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alte\Documents\Studium\Masterarbeit\Datenerhebung an Schulen\Daten final\Datenaufbereitung Excel\"/>
    </mc:Choice>
  </mc:AlternateContent>
  <xr:revisionPtr revIDLastSave="0" documentId="13_ncr:1_{80D10F71-38C8-4A33-84F3-147DBE87677D}" xr6:coauthVersionLast="47" xr6:coauthVersionMax="47" xr10:uidLastSave="{00000000-0000-0000-0000-000000000000}"/>
  <bookViews>
    <workbookView xWindow="-120" yWindow="-120" windowWidth="29040" windowHeight="15840" xr2:uid="{00000000-000D-0000-FFFF-FFFF00000000}"/>
  </bookViews>
  <sheets>
    <sheet name="data_Verschwoerungserzaehlungen" sheetId="1" r:id="rId1"/>
    <sheet name="LK" sheetId="14" r:id="rId2"/>
    <sheet name="SE" sheetId="9" r:id="rId3"/>
    <sheet name="SE Info" sheetId="12" r:id="rId4"/>
    <sheet name="SE Gefahren" sheetId="13" r:id="rId5"/>
    <sheet name="Vergleich I und G" sheetId="11" r:id="rId6"/>
    <sheet name="U1 korrigiert" sheetId="6" r:id="rId7"/>
    <sheet name="U2 korrigiert" sheetId="7" r:id="rId8"/>
    <sheet name="Berechnung Differenz U1U2" sheetId="8" r:id="rId9"/>
    <sheet name="U1" sheetId="3" r:id="rId10"/>
    <sheet name="U2" sheetId="4" r:id="rId11"/>
    <sheet name="U1U2" sheetId="5" r:id="rId12"/>
    <sheet name="Nicht vollständig" sheetId="2" r:id="rId13"/>
  </sheets>
  <definedNames>
    <definedName name="_xlnm._FilterDatabase" localSheetId="0" hidden="1">data_Verschwoerungserzaehlungen!$A$1:$BF$330</definedName>
    <definedName name="_xlnm._FilterDatabase" localSheetId="2" hidden="1">SE!$A$1:$BF$210</definedName>
  </definedNames>
  <calcPr calcId="181029"/>
</workbook>
</file>

<file path=xl/calcChain.xml><?xml version="1.0" encoding="utf-8"?>
<calcChain xmlns="http://schemas.openxmlformats.org/spreadsheetml/2006/main">
  <c r="D25" i="14" l="1"/>
  <c r="E25" i="14"/>
  <c r="F25" i="14"/>
  <c r="G25" i="14"/>
  <c r="H25" i="14"/>
  <c r="D26" i="14"/>
  <c r="E26" i="14"/>
  <c r="F26" i="14"/>
  <c r="G26" i="14"/>
  <c r="H26" i="14"/>
  <c r="D27" i="14"/>
  <c r="E27" i="14"/>
  <c r="F27" i="14"/>
  <c r="G27" i="14"/>
  <c r="H27" i="14"/>
  <c r="D28" i="14"/>
  <c r="E28" i="14"/>
  <c r="F28" i="14"/>
  <c r="G28" i="14"/>
  <c r="H28" i="14"/>
  <c r="E24" i="14"/>
  <c r="F24" i="14"/>
  <c r="G24" i="14"/>
  <c r="H24" i="14"/>
  <c r="D24" i="14"/>
  <c r="D9" i="11"/>
  <c r="E9" i="11"/>
  <c r="F9" i="11"/>
  <c r="G9" i="11"/>
  <c r="H9" i="11"/>
  <c r="I9" i="11"/>
  <c r="J9" i="11"/>
  <c r="K9" i="11"/>
  <c r="L9" i="11"/>
  <c r="M9" i="11"/>
  <c r="N9" i="11"/>
  <c r="O9" i="11"/>
  <c r="P9" i="11"/>
  <c r="Q9" i="11"/>
  <c r="R9" i="11"/>
  <c r="S9" i="11"/>
  <c r="T9" i="11"/>
  <c r="C9" i="11"/>
  <c r="D4" i="11"/>
  <c r="E4" i="11"/>
  <c r="F4" i="11"/>
  <c r="G4" i="11"/>
  <c r="H4" i="11"/>
  <c r="I4" i="11"/>
  <c r="J4" i="11"/>
  <c r="K4" i="11"/>
  <c r="L4" i="11"/>
  <c r="M4" i="11"/>
  <c r="N4" i="11"/>
  <c r="O4" i="11"/>
  <c r="P4" i="11"/>
  <c r="Q4" i="11"/>
  <c r="R4" i="11"/>
  <c r="S4" i="11"/>
  <c r="T4" i="11"/>
  <c r="C4" i="11"/>
  <c r="N74" i="8"/>
  <c r="C71" i="8"/>
  <c r="D71" i="8"/>
  <c r="E71" i="8"/>
  <c r="F71" i="8"/>
  <c r="J71" i="8"/>
  <c r="K71" i="8"/>
  <c r="L71" i="8"/>
  <c r="M71" i="8"/>
  <c r="N71" i="8"/>
  <c r="O71" i="8"/>
  <c r="P71" i="8"/>
  <c r="Q71" i="8"/>
  <c r="B71" i="8"/>
  <c r="C69" i="8"/>
  <c r="D69" i="8"/>
  <c r="E69" i="8"/>
  <c r="F69" i="8"/>
  <c r="J69" i="8"/>
  <c r="K69" i="8"/>
  <c r="L69" i="8"/>
  <c r="M69" i="8"/>
  <c r="N69" i="8"/>
  <c r="O69" i="8"/>
  <c r="P69" i="8"/>
  <c r="Q69" i="8"/>
  <c r="N3" i="8"/>
  <c r="P3" i="8"/>
  <c r="P4" i="8"/>
  <c r="O7" i="8"/>
  <c r="P7" i="8"/>
  <c r="L61" i="8"/>
  <c r="L58" i="8"/>
  <c r="L57" i="8"/>
  <c r="M49" i="8"/>
  <c r="L44" i="8"/>
  <c r="L43" i="8"/>
  <c r="L11" i="8"/>
  <c r="L9" i="8"/>
  <c r="N15" i="8"/>
  <c r="P26" i="8"/>
  <c r="N27" i="8"/>
  <c r="N31" i="8"/>
  <c r="O31" i="8"/>
  <c r="P31" i="8"/>
  <c r="N36" i="8"/>
  <c r="N40" i="8"/>
  <c r="P40" i="8"/>
  <c r="O42" i="8"/>
  <c r="P48" i="8"/>
  <c r="N49" i="8"/>
  <c r="N53" i="8"/>
  <c r="N63" i="8"/>
  <c r="B69" i="8"/>
  <c r="J74" i="8"/>
  <c r="K74" i="8"/>
  <c r="L74" i="8"/>
  <c r="M74" i="8"/>
  <c r="O74" i="8"/>
  <c r="P74" i="8"/>
  <c r="Q74" i="8"/>
  <c r="D74" i="8"/>
  <c r="E74" i="8"/>
  <c r="F74" i="8"/>
  <c r="C74" i="8"/>
  <c r="K67" i="8"/>
  <c r="J5" i="8"/>
  <c r="L5" i="8"/>
  <c r="M5" i="8"/>
  <c r="N5" i="8"/>
  <c r="O5" i="8"/>
  <c r="P5" i="8"/>
  <c r="J6" i="8"/>
  <c r="K6" i="8"/>
  <c r="K68" i="8" s="1"/>
  <c r="K70" i="8" s="1"/>
  <c r="L6" i="8"/>
  <c r="M6" i="8"/>
  <c r="N6" i="8"/>
  <c r="O6" i="8"/>
  <c r="P6" i="8"/>
  <c r="Q6" i="8"/>
  <c r="J7" i="8"/>
  <c r="M7" i="8"/>
  <c r="N7" i="8"/>
  <c r="J8" i="8"/>
  <c r="K8" i="8"/>
  <c r="L8" i="8"/>
  <c r="M8" i="8"/>
  <c r="N8" i="8"/>
  <c r="O8" i="8"/>
  <c r="O68" i="8" s="1"/>
  <c r="O70" i="8" s="1"/>
  <c r="P8" i="8"/>
  <c r="P68" i="8" s="1"/>
  <c r="Q8" i="8"/>
  <c r="Q67" i="8" s="1"/>
  <c r="J9" i="8"/>
  <c r="K9" i="8"/>
  <c r="M9" i="8"/>
  <c r="N9" i="8"/>
  <c r="O9" i="8"/>
  <c r="P9" i="8"/>
  <c r="Q9" i="8"/>
  <c r="J10" i="8"/>
  <c r="K10" i="8"/>
  <c r="L10" i="8"/>
  <c r="M10" i="8"/>
  <c r="N10" i="8"/>
  <c r="O10" i="8"/>
  <c r="P10" i="8"/>
  <c r="Q10" i="8"/>
  <c r="J11" i="8"/>
  <c r="K11" i="8"/>
  <c r="M11" i="8"/>
  <c r="N11" i="8"/>
  <c r="O11" i="8"/>
  <c r="P11" i="8"/>
  <c r="Q11" i="8"/>
  <c r="J12" i="8"/>
  <c r="K12" i="8"/>
  <c r="L12" i="8"/>
  <c r="M12" i="8"/>
  <c r="N12" i="8"/>
  <c r="O12" i="8"/>
  <c r="P12" i="8"/>
  <c r="Q12" i="8"/>
  <c r="J13" i="8"/>
  <c r="K13" i="8"/>
  <c r="L13" i="8"/>
  <c r="M13" i="8"/>
  <c r="N13" i="8"/>
  <c r="O13" i="8"/>
  <c r="P13" i="8"/>
  <c r="Q13" i="8"/>
  <c r="J14" i="8"/>
  <c r="K14" i="8"/>
  <c r="L14" i="8"/>
  <c r="M14" i="8"/>
  <c r="N14" i="8"/>
  <c r="O14" i="8"/>
  <c r="P14" i="8"/>
  <c r="Q14" i="8"/>
  <c r="J15" i="8"/>
  <c r="K15" i="8"/>
  <c r="M15" i="8"/>
  <c r="O15" i="8"/>
  <c r="P15" i="8"/>
  <c r="J16" i="8"/>
  <c r="K16" i="8"/>
  <c r="L16" i="8"/>
  <c r="M16" i="8"/>
  <c r="N16" i="8"/>
  <c r="O16" i="8"/>
  <c r="O67" i="8" s="1"/>
  <c r="P16" i="8"/>
  <c r="P67" i="8" s="1"/>
  <c r="Q16" i="8"/>
  <c r="J17" i="8"/>
  <c r="K17" i="8"/>
  <c r="L17" i="8"/>
  <c r="M17" i="8"/>
  <c r="N17" i="8"/>
  <c r="O17" i="8"/>
  <c r="P17" i="8"/>
  <c r="Q17" i="8"/>
  <c r="J18" i="8"/>
  <c r="M18" i="8"/>
  <c r="N18" i="8"/>
  <c r="J19" i="8"/>
  <c r="K19" i="8"/>
  <c r="M19" i="8"/>
  <c r="N19" i="8"/>
  <c r="O19" i="8"/>
  <c r="P19" i="8"/>
  <c r="J20" i="8"/>
  <c r="M20" i="8"/>
  <c r="N20" i="8"/>
  <c r="O20" i="8"/>
  <c r="P20" i="8"/>
  <c r="Q20" i="8"/>
  <c r="J21" i="8"/>
  <c r="K21" i="8"/>
  <c r="L21" i="8"/>
  <c r="M21" i="8"/>
  <c r="N21" i="8"/>
  <c r="O21" i="8"/>
  <c r="P21" i="8"/>
  <c r="J22" i="8"/>
  <c r="K22" i="8"/>
  <c r="L22" i="8"/>
  <c r="M22" i="8"/>
  <c r="N22" i="8"/>
  <c r="O22" i="8"/>
  <c r="P22" i="8"/>
  <c r="J23" i="8"/>
  <c r="L23" i="8"/>
  <c r="M23" i="8"/>
  <c r="N23" i="8"/>
  <c r="O23" i="8"/>
  <c r="P23" i="8"/>
  <c r="J24" i="8"/>
  <c r="K24" i="8"/>
  <c r="L24" i="8"/>
  <c r="M24" i="8"/>
  <c r="N24" i="8"/>
  <c r="O24" i="8"/>
  <c r="P24" i="8"/>
  <c r="Q24" i="8"/>
  <c r="J25" i="8"/>
  <c r="K25" i="8"/>
  <c r="M25" i="8"/>
  <c r="N25" i="8"/>
  <c r="O25" i="8"/>
  <c r="P25" i="8"/>
  <c r="Q25" i="8"/>
  <c r="J26" i="8"/>
  <c r="L26" i="8"/>
  <c r="M26" i="8"/>
  <c r="N26" i="8"/>
  <c r="O26" i="8"/>
  <c r="M27" i="8"/>
  <c r="O27" i="8"/>
  <c r="P27" i="8"/>
  <c r="J28" i="8"/>
  <c r="M28" i="8"/>
  <c r="N28" i="8"/>
  <c r="O28" i="8"/>
  <c r="P28" i="8"/>
  <c r="J29" i="8"/>
  <c r="K29" i="8"/>
  <c r="L29" i="8"/>
  <c r="M29" i="8"/>
  <c r="N29" i="8"/>
  <c r="O29" i="8"/>
  <c r="P29" i="8"/>
  <c r="Q29" i="8"/>
  <c r="J30" i="8"/>
  <c r="K30" i="8"/>
  <c r="L30" i="8"/>
  <c r="M30" i="8"/>
  <c r="N30" i="8"/>
  <c r="O30" i="8"/>
  <c r="P30" i="8"/>
  <c r="J31" i="8"/>
  <c r="K31" i="8"/>
  <c r="M31" i="8"/>
  <c r="Q31" i="8"/>
  <c r="J32" i="8"/>
  <c r="M32" i="8"/>
  <c r="N32" i="8"/>
  <c r="O32" i="8"/>
  <c r="P32" i="8"/>
  <c r="J33" i="8"/>
  <c r="K33" i="8"/>
  <c r="L33" i="8"/>
  <c r="M33" i="8"/>
  <c r="N33" i="8"/>
  <c r="O33" i="8"/>
  <c r="P33" i="8"/>
  <c r="Q33" i="8"/>
  <c r="J34" i="8"/>
  <c r="K34" i="8"/>
  <c r="L34" i="8"/>
  <c r="M34" i="8"/>
  <c r="N34" i="8"/>
  <c r="O34" i="8"/>
  <c r="P34" i="8"/>
  <c r="J35" i="8"/>
  <c r="M35" i="8"/>
  <c r="N35" i="8"/>
  <c r="O35" i="8"/>
  <c r="P35" i="8"/>
  <c r="J36" i="8"/>
  <c r="K36" i="8"/>
  <c r="L36" i="8"/>
  <c r="M36" i="8"/>
  <c r="Q36" i="8"/>
  <c r="J37" i="8"/>
  <c r="K37" i="8"/>
  <c r="L37" i="8"/>
  <c r="M37" i="8"/>
  <c r="N37" i="8"/>
  <c r="O37" i="8"/>
  <c r="P37" i="8"/>
  <c r="Q37" i="8"/>
  <c r="J38" i="8"/>
  <c r="K38" i="8"/>
  <c r="L38" i="8"/>
  <c r="M38" i="8"/>
  <c r="N38" i="8"/>
  <c r="O38" i="8"/>
  <c r="P38" i="8"/>
  <c r="Q38" i="8"/>
  <c r="J39" i="8"/>
  <c r="K39" i="8"/>
  <c r="L39" i="8"/>
  <c r="M39" i="8"/>
  <c r="N39" i="8"/>
  <c r="O39" i="8"/>
  <c r="P39" i="8"/>
  <c r="Q39" i="8"/>
  <c r="J40" i="8"/>
  <c r="K40" i="8"/>
  <c r="L40" i="8"/>
  <c r="M40" i="8"/>
  <c r="M41" i="8"/>
  <c r="N41" i="8"/>
  <c r="O41" i="8"/>
  <c r="J42" i="8"/>
  <c r="M42" i="8"/>
  <c r="N42" i="8"/>
  <c r="Q42" i="8"/>
  <c r="J43" i="8"/>
  <c r="K43" i="8"/>
  <c r="M43" i="8"/>
  <c r="N43" i="8"/>
  <c r="O43" i="8"/>
  <c r="P43" i="8"/>
  <c r="Q43" i="8"/>
  <c r="J44" i="8"/>
  <c r="K44" i="8"/>
  <c r="M44" i="8"/>
  <c r="N44" i="8"/>
  <c r="O44" i="8"/>
  <c r="P44" i="8"/>
  <c r="Q44" i="8"/>
  <c r="J45" i="8"/>
  <c r="K45" i="8"/>
  <c r="L45" i="8"/>
  <c r="M45" i="8"/>
  <c r="N45" i="8"/>
  <c r="O45" i="8"/>
  <c r="P45" i="8"/>
  <c r="Q45" i="8"/>
  <c r="J46" i="8"/>
  <c r="K46" i="8"/>
  <c r="L46" i="8"/>
  <c r="M46" i="8"/>
  <c r="N46" i="8"/>
  <c r="O46" i="8"/>
  <c r="P46" i="8"/>
  <c r="J47" i="8"/>
  <c r="K47" i="8"/>
  <c r="L47" i="8"/>
  <c r="M47" i="8"/>
  <c r="N47" i="8"/>
  <c r="O47" i="8"/>
  <c r="P47" i="8"/>
  <c r="Q47" i="8"/>
  <c r="J48" i="8"/>
  <c r="K48" i="8"/>
  <c r="L48" i="8"/>
  <c r="M48" i="8"/>
  <c r="N48" i="8"/>
  <c r="O48" i="8"/>
  <c r="Q48" i="8"/>
  <c r="J49" i="8"/>
  <c r="K49" i="8"/>
  <c r="L49" i="8"/>
  <c r="O49" i="8"/>
  <c r="P49" i="8"/>
  <c r="Q49" i="8"/>
  <c r="J50" i="8"/>
  <c r="K50" i="8"/>
  <c r="L50" i="8"/>
  <c r="M50" i="8"/>
  <c r="N50" i="8"/>
  <c r="O50" i="8"/>
  <c r="P50" i="8"/>
  <c r="J51" i="8"/>
  <c r="K51" i="8"/>
  <c r="L51" i="8"/>
  <c r="M51" i="8"/>
  <c r="N51" i="8"/>
  <c r="O51" i="8"/>
  <c r="P51" i="8"/>
  <c r="Q51" i="8"/>
  <c r="J52" i="8"/>
  <c r="K52" i="8"/>
  <c r="L52" i="8"/>
  <c r="M52" i="8"/>
  <c r="N52" i="8"/>
  <c r="O52" i="8"/>
  <c r="P52" i="8"/>
  <c r="Q52" i="8"/>
  <c r="J53" i="8"/>
  <c r="K53" i="8"/>
  <c r="L53" i="8"/>
  <c r="M53" i="8"/>
  <c r="P53" i="8"/>
  <c r="J54" i="8"/>
  <c r="K54" i="8"/>
  <c r="L54" i="8"/>
  <c r="M54" i="8"/>
  <c r="N54" i="8"/>
  <c r="O54" i="8"/>
  <c r="P54" i="8"/>
  <c r="Q54" i="8"/>
  <c r="J55" i="8"/>
  <c r="K55" i="8"/>
  <c r="L55" i="8"/>
  <c r="M55" i="8"/>
  <c r="N55" i="8"/>
  <c r="O55" i="8"/>
  <c r="P55" i="8"/>
  <c r="Q55" i="8"/>
  <c r="J56" i="8"/>
  <c r="K56" i="8"/>
  <c r="L56" i="8"/>
  <c r="M56" i="8"/>
  <c r="N56" i="8"/>
  <c r="O56" i="8"/>
  <c r="P56" i="8"/>
  <c r="Q56" i="8"/>
  <c r="J57" i="8"/>
  <c r="K57" i="8"/>
  <c r="M57" i="8"/>
  <c r="N57" i="8"/>
  <c r="O57" i="8"/>
  <c r="P57" i="8"/>
  <c r="Q57" i="8"/>
  <c r="J58" i="8"/>
  <c r="K58" i="8"/>
  <c r="M58" i="8"/>
  <c r="N58" i="8"/>
  <c r="O58" i="8"/>
  <c r="P58" i="8"/>
  <c r="J59" i="8"/>
  <c r="K59" i="8"/>
  <c r="L59" i="8"/>
  <c r="M59" i="8"/>
  <c r="N59" i="8"/>
  <c r="O59" i="8"/>
  <c r="P59" i="8"/>
  <c r="Q59" i="8"/>
  <c r="J60" i="8"/>
  <c r="K60" i="8"/>
  <c r="L60" i="8"/>
  <c r="M60" i="8"/>
  <c r="N60" i="8"/>
  <c r="O60" i="8"/>
  <c r="P60" i="8"/>
  <c r="Q60" i="8"/>
  <c r="J61" i="8"/>
  <c r="M61" i="8"/>
  <c r="N61" i="8"/>
  <c r="O61" i="8"/>
  <c r="P61" i="8"/>
  <c r="J62" i="8"/>
  <c r="K62" i="8"/>
  <c r="L62" i="8"/>
  <c r="M62" i="8"/>
  <c r="N62" i="8"/>
  <c r="O62" i="8"/>
  <c r="P62" i="8"/>
  <c r="Q62" i="8"/>
  <c r="J63" i="8"/>
  <c r="L63" i="8"/>
  <c r="M63" i="8"/>
  <c r="O63" i="8"/>
  <c r="P63" i="8"/>
  <c r="J64" i="8"/>
  <c r="K64" i="8"/>
  <c r="L64" i="8"/>
  <c r="M64" i="8"/>
  <c r="N64" i="8"/>
  <c r="O64" i="8"/>
  <c r="P64" i="8"/>
  <c r="Q64" i="8"/>
  <c r="J65" i="8"/>
  <c r="K65" i="8"/>
  <c r="L65" i="8"/>
  <c r="M65" i="8"/>
  <c r="N65" i="8"/>
  <c r="O65" i="8"/>
  <c r="Q65" i="8"/>
  <c r="J3" i="8"/>
  <c r="J68" i="8" s="1"/>
  <c r="M3" i="8"/>
  <c r="M68" i="8" s="1"/>
  <c r="M70" i="8" s="1"/>
  <c r="O3" i="8"/>
  <c r="Q3" i="8"/>
  <c r="J4" i="8"/>
  <c r="J67" i="8" s="1"/>
  <c r="L4" i="8"/>
  <c r="M4" i="8"/>
  <c r="M67" i="8" s="1"/>
  <c r="N4" i="8"/>
  <c r="B4" i="8"/>
  <c r="C4" i="8"/>
  <c r="E4" i="8"/>
  <c r="F4" i="8"/>
  <c r="B5" i="8"/>
  <c r="B67" i="8" s="1"/>
  <c r="C5" i="8"/>
  <c r="D5" i="8"/>
  <c r="E5" i="8"/>
  <c r="F5" i="8"/>
  <c r="B6" i="8"/>
  <c r="C6" i="8"/>
  <c r="D6" i="8"/>
  <c r="E6" i="8"/>
  <c r="F6" i="8"/>
  <c r="B7" i="8"/>
  <c r="E7" i="8"/>
  <c r="F7" i="8"/>
  <c r="B8" i="8"/>
  <c r="C8" i="8"/>
  <c r="D8" i="8"/>
  <c r="E8" i="8"/>
  <c r="F8" i="8"/>
  <c r="B9" i="8"/>
  <c r="C9" i="8"/>
  <c r="D9" i="8"/>
  <c r="E9" i="8"/>
  <c r="F9" i="8"/>
  <c r="B10" i="8"/>
  <c r="C10" i="8"/>
  <c r="D10" i="8"/>
  <c r="E10" i="8"/>
  <c r="B11" i="8"/>
  <c r="C11" i="8"/>
  <c r="D11" i="8"/>
  <c r="E11" i="8"/>
  <c r="F11" i="8"/>
  <c r="B12" i="8"/>
  <c r="C12" i="8"/>
  <c r="D12" i="8"/>
  <c r="E12" i="8"/>
  <c r="F12" i="8"/>
  <c r="B13" i="8"/>
  <c r="C13" i="8"/>
  <c r="D13" i="8"/>
  <c r="E13" i="8"/>
  <c r="F13" i="8"/>
  <c r="B14" i="8"/>
  <c r="C14" i="8"/>
  <c r="D14" i="8"/>
  <c r="E14" i="8"/>
  <c r="F14" i="8"/>
  <c r="C15" i="8"/>
  <c r="D15" i="8"/>
  <c r="E15" i="8"/>
  <c r="F15" i="8"/>
  <c r="B16" i="8"/>
  <c r="C16" i="8"/>
  <c r="D16" i="8"/>
  <c r="E16" i="8"/>
  <c r="F16" i="8"/>
  <c r="B17" i="8"/>
  <c r="C17" i="8"/>
  <c r="D17" i="8"/>
  <c r="E17" i="8"/>
  <c r="F17" i="8"/>
  <c r="B18" i="8"/>
  <c r="C18" i="8"/>
  <c r="E18" i="8"/>
  <c r="F18" i="8"/>
  <c r="B19" i="8"/>
  <c r="C19" i="8"/>
  <c r="D19" i="8"/>
  <c r="E19" i="8"/>
  <c r="F19" i="8"/>
  <c r="B20" i="8"/>
  <c r="C20" i="8"/>
  <c r="D20" i="8"/>
  <c r="E20" i="8"/>
  <c r="F20" i="8"/>
  <c r="B21" i="8"/>
  <c r="C21" i="8"/>
  <c r="D21" i="8"/>
  <c r="E21" i="8"/>
  <c r="F21" i="8"/>
  <c r="B22" i="8"/>
  <c r="C22" i="8"/>
  <c r="D22" i="8"/>
  <c r="E22" i="8"/>
  <c r="F22" i="8"/>
  <c r="B23" i="8"/>
  <c r="C23" i="8"/>
  <c r="D23" i="8"/>
  <c r="E23" i="8"/>
  <c r="F23" i="8"/>
  <c r="B24" i="8"/>
  <c r="C24" i="8"/>
  <c r="D24" i="8"/>
  <c r="E24" i="8"/>
  <c r="F24" i="8"/>
  <c r="B25" i="8"/>
  <c r="C25" i="8"/>
  <c r="D25" i="8"/>
  <c r="E25" i="8"/>
  <c r="F25" i="8"/>
  <c r="B26" i="8"/>
  <c r="C26" i="8"/>
  <c r="E26" i="8"/>
  <c r="F26" i="8"/>
  <c r="C27" i="8"/>
  <c r="E27" i="8"/>
  <c r="F27" i="8"/>
  <c r="B28" i="8"/>
  <c r="C28" i="8"/>
  <c r="D28" i="8"/>
  <c r="E28" i="8"/>
  <c r="F28" i="8"/>
  <c r="B29" i="8"/>
  <c r="C29" i="8"/>
  <c r="D29" i="8"/>
  <c r="E29" i="8"/>
  <c r="F29" i="8"/>
  <c r="B30" i="8"/>
  <c r="C30" i="8"/>
  <c r="D30" i="8"/>
  <c r="E30" i="8"/>
  <c r="F30" i="8"/>
  <c r="E31" i="8"/>
  <c r="E32" i="8"/>
  <c r="B33" i="8"/>
  <c r="C33" i="8"/>
  <c r="D33" i="8"/>
  <c r="E33" i="8"/>
  <c r="F33" i="8"/>
  <c r="B34" i="8"/>
  <c r="C34" i="8"/>
  <c r="D34" i="8"/>
  <c r="E34" i="8"/>
  <c r="B35" i="8"/>
  <c r="C35" i="8"/>
  <c r="D35" i="8"/>
  <c r="E35" i="8"/>
  <c r="F35" i="8"/>
  <c r="C36" i="8"/>
  <c r="D36" i="8"/>
  <c r="E36" i="8"/>
  <c r="F36" i="8"/>
  <c r="B37" i="8"/>
  <c r="C37" i="8"/>
  <c r="D37" i="8"/>
  <c r="E37" i="8"/>
  <c r="F37" i="8"/>
  <c r="B38" i="8"/>
  <c r="C38" i="8"/>
  <c r="D38" i="8"/>
  <c r="E38" i="8"/>
  <c r="F38" i="8"/>
  <c r="B39" i="8"/>
  <c r="C39" i="8"/>
  <c r="D39" i="8"/>
  <c r="E39" i="8"/>
  <c r="F39" i="8"/>
  <c r="C40" i="8"/>
  <c r="E40" i="8"/>
  <c r="B41" i="8"/>
  <c r="C41" i="8"/>
  <c r="E41" i="8"/>
  <c r="B42" i="8"/>
  <c r="D42" i="8"/>
  <c r="E42" i="8"/>
  <c r="F42" i="8"/>
  <c r="B43" i="8"/>
  <c r="C43" i="8"/>
  <c r="D43" i="8"/>
  <c r="E43" i="8"/>
  <c r="F43" i="8"/>
  <c r="B44" i="8"/>
  <c r="C44" i="8"/>
  <c r="D44" i="8"/>
  <c r="E44" i="8"/>
  <c r="F44" i="8"/>
  <c r="B45" i="8"/>
  <c r="C45" i="8"/>
  <c r="D45" i="8"/>
  <c r="E45" i="8"/>
  <c r="F45" i="8"/>
  <c r="B46" i="8"/>
  <c r="C46" i="8"/>
  <c r="D46" i="8"/>
  <c r="E46" i="8"/>
  <c r="F46" i="8"/>
  <c r="B47" i="8"/>
  <c r="C47" i="8"/>
  <c r="D47" i="8"/>
  <c r="E47" i="8"/>
  <c r="F47" i="8"/>
  <c r="B48" i="8"/>
  <c r="C48" i="8"/>
  <c r="E48" i="8"/>
  <c r="F48" i="8"/>
  <c r="C49" i="8"/>
  <c r="D49" i="8"/>
  <c r="E49" i="8"/>
  <c r="F49" i="8"/>
  <c r="B50" i="8"/>
  <c r="C50" i="8"/>
  <c r="D50" i="8"/>
  <c r="E50" i="8"/>
  <c r="F50" i="8"/>
  <c r="B51" i="8"/>
  <c r="C51" i="8"/>
  <c r="D51" i="8"/>
  <c r="E51" i="8"/>
  <c r="F51" i="8"/>
  <c r="B52" i="8"/>
  <c r="C52" i="8"/>
  <c r="D52" i="8"/>
  <c r="E52" i="8"/>
  <c r="F52" i="8"/>
  <c r="C53" i="8"/>
  <c r="D53" i="8"/>
  <c r="E53" i="8"/>
  <c r="F53" i="8"/>
  <c r="B54" i="8"/>
  <c r="C54" i="8"/>
  <c r="D54" i="8"/>
  <c r="E54" i="8"/>
  <c r="F54" i="8"/>
  <c r="B55" i="8"/>
  <c r="C55" i="8"/>
  <c r="D55" i="8"/>
  <c r="E55" i="8"/>
  <c r="F55" i="8"/>
  <c r="B56" i="8"/>
  <c r="C56" i="8"/>
  <c r="D56" i="8"/>
  <c r="E56" i="8"/>
  <c r="F56" i="8"/>
  <c r="B57" i="8"/>
  <c r="C57" i="8"/>
  <c r="D57" i="8"/>
  <c r="E57" i="8"/>
  <c r="F57" i="8"/>
  <c r="B58" i="8"/>
  <c r="C58" i="8"/>
  <c r="D58" i="8"/>
  <c r="E58" i="8"/>
  <c r="F58" i="8"/>
  <c r="B59" i="8"/>
  <c r="C59" i="8"/>
  <c r="D59" i="8"/>
  <c r="E59" i="8"/>
  <c r="F59" i="8"/>
  <c r="B60" i="8"/>
  <c r="C60" i="8"/>
  <c r="D60" i="8"/>
  <c r="E60" i="8"/>
  <c r="F60" i="8"/>
  <c r="B61" i="8"/>
  <c r="C61" i="8"/>
  <c r="D61" i="8"/>
  <c r="E61" i="8"/>
  <c r="F61" i="8"/>
  <c r="B62" i="8"/>
  <c r="C62" i="8"/>
  <c r="D62" i="8"/>
  <c r="E62" i="8"/>
  <c r="F62" i="8"/>
  <c r="C63" i="8"/>
  <c r="D63" i="8"/>
  <c r="E63" i="8"/>
  <c r="F63" i="8"/>
  <c r="B64" i="8"/>
  <c r="C64" i="8"/>
  <c r="D64" i="8"/>
  <c r="E64" i="8"/>
  <c r="F64" i="8"/>
  <c r="B65" i="8"/>
  <c r="C65" i="8"/>
  <c r="D65" i="8"/>
  <c r="E65" i="8"/>
  <c r="F65" i="8"/>
  <c r="C3" i="8"/>
  <c r="E3" i="8"/>
  <c r="E67" i="8" s="1"/>
  <c r="M18" i="1"/>
  <c r="L23" i="1"/>
  <c r="M23" i="1"/>
  <c r="L29" i="1"/>
  <c r="L42" i="1"/>
  <c r="M42" i="1"/>
  <c r="M43" i="1"/>
  <c r="M51" i="1"/>
  <c r="L59" i="1"/>
  <c r="L61" i="1"/>
  <c r="M69" i="1"/>
  <c r="L73" i="1"/>
  <c r="M73" i="1"/>
  <c r="L75" i="1"/>
  <c r="L77" i="1"/>
  <c r="M78" i="1"/>
  <c r="M81" i="1"/>
  <c r="M83" i="1"/>
  <c r="M90" i="1"/>
  <c r="M91" i="1"/>
  <c r="L92" i="1"/>
  <c r="M92" i="1"/>
  <c r="L94" i="1"/>
  <c r="M94" i="1"/>
  <c r="L99" i="1"/>
  <c r="M99" i="1"/>
  <c r="L100" i="1"/>
  <c r="M102" i="1"/>
  <c r="L103" i="1"/>
  <c r="L108" i="1"/>
  <c r="L109" i="1"/>
  <c r="M117" i="1"/>
  <c r="L121" i="1"/>
  <c r="L123" i="1"/>
  <c r="M124" i="1"/>
  <c r="L126" i="1"/>
  <c r="M126" i="1"/>
  <c r="AM134" i="1"/>
  <c r="AN134" i="1"/>
  <c r="L137" i="1"/>
  <c r="M137" i="1"/>
  <c r="L138" i="1"/>
  <c r="M138" i="1"/>
  <c r="L147" i="1"/>
  <c r="M147" i="1"/>
  <c r="M153" i="1"/>
  <c r="M154" i="1"/>
  <c r="M156" i="1"/>
  <c r="M163" i="1"/>
  <c r="M164" i="1"/>
  <c r="M166" i="1"/>
  <c r="M179" i="1"/>
  <c r="M181" i="1"/>
  <c r="M184" i="1"/>
  <c r="M186" i="1"/>
  <c r="M189" i="1"/>
  <c r="M190" i="1"/>
  <c r="M192" i="1"/>
  <c r="L195" i="1"/>
  <c r="M195" i="1"/>
  <c r="M199" i="1"/>
  <c r="M200" i="1"/>
  <c r="L201" i="1"/>
  <c r="M201" i="1"/>
  <c r="M208" i="1"/>
  <c r="M209" i="1"/>
  <c r="L211" i="1"/>
  <c r="M212" i="1"/>
  <c r="M213" i="1"/>
  <c r="M215" i="1"/>
  <c r="L216" i="1"/>
  <c r="M216" i="1"/>
  <c r="L217" i="1"/>
  <c r="M217" i="1"/>
  <c r="M227" i="1"/>
  <c r="M229" i="1"/>
  <c r="M231" i="1"/>
  <c r="L236" i="1"/>
  <c r="M239" i="1"/>
  <c r="M243" i="1"/>
  <c r="M249" i="1"/>
  <c r="L252" i="1"/>
  <c r="L253" i="1"/>
  <c r="M253" i="1"/>
  <c r="L255" i="1"/>
  <c r="M255" i="1"/>
  <c r="M268" i="1"/>
  <c r="L270" i="1"/>
  <c r="L274" i="1"/>
  <c r="L276" i="1"/>
  <c r="L277" i="1"/>
  <c r="M277" i="1"/>
  <c r="L278" i="1"/>
  <c r="M278" i="1"/>
  <c r="M279" i="1"/>
  <c r="L281" i="1"/>
  <c r="M281" i="1"/>
  <c r="L282" i="1"/>
  <c r="L287" i="1"/>
  <c r="L288" i="1"/>
  <c r="M291" i="1"/>
  <c r="L296" i="1"/>
  <c r="M296" i="1"/>
  <c r="M299" i="1"/>
  <c r="L301" i="1"/>
  <c r="L303" i="1"/>
  <c r="M303" i="1"/>
  <c r="L304" i="1"/>
  <c r="M309" i="1"/>
  <c r="L311" i="1"/>
  <c r="M311" i="1"/>
  <c r="L313" i="1"/>
  <c r="M313" i="1"/>
  <c r="M317" i="1"/>
  <c r="M318" i="1"/>
  <c r="M322" i="1"/>
  <c r="M324" i="1"/>
  <c r="M328" i="1"/>
  <c r="L7" i="1"/>
  <c r="M7" i="1"/>
  <c r="M9" i="1"/>
  <c r="L10" i="1"/>
  <c r="M10" i="1"/>
  <c r="M15" i="1"/>
  <c r="C68" i="8" l="1"/>
  <c r="C70" i="8" s="1"/>
  <c r="F67" i="8"/>
  <c r="J70" i="8"/>
  <c r="N67" i="8"/>
  <c r="L67" i="8"/>
  <c r="D68" i="8"/>
  <c r="D70" i="8" s="1"/>
  <c r="P70" i="8"/>
  <c r="Q68" i="8"/>
  <c r="Q70" i="8" s="1"/>
  <c r="N68" i="8"/>
  <c r="N70" i="8" s="1"/>
  <c r="L68" i="8"/>
  <c r="L70" i="8" s="1"/>
  <c r="D67" i="8"/>
  <c r="C67" i="8"/>
  <c r="B68" i="8"/>
  <c r="B70" i="8" s="1"/>
  <c r="F68" i="8"/>
  <c r="F70" i="8" s="1"/>
  <c r="E68" i="8"/>
  <c r="E70" i="8" s="1"/>
</calcChain>
</file>

<file path=xl/sharedStrings.xml><?xml version="1.0" encoding="utf-8"?>
<sst xmlns="http://schemas.openxmlformats.org/spreadsheetml/2006/main" count="6502" uniqueCount="1086">
  <si>
    <t>CASE</t>
  </si>
  <si>
    <t>QUESTNNR</t>
  </si>
  <si>
    <t>STARTED</t>
  </si>
  <si>
    <t>AA03</t>
  </si>
  <si>
    <t>AA04</t>
  </si>
  <si>
    <t>AA07_01</t>
  </si>
  <si>
    <t>CC01_01</t>
  </si>
  <si>
    <t>CC01_02</t>
  </si>
  <si>
    <t>CC01_03</t>
  </si>
  <si>
    <t>CC03_01</t>
  </si>
  <si>
    <t>DD01</t>
  </si>
  <si>
    <t>DD08_01</t>
  </si>
  <si>
    <t>DD09_01</t>
  </si>
  <si>
    <t>DD10_01</t>
  </si>
  <si>
    <t>DD10_02</t>
  </si>
  <si>
    <t>DD10_03</t>
  </si>
  <si>
    <t>DD10_04</t>
  </si>
  <si>
    <t>DD10_05</t>
  </si>
  <si>
    <t>DD11_01</t>
  </si>
  <si>
    <t>DD11_02</t>
  </si>
  <si>
    <t>DD11_03</t>
  </si>
  <si>
    <t>DD02_01</t>
  </si>
  <si>
    <t>DD02_02</t>
  </si>
  <si>
    <t>DD02_03</t>
  </si>
  <si>
    <t>DD12_01</t>
  </si>
  <si>
    <t>DD12_02</t>
  </si>
  <si>
    <t>DD13_02</t>
  </si>
  <si>
    <t>DD13_03</t>
  </si>
  <si>
    <t>DD13_05</t>
  </si>
  <si>
    <t>AB05</t>
  </si>
  <si>
    <t>AB06_01</t>
  </si>
  <si>
    <t>ZZ01_CP</t>
  </si>
  <si>
    <t>ZZ01</t>
  </si>
  <si>
    <t>LL02_01</t>
  </si>
  <si>
    <t>LL02_02</t>
  </si>
  <si>
    <t>LL02_03</t>
  </si>
  <si>
    <t>LL02_04</t>
  </si>
  <si>
    <t>LL02_05</t>
  </si>
  <si>
    <t>LL04_01</t>
  </si>
  <si>
    <t>LL04_02</t>
  </si>
  <si>
    <t>LL04_03</t>
  </si>
  <si>
    <t>TIME001</t>
  </si>
  <si>
    <t>TIME002</t>
  </si>
  <si>
    <t>TIME003</t>
  </si>
  <si>
    <t>TIME004</t>
  </si>
  <si>
    <t>TIME005</t>
  </si>
  <si>
    <t>TIME006</t>
  </si>
  <si>
    <t>TIME007</t>
  </si>
  <si>
    <t>TIME008</t>
  </si>
  <si>
    <t>TIME_SUM</t>
  </si>
  <si>
    <t>LASTDATA</t>
  </si>
  <si>
    <t>FINISHED</t>
  </si>
  <si>
    <t>LASTPAGE</t>
  </si>
  <si>
    <t>MAXPAGE</t>
  </si>
  <si>
    <t>MISSING</t>
  </si>
  <si>
    <t>MISSREL</t>
  </si>
  <si>
    <t>TIME_RSI</t>
  </si>
  <si>
    <t>DEG_TIME</t>
  </si>
  <si>
    <t>Interview-Nummer (fortlaufend)</t>
  </si>
  <si>
    <t>Fragebogen, der im Interview verwendet wurde</t>
  </si>
  <si>
    <t>Zeitpunkt zu dem das Interview begonnen hat (Europe/Berlin)</t>
  </si>
  <si>
    <t>Schulart</t>
  </si>
  <si>
    <t>Klassenstufe</t>
  </si>
  <si>
    <t>Name der Schule: [01]</t>
  </si>
  <si>
    <t>Persönlicher Code: Bitte geben Sie die ersten zwei Buchstaben des Vornamens Ihrer Mutter ein</t>
  </si>
  <si>
    <t>Persönlicher Code: Bitte geben Sie zwei Ziffern für den Monat des Geburtstages Ihrer Mutter ein</t>
  </si>
  <si>
    <t>Persönlicher Code: Bitte geben Sie die ersten zwei Ziffern (Tag) Ihres eigenen Geburtstages ein</t>
  </si>
  <si>
    <t>Speicherung Code: IV01_01</t>
  </si>
  <si>
    <t>Teilnahme an Befragung</t>
  </si>
  <si>
    <t>Offene Frage Auflistung: [01]</t>
  </si>
  <si>
    <t>Offene Frage Merkmale: [01]</t>
  </si>
  <si>
    <t>Resilienz: „Ich fühle mich sicher im Umgang mit Verschwörungstheoretiker:innenn." Beispiel: Stellen Sie sich vor, dass ein überzeugter Verschwörungstheoretiker Sie in einer Situation mit einer solchen Erzählung konfrontiert.“</t>
  </si>
  <si>
    <t>Resilienz: „Ich kann Verschwörungstheorien anhand konkreter Merkmale erkennen“</t>
  </si>
  <si>
    <t>Resilienz: „Ich kann Verschwörungstheorien in Ihren Kontext einordnen“</t>
  </si>
  <si>
    <t>Resilienz: „Ich bekomme Angst, wenn ich mich mit Verschwörungstheorien auseinandersetze.“</t>
  </si>
  <si>
    <t>Resilienz: „Ich bin hoffnungslos bezüglich der Eindämmung von Verschwörungstheorien“</t>
  </si>
  <si>
    <t>Abfrage Divers Likker: Wurden bei Ihnen im Schulunterricht Verschwörungstheorien behandelt?</t>
  </si>
  <si>
    <t>Abfrage Divers Likker: Inwieweit haben Sie sich mit dem Thema Verschwörungstheorien in Ihrer Freizeit beschäftigt und sich eigenständig über das Thema informiert mit Hilfe von Medien (Videos, Zeitungsartikel, Fernsehen) genutzt?</t>
  </si>
  <si>
    <t>Abfrage Divers Likker: Diskutieren Sie mit Ihren Verwandten über Verschwörungstheorien?</t>
  </si>
  <si>
    <t>Abfrage Unterricht / Verantwortung: „Verschwörungstheorien sollten im Unterricht verstärkt thematisiert werden“</t>
  </si>
  <si>
    <t>Abfrage Unterricht / Verantwortung: "Der Staat hat die Verantwortung, Verschwörungstheorien stärker einzudämmen."</t>
  </si>
  <si>
    <t>Abfrage Unterricht / Verantwortung: "Nicht staatliche Akteure (wie z.B. Verbände, Vereine, Stiftungen) haben die Verantwortung, Verschwörungstheorien stärker einzudämmen."</t>
  </si>
  <si>
    <t>Gefahr Likker: Für wie gefährlich halten Sie Verschwörungstheorien in einer Gesellschaft?</t>
  </si>
  <si>
    <t>Gefahr Likker: Für wie gefährlich halten Sie die Verbreitung von Verschwörungstheorien über Soziale Netzwerke (Instagram, Twitter, etc.)?</t>
  </si>
  <si>
    <t>Verbreitung Eindämmung: "Die Verbreitung von Verschwörungstheorien nimmt zu"</t>
  </si>
  <si>
    <t>Verbreitung Eindämmung: "Verschwörungstheorien sollten stärker eingedämmt werden"</t>
  </si>
  <si>
    <t>Verbreitung Eindämmung: "Der aktuelle staatliche Umgang mit Verschwörungstheorien ist genau richtig"</t>
  </si>
  <si>
    <t>Geschlecht (zum kombinieren)</t>
  </si>
  <si>
    <t>Alter (zum kombinieren): Wie alt sind Sie? ... Jahre</t>
  </si>
  <si>
    <t>Zufallsgenerator: Vollständige Leerungen der Urne bisher</t>
  </si>
  <si>
    <t>Zufallsgenerator: Gezogener Code</t>
  </si>
  <si>
    <t>Klassischer Unterricht: "Die Unterrichtsstunde zum Thema Verschwörungstheorien entsprach einer nach meinen Vorstellungen klassischen Wi/Po-Unterrichtsstunde."</t>
  </si>
  <si>
    <t>Klassischer Unterricht: "Eine Unterrichtsstunde zum Thema Verschwörungstheorien würde ich ähnlich halten."</t>
  </si>
  <si>
    <t>Klassischer Unterricht: "Das Niveau der Unterrichtsstunde für die Jahrgangsstufe war angemessen."</t>
  </si>
  <si>
    <t>Klassischer Unterricht: "Das Arbeitsblatt mit den Merkmalen und Gefahren war für die Klasse angemessen."</t>
  </si>
  <si>
    <t>Klassischer Unterricht: "Die Leistung meiner Klasse während der heutigen Unterrichtsstunde entsprach dem üblichen Niveau."</t>
  </si>
  <si>
    <t>Kritik positv: Was hat Ihnen an der Unterrichtsstunde gefallen?</t>
  </si>
  <si>
    <t>Kritik positv: Was hat Ihnen an der Unterrichtsstunde nicht so gut gefallen?</t>
  </si>
  <si>
    <t>Kritik positv: Sonstige Hinweise</t>
  </si>
  <si>
    <t>Verweildauer Seite 1</t>
  </si>
  <si>
    <t>Verweildauer Seite 2</t>
  </si>
  <si>
    <t>Verweildauer Seite 3</t>
  </si>
  <si>
    <t>Verweildauer Seite 4</t>
  </si>
  <si>
    <t>Verweildauer Seite 5</t>
  </si>
  <si>
    <t>Verweildauer Seite 6</t>
  </si>
  <si>
    <t>Verweildauer Seite 7</t>
  </si>
  <si>
    <t>Verweildauer Seite 8</t>
  </si>
  <si>
    <t>Verweildauer gesamt (ohne Ausreißer)</t>
  </si>
  <si>
    <t>Zeitpunkt als der Datensatz das letzte mal geändert wurde</t>
  </si>
  <si>
    <t>Wurde die Befragung abgeschlossen (letzte Seite erreicht)?</t>
  </si>
  <si>
    <t>Seite, die der Teilnehmer zuletzt bearbeitet hat</t>
  </si>
  <si>
    <t>Letzte Seite, die im Fragebogen bearbeitet wurde</t>
  </si>
  <si>
    <t>Anteil fehlender Antworten in Prozent</t>
  </si>
  <si>
    <t>Anteil fehlender Antworten (gewichtet nach Relevanz)</t>
  </si>
  <si>
    <t>Maluspunkte für schnelles Ausfüllen</t>
  </si>
  <si>
    <t>U1</t>
  </si>
  <si>
    <t>Friedrich-Paulsen Schule</t>
  </si>
  <si>
    <t>Ki</t>
  </si>
  <si>
    <t>Ki1129</t>
  </si>
  <si>
    <t>Corona
11. September 2001
NSU Morde
Die 5G-Verschwörung</t>
  </si>
  <si>
    <t xml:space="preserve">Sie behaupten Geheimwissen zu haben und sich auf zahlreiche Quellen zu beziehen, dabei schreiben sie alle nur voneinander ab.
Sie lassen keine Gegenbeweise gelten, diese seien nur ein Zeichen für die Macht der
Verschwörer
Sie sehen hinter allem eine böse Macht.
Ihr ständigen Wiederholungen erwecken den Eindruck der Wahrheit. Dabei variieren sie immer dieselben Kernthesen
</t>
  </si>
  <si>
    <t>1,13</t>
  </si>
  <si>
    <t>Friedrich Paulsen Schule</t>
  </si>
  <si>
    <t>Do</t>
  </si>
  <si>
    <t>Do0719</t>
  </si>
  <si>
    <t>Die Regierung nutzt die Corona-Krise aus und "übertreibt" mit den Maßnahmen, um mehr Gehorsam von den Bürgern zu erlangen.
Die Antifa und nicht die Unterstützer von Trump haben das Kapitol gestürmt, um Trump und seine Anhänger schlecht dastehen zu lassen.
Den Klimawandel gibt es nicht und die Regierung und reiche Leute haben sich das nur ausgedacht, weil sie dadurch profitieren z.B. Durch die Co2- Steuer</t>
  </si>
  <si>
    <t>Reiche und mächtige Leute profitieren von ihnen 
Medien werden von der Regierung kontrolliert</t>
  </si>
  <si>
    <t>0,84</t>
  </si>
  <si>
    <t>Friedrich-Paulsen-Schule Niebüll</t>
  </si>
  <si>
    <t>Si</t>
  </si>
  <si>
    <t>Si0117</t>
  </si>
  <si>
    <t xml:space="preserve">Michael Jacksons Tod sei vorgetäuscht.
Klimawandel sei nicht real. 
11. September Terroranschlag sei geplant.
Covid-19 sei in einem Labor erzeugt sein.
Holocaustleugnung
John F Kennedy Attentat geplant von Mafia,...
Men in Black sei real.
</t>
  </si>
  <si>
    <t>Wenig bis keine Beweise zum Überprüfen. 
Täuschung vieler Menschen.</t>
  </si>
  <si>
    <t>1,05</t>
  </si>
  <si>
    <t>Ja</t>
  </si>
  <si>
    <t>Ja0309</t>
  </si>
  <si>
    <t xml:space="preserve">Natürlich die aktuellen Corona-Verschwörungen —&gt;Corona wurde von ... als Biowaffe entwickelt und in Umlauf gebracht, um die Gesellschaft zu zerstören...
9/11 wurde von den US-Geheimdiensten selbst herbeigeführt/ willentlich und wissentlich zugelassen
Klimawandel ist wissentlich herbeigeführt/ nicht existent, um den Sozialismus herbeizuführen
Wahl in den USA von Joe Biden „gestohlen“
Mondlandung 1969 war ein Fake
...
..
Könnte man ewig so weiter führen
</t>
  </si>
  <si>
    <t xml:space="preserve">Meist abstrus
Können normalerweise leicht widerlegt werden (-&gt;wird von Verschwörungstheoretikern aber nicht zugelassen)
Verschwörungstheorien sind fast schon ein Kult
</t>
  </si>
  <si>
    <t>1,08</t>
  </si>
  <si>
    <t>FPS Niebüll</t>
  </si>
  <si>
    <t>Ma</t>
  </si>
  <si>
    <t>Ma1187</t>
  </si>
  <si>
    <t>1,62</t>
  </si>
  <si>
    <t>Friedrich-Paulsen-Schule</t>
  </si>
  <si>
    <t>KH</t>
  </si>
  <si>
    <t>KH1225</t>
  </si>
  <si>
    <t>Corona gibt es nicht
Die Presse macht gehirnwäschen
Der Staat nutzt die Situation aus</t>
  </si>
  <si>
    <t>Der Staat ist am Ende schuld</t>
  </si>
  <si>
    <t>1,5</t>
  </si>
  <si>
    <t>Wa</t>
  </si>
  <si>
    <t>Wa1005</t>
  </si>
  <si>
    <t xml:space="preserve">- COVID 19 und seine Mutationen- das ist ein „Viruskrieg“, den die mächtigen Staaten angefangen haben. 
- Es gibt eine geheime Gruppe von Menschen, die eigentlich die Welt regiert. </t>
  </si>
  <si>
    <t>0,83</t>
  </si>
  <si>
    <t>Be</t>
  </si>
  <si>
    <t>Be0322</t>
  </si>
  <si>
    <t>0,77</t>
  </si>
  <si>
    <t>Lu</t>
  </si>
  <si>
    <t>Lu1210</t>
  </si>
  <si>
    <t>Die Angebliche Wahlfälschung bei US-Präsidentschaftswahl. Es wurde behauptet, von der Seite Trumps, dass die gegnerische Seite Betrug vornahm.</t>
  </si>
  <si>
    <t>Sie sind unkonventionell und in gewisser Weise sehr abstrakt. Verschwörungstheorien sind häufig ein Grund zur Auflehnung.</t>
  </si>
  <si>
    <t>0,78</t>
  </si>
  <si>
    <t>Ch</t>
  </si>
  <si>
    <t>Ch0714</t>
  </si>
  <si>
    <t xml:space="preserve">Klimawandelleugnung
9/11 -Verschwörungstheorie </t>
  </si>
  <si>
    <t xml:space="preserve">Geheime Verschwörung 
Bezieht sich auf eine Gruppe 
Urteilen in gut und böse </t>
  </si>
  <si>
    <t>0,94</t>
  </si>
  <si>
    <t>Do0504</t>
  </si>
  <si>
    <t>1. "Impfen ist Gift", auch genannt Impfgegner, sind Menschen, die sich nicht nur gegen Zwangsimpfungen wehren, sondern allgemein glauben Impfungen würden mehr schaden als nützen.
2. Bill Gates will uns alle mit Mikrochips versehen um uns zu überwachen und die Weltherrschaft an sich zu reißen. Außerdem will er die  Weltbevölkerung ausdünnen.
3. Altbekannter Nonsense, wie die Reptiloiden, die unter uns leben
4. "Dolchstoßlegende", sie besagt, dass die Aufstände in Deutschland für die Niederlage im 1. Weltkrieg verantwortlich waren, und nicht wie in Wirklichkeit militärische Unterlegenheit.
5. allgemeine Nazipropaganda und "Heldenhafte Mythen über Hitler", absolut quatsch
6. Flache Erde, die Erde ist eine Scheibe</t>
  </si>
  <si>
    <t>Sie basieren nicht auf wissenschaftlichen Fakten, auch den Anhängern ist meistens mit diesen nicht beizukommen.</t>
  </si>
  <si>
    <t xml:space="preserve">Friedrich-paulsen-Schule </t>
  </si>
  <si>
    <t>Da</t>
  </si>
  <si>
    <t>Da1419</t>
  </si>
  <si>
    <t xml:space="preserve">Corona gibt es nicht ~ Menschen behaupten Corona wäre vom Staat gemacht, unbestimmte Ziele zu erreichen.
</t>
  </si>
  <si>
    <t xml:space="preserve">Unseriöse Quellen
Unlogische Aussagen ( gegen etwas argumentieren, was quasi bewiesen ist )
Keine Fakten in den Aussagen 
</t>
  </si>
  <si>
    <t>So</t>
  </si>
  <si>
    <t>So0419</t>
  </si>
  <si>
    <t>-inszenierte Impfungen
-Aliens
-Deutschland wäre eine Diktatur, bzw. Unrechtsstaat (bezogen auf Corona-Pandemie)
-9/11 wäre durch US-Regierung eingeleitet
-Klimawandelleugner
-Hitler wäre nicht Tod, sondern nach Argentinien ausgewandert</t>
  </si>
  <si>
    <t>Ma0702</t>
  </si>
  <si>
    <t xml:space="preserve">Querdenker, derzeit während Corona
- Einführung Impfpflicht 
- geplanter Ausbruch
-Einschränkung und Rauben der Grundrechte
Ungeklärte NSU Morde 
Geheimestaatsakten von den USA, Russland etc 
( bei uns im Dorf die Gerüchte ? Kleine Verschwörungstheorien ?) 
</t>
  </si>
  <si>
    <t xml:space="preserve">Theorien, nicht direkt beweisbar 
Wird nach Gründen gesucht- Theorie wird nicht nach den Fakten aufgestellt 
Verbreitung übers Internet 
Demonstrationen/ Kundtuhungen 
Vermutungen ohne große Fakten 
</t>
  </si>
  <si>
    <t>0,98</t>
  </si>
  <si>
    <t>U2</t>
  </si>
  <si>
    <t>0,73</t>
  </si>
  <si>
    <t xml:space="preserve">Corona ist vom Staat gemacht
Holocaustleugner 
Mondlandung war Fake 
Klimawandelleugner  
Wahl in den USA wurde verpfuscht </t>
  </si>
  <si>
    <t xml:space="preserve">Verheimlichung 
Intentionalismus 
Alles ist miteinander verbunden 
Dualismus </t>
  </si>
  <si>
    <t>1,03</t>
  </si>
  <si>
    <t>1,91</t>
  </si>
  <si>
    <t>-Reptiloiden
-5G
-Mondlandung fake
-Chemtrails
-Vögel sind spionagewerkzeuge
-Mikrochips in Impfstoff
-QAnon</t>
  </si>
  <si>
    <t>0,6</t>
  </si>
  <si>
    <t>0,62</t>
  </si>
  <si>
    <t>Corona Pandemie (Impfungen)
9/11 geplante anschläge 
Klimawandel wollen, dass sich Leute ändern</t>
  </si>
  <si>
    <t xml:space="preserve">Unterscheiden in Gut und Böse 
Eine Gruppe von Anhängern 
Es gibt keine Zufälle, alles ist gewollt 
</t>
  </si>
  <si>
    <t>1,21</t>
  </si>
  <si>
    <t>Mondlandung
Flugzeug Spritzen Gifte 
Corona</t>
  </si>
  <si>
    <t>Sie werden in alle mit irgendwas in Verbindung gebracht größere Gruppen stehen dahinter</t>
  </si>
  <si>
    <t>1,25</t>
  </si>
  <si>
    <t xml:space="preserve">Coronaleugner 
Incel 
Mondlandung 
Islamisierung des Abendlandes
QAnon 
</t>
  </si>
  <si>
    <t xml:space="preserve">-Nichts geschieht durch Zufall
- Alles ist miteinander verbunden
- Es gibt „Die Guten“ und „Die Bösen“
- Es wird vor den Verschwörern*innen verheimlicht </t>
  </si>
  <si>
    <t>1,07</t>
  </si>
  <si>
    <t>1. Mondlandung ist fake
2. Flache Erde
3. 9/11
4. Chem-Trails
5. Flache Erde
6. Incel Verschwörung
7. Dolchstoßlegende
8. Bill Gates und seine Mikrochips</t>
  </si>
  <si>
    <t>Es werden Verbindungen, wo eigentlich keine sind. Es wird ein klares Feindbild etabliert, gegen das die "Guten" kämpfen müssen. Die genannten Verschwörer tun alles, um diese geheim zu halten und Informationen zurückzuhalten. Wissenschaftliche Fakten werden ignoriert oder geleugnet.</t>
  </si>
  <si>
    <t xml:space="preserve">QAnon
Mondlandung
Corona
9/11
Gestohlene Wahl
Chemtrails
Dieses Frauen verschwören sich gegen Männer Ding
</t>
  </si>
  <si>
    <t>Nichts geschieht durch Zufall
Alles ist miteinander verbunden
Nichts ist, wie es scheint
Gegensätzlichkeit von gut und böse</t>
  </si>
  <si>
    <t>0,93</t>
  </si>
  <si>
    <t xml:space="preserve">Querdenker Corona
-Impfpflicht 
- gewollte Pandemie 
Mondlandung 
9/11
Geheime Staatsakten 
Gerüchte im allgemeinen bzw. kleineren Sinne 
Wahlmanipulation in den USA
NSU Morde 
</t>
  </si>
  <si>
    <t xml:space="preserve">Das geheim halten der Absichten
Gegen eine bestimmte Gruppe
Böse Absichten 
Unbegründete Fakten 
Erst Theorie dann Gründe 
Bestimmte Intention 
Verbindungen von Theorien 
Klare Abgrenzung von Gut und Böse 
Sehen sich als Helden/ Entdecker/ Retter 
</t>
  </si>
  <si>
    <t>0,13</t>
  </si>
  <si>
    <t>11. September Terroranschläge geplant
Bild der Mondlandung sei fake
Tod von Michael Jackson sei fake
John F Kennedy Attentat geplant von CIA, Mafia,...
Area 51 kommuniziert mit außerirdische Lebensformen
Men in Black sei real und sorgen dafür, dass Zeugensichtungen nicht an das Licht kommen
Tod von Tupac sei vorgetäuscht
Klimawandel sei eine Erfindung 
QAnon
Covid-19 sei in einem Labor entstanden sein</t>
  </si>
  <si>
    <t xml:space="preserve">wenige bis keine Beweise
Meinung einer Gruppe (keine Einzelnen)
</t>
  </si>
  <si>
    <t>0,95</t>
  </si>
  <si>
    <t xml:space="preserve">Mondlandung, soll gefälscht sein </t>
  </si>
  <si>
    <t>A</t>
  </si>
  <si>
    <t>2,07</t>
  </si>
  <si>
    <t>Corona
Mondlandung
NSU-Morde
5G Verschwörung
Incel Verschwörung
11. September 2001</t>
  </si>
  <si>
    <t>Intentionalismus
Heimlichkeit/Verheimlichung
Alles ist miteinander verbunden
Dualismus von Gut und Böse</t>
  </si>
  <si>
    <t>1,23</t>
  </si>
  <si>
    <t xml:space="preserve">-Heimlichtuerei
-Gut  (Theoretiker )und Böse(Verschwörer)
-Intentionismus
</t>
  </si>
  <si>
    <t>0,85</t>
  </si>
  <si>
    <t>9/11: Von der Regierung Inszeniert, um das Einmaschieren in Irak und Afghanistan zu legitimieren und um dort öl zu gewinnen
Klimawandel wurde von de Regierung und reiche, mächtigen Leuten inszeniert, da sie z.B. durch die CO2-Steuer profitieren
Nicht die Unterstützer von Trump haben das Kapitol gestürmt, sondern die Antifa, um Trump und seine Unterstützer schlecht darstehen zu lassen
Regierung hat Corona-Krise inszeniert,  um den Gehorsam des Volkes zu erlangen und Gesellschaft zu spalten</t>
  </si>
  <si>
    <t>keine ZUfälle
gut und böse
verheimlichung
alles hängt zusa,me</t>
  </si>
  <si>
    <t>1,57</t>
  </si>
  <si>
    <t>2,12</t>
  </si>
  <si>
    <t>1,82</t>
  </si>
  <si>
    <t>LK</t>
  </si>
  <si>
    <t>Perspektivwechsel (aus Sicht der Verschwörungstheoretiker argumentieren)
Offenheit für Beispiele der SchülerInnen</t>
  </si>
  <si>
    <t>Abschlussdiskussionsimpuls sehr offen und komplex („Bewerte“ / „Beurteile“) - geht bei schwächeren Lerngruppen vielleicht nicht so gut (?)</t>
  </si>
  <si>
    <t>0,97</t>
  </si>
  <si>
    <t>SE</t>
  </si>
  <si>
    <t>Friedrich-Paulsen Schule Niebüll</t>
  </si>
  <si>
    <t>An</t>
  </si>
  <si>
    <t>An0424</t>
  </si>
  <si>
    <t xml:space="preserve"> - nicht gut genug, um sie auf zu listen</t>
  </si>
  <si>
    <t xml:space="preserve"> - denke. dass sie auf keinen Quellen beruhen</t>
  </si>
  <si>
    <t>0,9</t>
  </si>
  <si>
    <t>Be0726</t>
  </si>
  <si>
    <t>-Alexey Nawalny
-Präsidentschaft sei Trump gestohlen worden
-Covid-19 sei nur frei erfunden</t>
  </si>
  <si>
    <t>-Sie lassen immer bestimmte Personen/Gruppen schlecht aussehen
-Stützen sich meist auf sehr "wacklige" Argumente</t>
  </si>
  <si>
    <t>Fps niebuell</t>
  </si>
  <si>
    <t>Ki2723</t>
  </si>
  <si>
    <t xml:space="preserve">Die mit dem Impfstoff weil das an dauernd in den Nachrichten ist </t>
  </si>
  <si>
    <t>Sie basieren alle auf einer Vorstellung der Menschen die sie verfolgen</t>
  </si>
  <si>
    <t>1,27</t>
  </si>
  <si>
    <t>Friedrich Paulsen Schule Niebüll</t>
  </si>
  <si>
    <t>Be1121</t>
  </si>
  <si>
    <t xml:space="preserve">Mondlandung:
Es gibt die Theorie, dass die Mondlandung gefälscht worden sei, um im Wettrüsten im Bezug auf Raumfahrt schneller als die Russen zu sein.
Nine Eleven:
Es gibt Menschen, die der Meinung sind, dass die Flugzeuge im World Trade Center entweder Raketen waren, oder dass die Türme gesprengt wurden. 
Corona/ Querdenken:
Gruppierung, die meint zu wissen, dass das Coronavirus ausgedacht sei und dass Masken und Maßnahme nicht befolgt werden müssen. 
</t>
  </si>
  <si>
    <t>Quellen: 
Es gibt wenige bis zu gar keinen Quellen, die die Theorien (wissenschaftlich) belegen können.
Internet:
Sie finden sich in verschiedensten Versionen irgendwo im Internet.
Verbreitung:
Falsche Informationen verbreiten sich schnell, aufgrund denen sich dann Verschwörungstheorien bilden.</t>
  </si>
  <si>
    <t>1,29</t>
  </si>
  <si>
    <t>Fps Niebüll</t>
  </si>
  <si>
    <t>An0806</t>
  </si>
  <si>
    <t>AREA 51</t>
  </si>
  <si>
    <t>.</t>
  </si>
  <si>
    <t>1,58</t>
  </si>
  <si>
    <t>An0505</t>
  </si>
  <si>
    <t>Erde ist eine Scheibe
Reptiloiden
Merkel wurde von Aliens eingesetzt oder ist ein Alien
Trump hat die Wahl gewonnen</t>
  </si>
  <si>
    <t xml:space="preserve">Verbreiten sich häufig bei ungebildeteren Bevölkerungsschichten
Führen manchmal auf das Mittelalter zurück
Haben Wurzeln vor der Renaissance
</t>
  </si>
  <si>
    <t>1,44</t>
  </si>
  <si>
    <t>Friedrich-Paulsen-Gynasium</t>
  </si>
  <si>
    <t>Da0615</t>
  </si>
  <si>
    <t xml:space="preserve">Corona </t>
  </si>
  <si>
    <t xml:space="preserve">erfunden und eine bestimmte gruppe menschen glaubt dran
</t>
  </si>
  <si>
    <t>1,48</t>
  </si>
  <si>
    <t>Friedrich Paulsen Schule (FPS)</t>
  </si>
  <si>
    <t>An0709</t>
  </si>
  <si>
    <t xml:space="preserve">-Bill Gates will beim Impfen den Menschen irgendwelche Chips in den Kopf setzten und sie damit total kontrollieren 
- Corona kommt durch die 5G Masten 
- Hitler ist nicht in Berlin gestorben sondern nach Argentinien geflohen 
</t>
  </si>
  <si>
    <t xml:space="preserve">- Sie beruhen nicht auf Fakten sondern auf irgendwelchen Erzählungen die nicht bestätigt sind 
- </t>
  </si>
  <si>
    <t>FPS-Niebüll</t>
  </si>
  <si>
    <t>Ga</t>
  </si>
  <si>
    <t>Ga0912</t>
  </si>
  <si>
    <t>Chemtrails, sind angeblich giftige Wolken welche als Kondenzstreifen auftreten.
Die Mondlandung soll nicht existiert haben.</t>
  </si>
  <si>
    <t>iv</t>
  </si>
  <si>
    <t>iv0310</t>
  </si>
  <si>
    <t>Coronaleugner
Illuminati
Bill Gates würde die ganze Welt regieren.
Die Amerikaner hätten nie den Mond betreten. 
9/11 wäre von Amerikanern angeleihert worden.</t>
  </si>
  <si>
    <t>es lassen sich immer irgendwelche Fakten finden, um Teile der Behauptungen zu beweisen. Diese Verschwörungstheorien werden nicht von staatlichen Institutionen unterstützt.</t>
  </si>
  <si>
    <t>1,15</t>
  </si>
  <si>
    <t>Ma0711</t>
  </si>
  <si>
    <t>UNICEF ist der Transporteur von Kinder für die Eliten
QAnon
Corona ist geplant</t>
  </si>
  <si>
    <t>Sie Stimmen nicht und sind unrealistisch.</t>
  </si>
  <si>
    <t>An0207</t>
  </si>
  <si>
    <t>Area51</t>
  </si>
  <si>
    <t>Kritische These</t>
  </si>
  <si>
    <t>1,51</t>
  </si>
  <si>
    <t>Ve</t>
  </si>
  <si>
    <t>Ve0710</t>
  </si>
  <si>
    <t>Corona Verschwörung 
QAnon
9/11
Pizzagate
Klimawandel
Reptiloide 
Area 51
Tod von bekannten Personen (Micheal Jackson, Lady Diana...)</t>
  </si>
  <si>
    <t xml:space="preserve">Es handelt immer um Aktuelle Geschehnisse
Meist gegen Politik/Politiker 
</t>
  </si>
  <si>
    <t>1,14</t>
  </si>
  <si>
    <t>An0827</t>
  </si>
  <si>
    <t>1,18</t>
  </si>
  <si>
    <t>St</t>
  </si>
  <si>
    <t>St0302</t>
  </si>
  <si>
    <t>-Area 51
-Attentat aus Martin Luther King 
-Holocaustleugnung
-Tod von Hitler
-Attentat auf John F. Kennedy
-Tupac Tod
-Covid-19
-Gestohlene Präsidentschaftswahl USA 2020</t>
  </si>
  <si>
    <t xml:space="preserve">Sie beruhen selten auf Fakten sondern meistens Vermutungen.
</t>
  </si>
  <si>
    <t>Do0412</t>
  </si>
  <si>
    <t>- Reptiloide
- beim Impfen gegen COVID-19 wird ein Chip implantiert
- Area 51
- Wahlsieg von Joe Biden wurde „gestohlen“</t>
  </si>
  <si>
    <t>1,35</t>
  </si>
  <si>
    <t>AN</t>
  </si>
  <si>
    <t>AN3103</t>
  </si>
  <si>
    <t>Erde sei eine Scheibe- Menschen verbreiten ihre Ansicht, dass die Erde eine Scheibe sei
Corona sei erfunden- Leute behaupten, dass Corona eine Erfindung des Staates ist um Menschen zuhause zu halten
Mondlandung gefälscht- Die Mondlandung soll per greenscreen vorgetäuscht worden sein</t>
  </si>
  <si>
    <t>1,01</t>
  </si>
  <si>
    <t>so</t>
  </si>
  <si>
    <t>so1109</t>
  </si>
  <si>
    <t xml:space="preserve">Corona 
9/11 
Mondlandung 
Reptiloide </t>
  </si>
  <si>
    <t xml:space="preserve">rasante Verbreitung übers Internet
oft sehr bizarr, aber logisch erscheinend </t>
  </si>
  <si>
    <t>1,67</t>
  </si>
  <si>
    <t>ka</t>
  </si>
  <si>
    <t>ka0812</t>
  </si>
  <si>
    <t xml:space="preserve">CO2 wäre nicht schädlich, sondern hilft den Planzen beim Wachsen.
Corona gibt es eigentlich überhaupt gar nicht, es sollen nur die Persönlichkeitsrechte eingeschränkt werden. 
</t>
  </si>
  <si>
    <t>Meistens entstehen Verschwörungstheorien, wenn Menschen nicht auf eine bestimmte Sache verzichten möchten oder sich eingeschränkt fühlen</t>
  </si>
  <si>
    <t>1,11</t>
  </si>
  <si>
    <t>FPS</t>
  </si>
  <si>
    <t>Ma0619</t>
  </si>
  <si>
    <t xml:space="preserve">-COVID-19 gibt es nicht
-COVID-19 Erfindung von der Regierung
•um Diktatur zu erlangen
•um Bargeld abzuschaffen
-Klimawandel gibt es nicht 
</t>
  </si>
  <si>
    <t>Unseriöse Quellen</t>
  </si>
  <si>
    <t xml:space="preserve">Friedrich-Paulsen-Schule Niebüll </t>
  </si>
  <si>
    <t>Ma0210</t>
  </si>
  <si>
    <t xml:space="preserve">Kennedy Mord 
Das Jesus Nachfahren hat </t>
  </si>
  <si>
    <t>Es wird versucht auf ein Thema eine andere Lösung zu finden, als die, die allen bekannt ist.</t>
  </si>
  <si>
    <t>Ol</t>
  </si>
  <si>
    <t>Ol0915</t>
  </si>
  <si>
    <t xml:space="preserve">-Die COVID-Pandemie soll durch eine fehlgeschlagene Biowaffe sein enstanden sein. 
-Bekannte Morde (Marilyn Monroe, 2Pac, etc...) sollen von der Regierung geplant worden sein. </t>
  </si>
  <si>
    <t>Vertuschung der Taten durch die Regierung zum Erhalten der Machtverhältnisse.
Profit oder Machtgier seien Motive für die angeblichen Taten</t>
  </si>
  <si>
    <t>Ni</t>
  </si>
  <si>
    <t>Ni1123</t>
  </si>
  <si>
    <t>Eine Elite der Gesellschaft trinkt Kinderblut, um unsterblich zu werden
Impfen ist eine Verschwörung von Bill Gates der uns alle chippen möchte und mit Riesenechsen auch noch was zu tun hat.
Corona ist eine Erfindung der Bundesregierung, um die Grundrechte zu minimieren.</t>
  </si>
  <si>
    <t>Sie beziehen sich auf Menschen des öffentlichen Lebens/große Konzerne.
Sehr absurd
Sind polarisierend</t>
  </si>
  <si>
    <t>0,86</t>
  </si>
  <si>
    <t>Ma0221</t>
  </si>
  <si>
    <t>Dass corona keine Krankheit ist.</t>
  </si>
  <si>
    <t>K.A.</t>
  </si>
  <si>
    <t>1,42</t>
  </si>
  <si>
    <t>Do0904</t>
  </si>
  <si>
    <t>Klimawandelleugnung, Theorien über Corona, gefälschte Wahlergebnisse in den USA,Die Erde ist eine Scheibe, 9/11, Impfgegner</t>
  </si>
  <si>
    <t xml:space="preserve">geheime Verschwörungen, Verbreitung von falschen Informationen </t>
  </si>
  <si>
    <t>1,09</t>
  </si>
  <si>
    <t xml:space="preserve">Friedrich Paulsen Schule </t>
  </si>
  <si>
    <t>Ke</t>
  </si>
  <si>
    <t>Ke1719</t>
  </si>
  <si>
    <t>antisemitische Verschwörungstheorien, die zum Holocaust beigetragen haben ( extreme Vorurteile gegenüber Juden)
Verschwörungen gegen Menschen, die anders waren, dem gesellschaftlichen Bild einer Hexe ähnelten ( Hexenverbrennung)</t>
  </si>
  <si>
    <t>Es werden bestimmte Menschengruppen ausgegrenzt, die sich von dem Idealbild der Gesellschaft abgrenzen</t>
  </si>
  <si>
    <t>1,61</t>
  </si>
  <si>
    <t>Ke0619</t>
  </si>
  <si>
    <t>1,53</t>
  </si>
  <si>
    <t xml:space="preserve">-Mondlandung sei nachgestellt worden
-US-Wahl sei nicht regulär verlaufen
-QAnon
-Nawalney
-...
</t>
  </si>
  <si>
    <t>0,87</t>
  </si>
  <si>
    <t xml:space="preserve">Mondlandung gefälscht
Erde eine Scheibe
Trump Wahlsieg
Reptiloiden
Flugzeug Kondenzstreifen mit Chemikalien vermischt um Menschen gefügig zu machen
</t>
  </si>
  <si>
    <t xml:space="preserve">Hängen häufig zusammen
Gegenüberstellung Feind Verschwörer Freund Theorethiker
</t>
  </si>
  <si>
    <t>1,31</t>
  </si>
  <si>
    <t>1,99</t>
  </si>
  <si>
    <t xml:space="preserve">Mondlandung
Corona 
Trump
Flugzeugabgase
</t>
  </si>
  <si>
    <t xml:space="preserve">nicht auf Fakten basierend </t>
  </si>
  <si>
    <t>1,52</t>
  </si>
  <si>
    <t xml:space="preserve">Bestätigte Sachverhalte oder Erkenntnisse werden hinterfragt oder geleugnet </t>
  </si>
  <si>
    <t>1,43</t>
  </si>
  <si>
    <t>Mondlandung, Klimawandel, Corona, Impfgegner, Us-Wahlen, 9/11</t>
  </si>
  <si>
    <t>Nichts geschieht durch Zufall
Nichts ist, wie es scheint
Alles ist miteinander verbunden 
Gegensätzlichkeit von Gut und Böse</t>
  </si>
  <si>
    <t>1,63</t>
  </si>
  <si>
    <t>- Mondlandung -&gt; im Studio gefilmt
- Klimawandelleugnung -&gt; menschengemachter Klimawandel ist nicht existent
- QAnon
- Chemtrails -&gt; Kondensstreifen von Flugzeugen sollen Menschen vergiften und die Bevölkerung vermindern
- geklauter Wahlsieg von Jörn Biden
- Incel</t>
  </si>
  <si>
    <t>- Intentionalismus: es gibt einen Plan, keine Zufälle
- Heimlichkeit: Bevölkerung ist unwissend, wenige Menschen sind eingeweiht, relevante Informationen werden angeblich verheimlicht, Medien sind eingeweiht
- alles ist miteinander verbunden: alle Ereignisse sind Teil eines größeren Plans, vergangene Ereignisse werden mit Gegenwart in Verbindung gebracht
- Dualismus: es gibt zwei Gruppen -&gt; „Gute“ Gruppe: Verschwörungstheoretiker „Schlechte“ Gruppe: Politiker</t>
  </si>
  <si>
    <t xml:space="preserve">- dass es keine Klimawandel gibt, sondern es nur von der Regierung gesagt wird 
- dass Hitler nicht in Berlin gestorben ist, sondern nach Argentinien geflohen ist 
- dass Bill Gates die Menschheit durch chips im Kopf kontrollieren will 
- </t>
  </si>
  <si>
    <t xml:space="preserve">Intentionalismus 
Verheimlichung
Alles ist verbunden 
Dualismus von Gut und Böse </t>
  </si>
  <si>
    <t xml:space="preserve">Das Wahren von Geheimnissen der Politik oder die Kontrolle, sowie Macht und Profitgier.
</t>
  </si>
  <si>
    <t xml:space="preserve">Are51
Mondlandung USA 
Kondensstreifen Flugzeug
</t>
  </si>
  <si>
    <t xml:space="preserve">Gehören alle etwas zusammen
Kritische Aussagen </t>
  </si>
  <si>
    <t xml:space="preserve">Klimaleugner 
Corona Verschwörung („Es gibt gar keinen Virus“)
Berühmte Personen sind gar nicht Tod (Michael Jackson, Lady Diana, Adolf Hitler)
Chemtrails (machen uns Gehorsam; Klimawandel)
</t>
  </si>
  <si>
    <t xml:space="preserve">Richten sich gegen die Bösen (Politiker, Elite...)
Nichts geschieht aus Zufall 
Alles ist geheim 
Verschwörungstheoretiker decken auf </t>
  </si>
  <si>
    <t>1,1</t>
  </si>
  <si>
    <t>- Alles hängt zusammen: verschiedene Ereignisse werden zusammengebracht
- Nichts ist wie es scheint: die Bevölkerung wird getäuscht
- Verheimlichung: Informationen werden zurückgehalten
- Gegensätzlichkeit: es wird in „Gut“ und „Böse“ unterteilt</t>
  </si>
  <si>
    <t>iv0210</t>
  </si>
  <si>
    <t>Incel-Verschwörung, gefakede Mondlandung, 9/11 Terroranschlag, q-anne, Klimaverschwörung, Kennedys Ermordung</t>
  </si>
  <si>
    <t xml:space="preserve">Dualismus (Unterscheidung zwischen Gut und Böse bzw. Verschwörungstheoretiker und Verschwörer)
Alles hängt zusammen (Vergangenheit und Gegenwart, sowie die verschiedensten Ereignisse)
Verheimlichung (z.B. durch einen Geheimbund vor den Verschwörungstheoretikern)
nicht geschieht durh Zufall (alles folgt einem Plan mit bestimmten Intentionen)
</t>
  </si>
  <si>
    <t xml:space="preserve"> - Mondlandung: Hat nie stattgefunden, im Studio gedreht
</t>
  </si>
  <si>
    <t xml:space="preserve"> - es kann keine Zufälle geben
 - etwas wird verheimlicht
 - alles hängt zusammen
 - es gibt immer Gut und Böse</t>
  </si>
  <si>
    <t>1,16</t>
  </si>
  <si>
    <t>Klimawandel gibt es nicht
CO2 brauchen die Pflanzen zum Wachsen 
Corona gibt es überhaupt nicht 
.....</t>
  </si>
  <si>
    <t xml:space="preserve">Verschwörungstheorien hängen oft miteinander zusammen 
</t>
  </si>
  <si>
    <t>1,12</t>
  </si>
  <si>
    <t xml:space="preserve">QAnon
Chemtrails
Klimawandel
Corona
Mondlandung
</t>
  </si>
  <si>
    <t>Gefährlich
Stimmen nicht
Sind miteinander verbunden
Verheimlichung 
Es gibt gute und böse</t>
  </si>
  <si>
    <t>1,41</t>
  </si>
  <si>
    <t>Incel Verschwörung in dieser geben Menschen die keine Partner:innen finden, Migrant:innen und Frauen die Schuld daran. 
Jüdische Weltverschwörung, welche für globale Missstände verantwortlich sein sollen.
Corona-Verschwörungserzählung, Covid-19 soll es gar nicht geben dies soll nur ein Mittel sein, um die Weltbevölkerung zu impfen/chippen</t>
  </si>
  <si>
    <t>Intentionalismus, nichts passiert durch Zufall
Verheimlichung, nichts ist wie es scheint
gemeinsamer Plan, alles ist miteinander verbunden
Dualismus, Gut und Böse</t>
  </si>
  <si>
    <t>Kennedy Mord 
Klimaleugnung 
Corona
Jesus Nachfahren
Mondlandung</t>
  </si>
  <si>
    <t xml:space="preserve">Es gibt eine gute und eine böse Gruppe
Nicht geschieht zufällig
Alles hängt miteinander zusammen 
Wichtige Dinge werden verheimlicht </t>
  </si>
  <si>
    <t>0,48</t>
  </si>
  <si>
    <t>Wi</t>
  </si>
  <si>
    <t>Wi0920</t>
  </si>
  <si>
    <t xml:space="preserve">flache Erde, tausende in Bezug auf Corona, </t>
  </si>
  <si>
    <t xml:space="preserve">Bill Gates, Meist aus extremen Szenen, </t>
  </si>
  <si>
    <t xml:space="preserve">Covid-19 Verschwörungstheorien
Klimawandel Verschwörungstheorien 
</t>
  </si>
  <si>
    <t>Intentionalismus
Heimlichkeit Verheimlichung 
Verbundenheit 
Dualismus</t>
  </si>
  <si>
    <t>1,73</t>
  </si>
  <si>
    <t xml:space="preserve">- Holocaust (Antisemitismus/Rassismus)
- Trump
- Mars
- Klima
</t>
  </si>
  <si>
    <t>1,32</t>
  </si>
  <si>
    <t>1,26</t>
  </si>
  <si>
    <t>Der Einstieg mit den Beispielen war sehr gut geeignet!</t>
  </si>
  <si>
    <t>Das Einbringen eines eigenen Beispiels war irgendwie schwieriger als ich es erwartet hätte...</t>
  </si>
  <si>
    <t>1,34</t>
  </si>
  <si>
    <t>0,75</t>
  </si>
  <si>
    <t>- Souveräner und wertschätzender Umgang mit den SuS
- gute Lehrerpersönlichkeit
- ein sehr lohnenswertes Thema, das die SuS abgeholt hat!
- Stunde war transparent und stringent gestaltet</t>
  </si>
  <si>
    <t>- Kriterien für Urteilsbildung waren m.E. unklar --&gt; Vielleicht eher: Wofür sind Verschwörungstheorien eine Gefahr? Unsere Demokratie z.B.?
- Stundenthema hätte man mehr problematisieren können, z.B. Verschwörungstheorien - eine Gefahr für unsere Demokratie? --&gt; Demokratietheorien haben sie zu Beginn von 11 gemacht, aber das kannst Du auch nicht wissen.
- Material war etwas zu umfangreich und Zeit war etwas knapp kalkuliert
- Hätte man hier vielleicht auch ein Werurteil erreichen können?</t>
  </si>
  <si>
    <t>0,72</t>
  </si>
  <si>
    <t>Detlefsengymnasium Glückstadt</t>
  </si>
  <si>
    <t>Me</t>
  </si>
  <si>
    <t>Me0718</t>
  </si>
  <si>
    <t>Corona Impfungen greifen DNA an
Bei Corona Impfung Chip eingepflanzt
Bill Gates will Menschheit versklaven
Erde ist flach
World Trade Center wurde gesprengt
Juden wollen Weltherrschaft 
Hitler lebt noch in Südamerika</t>
  </si>
  <si>
    <t>Einfache Lösungen für komplexe Themen
Die Mehrheit soll die Wahrheit nicht erkennen. Nur die Verschwörungstheoretiker sind aufgeklärt
Es gibt die bösen , reichen Menschen, die über die Welt herrschen wollen
Regierungen sind immer Schuld</t>
  </si>
  <si>
    <t>Detlefsengymnasium</t>
  </si>
  <si>
    <t>Je</t>
  </si>
  <si>
    <t>Je0226</t>
  </si>
  <si>
    <t>0,71</t>
  </si>
  <si>
    <t xml:space="preserve">Detlefsengymnasium Glückstadt </t>
  </si>
  <si>
    <t>Ta</t>
  </si>
  <si>
    <t>Ta0608</t>
  </si>
  <si>
    <t xml:space="preserve">Ich persönlich kenne mich mit Verschwörungstheorien gar nicht aus und mir fallen auch fast keine ein...
Ich bin der Meinung, dass ich mal irgendwo (Wahrscheinlich auf einer Social Media Plattform ) gelesen habe, dass die Terroranschläge am 11.september 2011 von US-amerikanischen Geheimdiensten wissenschaftlich zugelassen wurden. 
Des Weiteren existiert die Theorie, dass COVID-19 in einem chinesischen oder von Bill Gates finanziertem Labor erzeugt worden sei. 
Ich bin mir nicht sicher, ob das auch eine Verschwörungstheorie ist, aber es wird behauptet, dass die Präsidentschaftswahl in den vereinigten Staaten 2020 zu Trump's Ungunsten manipuliert worden sei. Die Wahl wäre im "gestohlen" worden.
Mehr fällt mir nicht ein :) </t>
  </si>
  <si>
    <t>Sie sind oft mit schlechten ( Ansichtssache ) Ereignissen verbunden. Viele menschen wollen dies nicht wahrhaben und erfinden deshalb etwas.</t>
  </si>
  <si>
    <t>Ca</t>
  </si>
  <si>
    <t>Ca0116</t>
  </si>
  <si>
    <t>Verschwörungstheorien werden oft von Menschen in die Welt gesetzt, für die sich durch die Theorien irgendwelche Sachen zum Vorteil entwickeln.</t>
  </si>
  <si>
    <t>0,92</t>
  </si>
  <si>
    <t xml:space="preserve">Detlefsen Gymnasium </t>
  </si>
  <si>
    <t>RE</t>
  </si>
  <si>
    <t>RE1228</t>
  </si>
  <si>
    <t>9.11 hat nie so stattgefunden
Area 51
Das Corona Virus wurde absichtlich von der Regierung verbreitet</t>
  </si>
  <si>
    <t>Verschwörungstheorien sind nicht Wissenschaftlich belegt.</t>
  </si>
  <si>
    <t>Ja0126</t>
  </si>
  <si>
    <t>-Area 51, bereits Alien erforscht
- Megadolon, der größte Hai der Welt lebt wohl noch
-Verschwörungstheorien im allgemeinen vom und gegen den Staat (z.b von Amerika)
-Illuminaties
-Horrorgeschichten (z.b. slenderman, bloody marry,...)</t>
  </si>
  <si>
    <t>-Man kennt kein urteil
ob es stimmt oder nicht
-viele verschieden varianten 
-</t>
  </si>
  <si>
    <t>1,19</t>
  </si>
  <si>
    <t>TA</t>
  </si>
  <si>
    <t>TA0622</t>
  </si>
  <si>
    <t>- keine faktenorientierten Argumentationen
- basierend auf fotos,zitaten,... die falsch aufgefasst werden
+</t>
  </si>
  <si>
    <t>Detlefsen gymnasium Glückstadt</t>
  </si>
  <si>
    <t>El</t>
  </si>
  <si>
    <t>El3126</t>
  </si>
  <si>
    <t xml:space="preserve">- Die Erde ist eine Scheibe
- 5G verschwörung
- Corona
</t>
  </si>
  <si>
    <t xml:space="preserve">Alle verschwörungen sind vermutungen
</t>
  </si>
  <si>
    <t>Bi</t>
  </si>
  <si>
    <t>Bi0628</t>
  </si>
  <si>
    <t xml:space="preserve">Klimawandelleugnung: Den Klimawandel gäbe es nicht
COVID-19: Es existieren viele Verschwörungstheorien zu dem Virus
Gestohlene Wahl zum US-Präsidenten: Es wird behauptet, dass die Wahl manipuliert wurde
</t>
  </si>
  <si>
    <t>in</t>
  </si>
  <si>
    <t>in0910</t>
  </si>
  <si>
    <t>loch ness</t>
  </si>
  <si>
    <t>man weiss nicht ob diese wahr sind</t>
  </si>
  <si>
    <t>1,92</t>
  </si>
  <si>
    <t>Ni1229</t>
  </si>
  <si>
    <t xml:space="preserve">Der Impfstoff würde eine zweite DNA einpflanzen
Die Impfung zerstört die DNA
Corona ist absichtlich entstanden (von Reichen ausgesetzt um Geld zu machen)
Hitler sei noch am Leben
</t>
  </si>
  <si>
    <t xml:space="preserve">Beschäftigen sich immer mit Leid, Bösem, etc.
Finden oft viele Anhänger
Einfache Lösungen für schwierige Themen
Staat bekommt oft die Schuld
</t>
  </si>
  <si>
    <t>Ke0719</t>
  </si>
  <si>
    <t xml:space="preserve">9/11, Area 5, Corona </t>
  </si>
  <si>
    <t>Keine Bestätigung von Ereignissen</t>
  </si>
  <si>
    <t>1,3</t>
  </si>
  <si>
    <t>Ni0826</t>
  </si>
  <si>
    <t xml:space="preserve">-Corona sei eine Lüge, wohl keine Freiheit mehr für die Bürger
-Area 51, Experimente und Kommunikation mit Außerirdischen 
-Attentat auf John F. Kennedy, kein Einzeltäter sondern eine Organisation </t>
  </si>
  <si>
    <t>0,88</t>
  </si>
  <si>
    <t xml:space="preserve">Detlefsengymnasium </t>
  </si>
  <si>
    <t>Ju</t>
  </si>
  <si>
    <t>Ju0723</t>
  </si>
  <si>
    <t xml:space="preserve">Erde ist flach keine Kugel 
Corina ist von der Regierung geplant 
Prominente sind Echsenmenschen 
</t>
  </si>
  <si>
    <t xml:space="preserve">Keine Fakten zur Bestätigung 
Aus der Luft gegriffen
Keine guten Argumentationen </t>
  </si>
  <si>
    <t>An0109</t>
  </si>
  <si>
    <t xml:space="preserve">Area 51 hat Aliens
In den Impfungen gegen Corona sind Microchips
Die Erde ist eine Scheibe
</t>
  </si>
  <si>
    <t xml:space="preserve">keine Beweise
</t>
  </si>
  <si>
    <t>Pe</t>
  </si>
  <si>
    <t>Pe1027</t>
  </si>
  <si>
    <t xml:space="preserve">COVID-19 -&gt; Virus wurde angeblich im Labor hergestellt 
Wahl zum US-Präsidenten-&gt; angeblich wurde die Wahl manipuliert </t>
  </si>
  <si>
    <t>BI</t>
  </si>
  <si>
    <t>BI0419</t>
  </si>
  <si>
    <t xml:space="preserve">Corona gibt es nicht, der Virus ist erfunden.
Die Erde ist keine Kugel
</t>
  </si>
  <si>
    <t xml:space="preserve">Sie werden  durch das Internet verbreitet </t>
  </si>
  <si>
    <t>Ma0628</t>
  </si>
  <si>
    <t>Coroa Leugner</t>
  </si>
  <si>
    <t>Gruppierungen</t>
  </si>
  <si>
    <t>Kr</t>
  </si>
  <si>
    <t>Kr1404</t>
  </si>
  <si>
    <t xml:space="preserve">Q anan : trump anhännger rettetvor dem tiefen staat </t>
  </si>
  <si>
    <t xml:space="preserve">nicht war / echt </t>
  </si>
  <si>
    <t>Detlefsen Gymnasium</t>
  </si>
  <si>
    <t>Fr</t>
  </si>
  <si>
    <t>Fr0903</t>
  </si>
  <si>
    <t>Aliens, Q-Anon, Area 51, Corona, Marsmenschen, Krümmung der Erde, Echsenmenschen</t>
  </si>
  <si>
    <t>Unbestätigt
Meist sehr wirr</t>
  </si>
  <si>
    <t>Ev</t>
  </si>
  <si>
    <t>Ev1127</t>
  </si>
  <si>
    <t>Area 51
911
Bill Gates
Corona
Kennedy
Erde eine Scheibe
Mondlandung</t>
  </si>
  <si>
    <t>Vertuschungsversuche
nicht Bestätigt</t>
  </si>
  <si>
    <t>Br</t>
  </si>
  <si>
    <t>Br0428</t>
  </si>
  <si>
    <t xml:space="preserve">Area 51
9/11
Corona 
Aliens </t>
  </si>
  <si>
    <t xml:space="preserve">Nicht bestätigte Annahmen </t>
  </si>
  <si>
    <t>Ch0930</t>
  </si>
  <si>
    <t xml:space="preserve">Bill Gates hat Corona erschaffen, um die Weltherrschaft zu erlangen, indem er uns bei der Impfung Chips einpflanzen lässt.
In Area 51 hält die USA Aliens versteckt.
</t>
  </si>
  <si>
    <t xml:space="preserve">Angst machen 
Aus Panik etwas „logisches“ als Erklärung finden 
Soziale Misstände erklären 
Politisch Entscheidungen angreifen mit denen man nicht einverstanden ist </t>
  </si>
  <si>
    <t>Ha</t>
  </si>
  <si>
    <t>Ha0826</t>
  </si>
  <si>
    <t>-Corona ist absichtlich verbreitet worden
-Bill Gates will die Menschheit versklaven
-911 ging von den USA selbst aus 
-Hitler lebt noch in Südamerika  
-Klimawandelleugnung
-Amoklauf an der Sandy Hook Elementary School soll inszeniert sein</t>
  </si>
  <si>
    <t>ka0217</t>
  </si>
  <si>
    <t xml:space="preserve">US- Wahl - manipuliert 
Flagge auf dem Mond- Aufnahme im Studio
Exenmenschen- Politiker seien keine normalen Menschen 
Erde sei eine Scheibe 
Flugzeuge verseuchen die Welt- Das Kondenswasser sei giftig </t>
  </si>
  <si>
    <t xml:space="preserve">-Mondlandung: es wird behauptet, dass die Mondlandung nur gespielt war 
-Erde ist eine Scheibe 
-Der Dampf von den Flugzeugen vergiftet die Menschen
-COVID-19: Das Virus gibt es nicht 
-Wahlen in er USA waren nicht echt 
</t>
  </si>
  <si>
    <t xml:space="preserve">Corona Politik
Echsenmenschen
Mondlandung
Q Annon
Kondensstreifen von Flugzeugen
</t>
  </si>
  <si>
    <t>Nichts geschieht zufällig
Einteilung in Gut und Böse
Alles ist miteinander verbunden
Verheimlichung</t>
  </si>
  <si>
    <t>0,91</t>
  </si>
  <si>
    <t>BI0423</t>
  </si>
  <si>
    <t>Titanic, Q Anon, Echsenmenschen, Area 51, Alien/Außerirdische, Erde ist Flach XD</t>
  </si>
  <si>
    <t>Unschlüssig
Unbestätigt</t>
  </si>
  <si>
    <t xml:space="preserve">Q anan 
Mond Landung
Exsenmenschen  
</t>
  </si>
  <si>
    <t xml:space="preserve">nichts ist wie es scheint 
es hat alles einen sinn- verfolgr einem plan </t>
  </si>
  <si>
    <t xml:space="preserve">- 11.09.2001
-&gt; World Trade Center Anschlag von der US-Regierung geplant 
- Corona
-&gt; Virus im Labor erzeugt von Bill Gates 
-&gt; Bei der Impfung wird ein Mikrochip eingepflanzt 
- Präsidentschaftswahlen 2020
-&gt; Wahl zu Ungunsten von Trump manipuliert </t>
  </si>
  <si>
    <t xml:space="preserve">- Geschehnisse sind miteinander verknüpft
- Kampf zwischen "Gut und Böse"
- Missgunst und Egoismus  </t>
  </si>
  <si>
    <t xml:space="preserve">Die Erde ist flach
Corona ist bewusst verbreitet worden
Bill Gates will die Menschheit versklaven
Der Impfstoff zerstört die DNA
Der Impfstoff pflanzt eine zweite DNA ein
</t>
  </si>
  <si>
    <t xml:space="preserve">Ein gemeinsamer Feind
Es gibt sogenannte Helden
Es wird immer etwas verheimlicht 
</t>
  </si>
  <si>
    <t>0,68</t>
  </si>
  <si>
    <t>ja</t>
  </si>
  <si>
    <t>ja0126</t>
  </si>
  <si>
    <t>-nichts ist es wie es scheint
-alles ist miteinander verbunden
-.gegensatz von gut und böse
-basiert meistens nicht auf fakten
- keine versicherung das es stimmt</t>
  </si>
  <si>
    <t>ur</t>
  </si>
  <si>
    <t>ur0919</t>
  </si>
  <si>
    <t xml:space="preserve">Flache Erde
Mondlandung Fake
Reptilien-Menschen
Chemtrails
</t>
  </si>
  <si>
    <t>Nichts geschieht durch Zufall
Nichts ist, wie es scheint. 
Alles ist miteinander verbunden.
Gegensätzlichkeit von Gut und Böse</t>
  </si>
  <si>
    <t>Mondlandung 
Erde ist flach 
Echsen Menschen 
Antarktisvertrag 
Impfung dadurch Kontrolle 
Flugzeug Kondensstreifen 
9/11
Qanoun</t>
  </si>
  <si>
    <t xml:space="preserve">Gut und Böse
Verheimlichung 
Vorurteile 
Alles verbunden 
Keine Zufälle 
Keine Fakten 
</t>
  </si>
  <si>
    <t xml:space="preserve">-Landung auf dem Mond von einem Amerikaner 
-Area 51, Kommunikation und Experimente mit und an Außerirdischen
-Attentat auf John F. Kennedy durch eine Organisation </t>
  </si>
  <si>
    <t>Intentionalismus
Verheimlichung
Alles ist miteinander verbunden.
Dualismus
Basiert auf Vorurteilen</t>
  </si>
  <si>
    <t>0,7</t>
  </si>
  <si>
    <t>Bi0419</t>
  </si>
  <si>
    <t>Die Mondlandung ist fake.
DieTitanic sank nie</t>
  </si>
  <si>
    <t xml:space="preserve">Vorurteile,meistens kommen Klischees vor.
</t>
  </si>
  <si>
    <t>1,45</t>
  </si>
  <si>
    <t>Mondlandung
Area51
911
Kondensstreifen
Kennedy
US Wahl
Q Anon</t>
  </si>
  <si>
    <t>nichts geschieht durch Zufall
Nichts ist wie es scheint
Alles ist miteinander verbunden
Gegensätzlichkeit</t>
  </si>
  <si>
    <t>1,49</t>
  </si>
  <si>
    <t>Corona Leugner</t>
  </si>
  <si>
    <t>1,9</t>
  </si>
  <si>
    <t xml:space="preserve">Mondlandung
Area51 Aliens
Titanic
Exenmenschen
</t>
  </si>
  <si>
    <t>Angst 
Mischstände erklären
Gut und böse 
Nichts ist wie es scheint</t>
  </si>
  <si>
    <t>1,28</t>
  </si>
  <si>
    <t>detlefsengymnasium</t>
  </si>
  <si>
    <t>He</t>
  </si>
  <si>
    <t>He0812</t>
  </si>
  <si>
    <t>- alle haben angebliche "Beweise"
- sie gehen gegen die Norm
- es gibt Gruppen die ihnen anhängen</t>
  </si>
  <si>
    <t>Sv</t>
  </si>
  <si>
    <t>Sv0917</t>
  </si>
  <si>
    <t>- Der Staat ist meistens involviert 
- Politiker spielen oft eine große Rolle
-</t>
  </si>
  <si>
    <t>So0823</t>
  </si>
  <si>
    <t xml:space="preserve">Sie sind nicht Faktenbassierend </t>
  </si>
  <si>
    <t>Ta2515</t>
  </si>
  <si>
    <t>Corona-Impfung: Bevölkerung wird eigentlich gechipt
Corona gibt es in Wirklichkeit nicht 
Es gibt keinen menschenverursachten Klimawandel</t>
  </si>
  <si>
    <t>etwas wird als nicht real bezeichnet
Erklärung zu Dingen, für die es noch keine Erklärung gibt</t>
  </si>
  <si>
    <t>Ma0322</t>
  </si>
  <si>
    <t>Illuminatenorden 
-&gt;hatte das Ziel die Herrschaft von Menschen über Menschen überflüssig zu machen
Area 51
-&gt; militärisches Sperrgebiet</t>
  </si>
  <si>
    <t xml:space="preserve">Geheimhaltungen
</t>
  </si>
  <si>
    <t>Je0806</t>
  </si>
  <si>
    <t xml:space="preserve">Covid-19: Das Virus sei im Labor erzeugt worden
Corona Impfung: es soll bei der Impfung angeblich auch ein Mikrochip unter die Haut gesetzt werden
Brunnenvergiftung: Wir hatten in Geschichte das die Juden für die Pest verantwortlich war indem sie die Brunnen vergiftet haben
Neonazis verwenden häufig Verschwörungstheorien, wie 
</t>
  </si>
  <si>
    <t xml:space="preserve">Verschwörungstheorien versuchen meist eine Tat oder ein Ereignis zu begründen und zu entschuldigen.
</t>
  </si>
  <si>
    <t>Ma0512</t>
  </si>
  <si>
    <t>Einige Verschwörungstheorien der Q-Anon Bewegung,
wie zum Beispiel die Eliten, welche durch Unicef Kinder erhalten und das Adrenocrom der Kinder trinken um Jung zu bleiben.
Oder, dass Angela Merkel mit Adolf H. Blutsverwandt ist.
Auch kenn ich die Verschwörungstheorie, dass die Regierung was im Schilde führt und Covid-19 nicht real ist.</t>
  </si>
  <si>
    <t xml:space="preserve">Es richtet sich meist gegen Regierungen oder Hochangesehene.
</t>
  </si>
  <si>
    <t>He0726</t>
  </si>
  <si>
    <t xml:space="preserve">Echsenmenschen in der Politik - Die Politik ist durch Außerirdische infiltriert
Corona war/ist geplant - Test für die Gesellschaft und die Politik
Area 51 - In der Geheimanlage werden an Außerirdischen geforscht etc.
</t>
  </si>
  <si>
    <t>Man ist sich über einen Sachverhalt nicht sicher und reimt sich selber seine Lösung des Problems bzw. eine Erklärung dieses zusammen.</t>
  </si>
  <si>
    <t>detlefsengymnasium glückstadt</t>
  </si>
  <si>
    <t>ma</t>
  </si>
  <si>
    <t>ma1223</t>
  </si>
  <si>
    <t>- Corona: viele Verschiedene: z.b. aus labor freigelassen 
- Hexen: früher galten rothaarige als Hexen und wurden verbrannt oder so
- USA: politik 
- 18/19 Jh. zählten verschwörungstheoretiker zur Elite und waren nicht dumm 
(Machtpolitik)</t>
  </si>
  <si>
    <t xml:space="preserve">
- 18-19: zählten zur Elite und sind nicht dumm
- Machtpolitik &gt; wollen Macht mit Machttheorien 
- Verbreitung nicht über nachrichten </t>
  </si>
  <si>
    <t>0,69</t>
  </si>
  <si>
    <t>Me0523</t>
  </si>
  <si>
    <t>Verschwörungstheorien:
qAnon
Der Staat kontrolliert angeblich alles -"Deep State"
Kleinstkinder werden vermeintlich gequält für Adrenochrom.
Donald Trump als "Messias"
9/11 Verschwörung
9/11 soll angeblich gezielt von den USA durchgeführt worden sein, um den darauffolgenden Irakkrieg zu legitimisieren.
Area 51
Area 51 soll angeblich als geheimer Kontaktort mit auserirdischen Lebensformen dienen.
Der Tod von Hitler
Hitler soll vermeintlicherweise nicht durch suizid gestorben sein, sondern per U-Boot nach Argentinien geflohen und dort bis zum tod durch Altersschwäche verdeckt gelebt haben.
JFK-Attentat
Eine angebliche verschwörung zwischen Mafia und CIA oder Fidel Castro werden für das Attentat verantwortlich gemacht.
Jeffery Epstein
Wurde verurteilt und starb in seiner Zelle. Theoretiker munkeln, dass er keinen Suizid begangen hat, sondern getötet wurde damit er keine Aussage geben kann.</t>
  </si>
  <si>
    <t>Viele Verschwörungstheorien beruhen nur auf Spekulationen oder wirren angeblichen Beweisen, die durch das aus dem Kontext reißen von Informationen entstehen</t>
  </si>
  <si>
    <t>Co</t>
  </si>
  <si>
    <t>Co0219</t>
  </si>
  <si>
    <t xml:space="preserve">Q-Anon
- es werden immer wieder kleine Hinweise gegeben auf Vorhersagen oder ähnliches
- Es ging dabei glaube ich um einen Schatten Staat 
Corona Impfungen
- jedem wird beim Impfen ein Chip eingesetzt
Bielefeld Verschwörung
- Die Stadt Bielefeld existiert laut dieser Verschwörung gar nicht </t>
  </si>
  <si>
    <t>0,67</t>
  </si>
  <si>
    <t>Al</t>
  </si>
  <si>
    <t>Al0519</t>
  </si>
  <si>
    <t xml:space="preserve">Corona gibt es nicht, ist nur irgendwas mit Steuern oder so
Corona-Impfung ist keine Impfung - es werden Implantate gespritzt (irgendwas mit Bill Gates) oder es wächst ein dritter Arm
"Reichsbürger" - es gibt keine deutsche Republik
</t>
  </si>
  <si>
    <t xml:space="preserve">Haben einen Ursprung, den dann zahlreiche Leute verbreiten und dann einige dran glauben.
Verbreitung ist häufig übers Internet, über Gruppen und so
Verbreitung ist nie über "sicherer" Nachrichtendienste wie Tagesschau
</t>
  </si>
  <si>
    <t>0,79</t>
  </si>
  <si>
    <t>Do0221</t>
  </si>
  <si>
    <t>Merkel Diktatur</t>
  </si>
  <si>
    <t xml:space="preserve">Ich weiß kaum etwas über Verschwörungstheorien. Die Verbreitung über die sozialen Medien könnte eine Gemeinsamkeit sein </t>
  </si>
  <si>
    <t>an</t>
  </si>
  <si>
    <t>an0713</t>
  </si>
  <si>
    <t>-Flache Erde (Der Glaube daran, unser Planet würde einer Scheibe gleichen, nicht einer dreidimensionalen Kugel)
-QAnon (Der Glaube daran, es gäbe eine über-staatliche Organisation, die sich durch Kinderblut jung hält und die Welt zu regieren versucht)
-Big Foot/Sasquatch (Eine Sage einer Kreatur, die in den Wäldern der USA haust, die allerdings von vielen Menschen für bare Münze gehalten wird)</t>
  </si>
  <si>
    <t>me</t>
  </si>
  <si>
    <t>me0217</t>
  </si>
  <si>
    <t xml:space="preserve">
-Corona gebe es gar nicht
-der Impstoff solle uns alle chippen und dann überwachen können
</t>
  </si>
  <si>
    <t xml:space="preserve">
dazu weiß ich leider nichts</t>
  </si>
  <si>
    <t>Sa</t>
  </si>
  <si>
    <t>Sa0907</t>
  </si>
  <si>
    <t xml:space="preserve">Q-Anon:
Q-Anton-Anhänger folgen den „Anweisungen“ von Q. Der angeblich mal bei einem Geheimdienst gearbeitet hat. Die meisten sind Anhänger Trumps und glauben nicht an Corona.
„Matrix“ (Weiß den korrekten Namen nicht):
Wir leben alle in einem Computerspiel
Corona:
Corona existiert gar nicht und ist nur eine Möglichkeit des Staates uns zu unterdrücken und uns durch Impfungen Mikrochips einzusetzen
</t>
  </si>
  <si>
    <t xml:space="preserve">Unwissen, Fantasie
</t>
  </si>
  <si>
    <t>1.Nichts geschieht durch Zufall (Intentionalismus)
2.Nichts ist, wie es scheint. (Heimlichkeit/Verheimlichung)
3.Alles ist miteinander verbunden
4.Gegensätzlichkeit(Dualismus) von Gut und Böse</t>
  </si>
  <si>
    <t>Q-Anon: Die Eliten, die das Adrenochrom von Unicef verschleppten Kinder trinken.
              D. Trump als Retter
"Chemtrails" bzw. Kondensstreifen der Flugzeuge sind giftig
Die "inszenierte" Mondlandung</t>
  </si>
  <si>
    <t xml:space="preserve">Die Heimlichkeit der Theorie/Erzählung
Der Intentionalismus, also das alles einen Grund hat
Die Verbundenheit von Theorien/Erzählungen zu anderen.
Der Dualismus, bzw. das "Böse" und das "Gute" </t>
  </si>
  <si>
    <t>1.Nichts geschieht durch Zufall (Intentionalismus)
2.Nichts ist, wie es scheint. (Heimlichkeit/Verheimlichung)
3.Alles ist miteinander verbunden.
4.Gegensätzlichkeit(Dualismus) von Gut und Böse</t>
  </si>
  <si>
    <t>1,2</t>
  </si>
  <si>
    <t>Q-Anon
- Entführung und Tötung von Kindern um an ein Lebenselixier zu kommen
Mondlandung
- die Mondlandung wurde gefälscht und in einem Studio oder so gefilmt
Kondensstreifen von Flugzeugen
- sie sind angeblich giftig und sollen die Bevölkerung verringern
Bielefeld Verschwörung
- Bielefeld existiert eigentlich gar nicht
Corona Impfung
-jedem soll ein Chip eingesetzt werden
Corona
- Corona existiert gar nicht
- oder Corona wurde absichtlich erschaffen</t>
  </si>
  <si>
    <t xml:space="preserve">Mondlandung
Illuminatenorden
Area 51
Corona
-&gt; erst wird gesagt es gibt kein Corona und dann das es eine gezielte Tötung von Menschen ist
</t>
  </si>
  <si>
    <t>nichts geschieht durch Zufall
Heimlichkeit/ Verheimlichung
Verbundenheit der Geschehnisse
Gegensätzlichkeit von Gut und Böse
Geheimhaltung</t>
  </si>
  <si>
    <t xml:space="preserve">Covid-19: Virus enstand im Labor
Brunnenvergiftung: Juden seien verantwortlich für die Pest
Virus Impfung: Impfung enthält einen Mikrochip
Mondlandung der USA: wurde nur inszeniert
Hitler starb garnicht und hatte einen Doppelgänger
"angeblich"
</t>
  </si>
  <si>
    <t xml:space="preserve">Es gäbe keinen Zufall: alles wäre geplant
der äußere schein trugt und alles geschieht geheim
Ereignisse sind miteinander verbunden
Es gibt Gut und Böse Akteure: die Verschwörer und die Verschwörungtheoretiker </t>
  </si>
  <si>
    <t>Corona
Mondlandung
Chemtrails
Echsenmenschen</t>
  </si>
  <si>
    <t>Intentionalismus
Verheimlichung
Alles ist verbunden
Dualismus</t>
  </si>
  <si>
    <t>- erde platte und Kugel
- Hexenverfolgung 
- USA Mondlandung
- Corona
- Flugzeuge
- Titanic
- We are Q 
- Twintower anschlag 
- ....
man kennt noch mehr, aber gerade fallen einen nicht so viele ein. das war am Anfang bei der ersten umfrage auch. wenn man es hört, denkt man sich so: da hätte ich auch draufb kommen können.</t>
  </si>
  <si>
    <t xml:space="preserve">4 merkmale 
nichts geschiet durch Zufall
&gt; intention und nicht zufall (Plan)
nichts ist, wie es scheint
&gt;offenbarung von angeblichen heimlichen fakten
alles ist miteinander verbunden
&gt; gehen inenander über 
gegensätzlichkeit gut und böse 
&gt; verschwörer: böse 
theoretiker: gut - decken es auf </t>
  </si>
  <si>
    <t xml:space="preserve">Corona existiert nicht 
Corona wurde absichtlich eingeschleust, um Kontrolle zu erlangen
Bevölkerungsaustausch
Es gibt keinen menschengemachten Klimawandel
Mondlandung der USA inszeniert
Vergiftung der Bevölkerung zur Reduzierung dieser (durch Flugzeugabgase, Corona)
</t>
  </si>
  <si>
    <t xml:space="preserve">Nichts geschieht durch Zufall, alles hat einen Grund (Plan wird verfolgt)
Nichts ist, wie es scheint (Verheimlichungen).
Es hängt alles miteinander zusammen
Es gibt die "Guten" (Verschwörungstheoretiker) und die "Bösen" (Verschwörer (meist die Regierung)) </t>
  </si>
  <si>
    <t>Corona gibt es nicht
Corona wurde im Labor gezüchtet
die erste Mondlandung ist inszeniert
Reichbürger - deutsche republik gibt es nicht
Wahlfälschung bei der US-Wahl
Kondenzstreifen beim flugzeug sind giftig
die Titanic ist nicht untergegangen - das Schiff wurde vorher vertauscht
Juden - Brunnenvergiftung -&gt; Pest
Hexen - Naturkatastrophen
Juden - Kindsmorde
die meisten sind mir vorhin einfach nicht eingefallen</t>
  </si>
  <si>
    <t>Intensionalismus
Verheimlichung
Alles verbunden
Gegensätzlichkeit von "Gut" und "Böse"</t>
  </si>
  <si>
    <t xml:space="preserve">Corona Leugnung, Virus soll absichtlich gezüchtet worden sein, angebliche Aufzeichnung der Mondandung </t>
  </si>
  <si>
    <t>Jegliche Vorhaben der "Verschwörer" seien geplant, wichtige Fakten über alles mögliche werden verheimlicht, auch wenn es zunächst nicht offensichtlich ist, ist alles meiteinander verbunden und es gibt immer die "Guten" (Verschwörungstheoretiker), die gegen das "Böse/ Schlechte" gegenankämpfen müssen</t>
  </si>
  <si>
    <t>0,8</t>
  </si>
  <si>
    <t>qAnon
Der Staat kontrolliert angeblich alles -"Deep State"
Kleinstkinder werden vermeintlich gequält für Adrenochrom.
Donald Trump als "Messias"
9/11 Verschwörung
9/11 soll angeblich gezielt von den USA durchgeführt worden sein, um den darauffolgenden Irakkrieg zu legitimisieren.
Area 51
Area 51 soll angeblich als geheimer Kontaktort mit ausserirdischen Lebensformen dienen.
Der Tod von Hitler
Hitler soll Vermeintlicherweise nicht durch Suizid gestorben sein, sondern per U-Boot nach Argentinien geflohen und dort bis zum Tod durch Altersschwäche verdeckt gelebt haben.
JFK-Attentat
Eine angebliche Verschwörung zwischen Mafia und CIA oder Fidel Castro werden für das Attentat verantwortlich gemacht.
Jeffery Epstein
Wurde verurteilt und starb in seiner Zelle. Theoretiker munkeln, dass er keinen Suizid begangen hat, sondern getötet wurde damit er keine Aussage geben kann.
Flat Earth Society
Die Erde ist, laut diesen Leuten, eine scheibe.</t>
  </si>
  <si>
    <t>Alle Verschwörungstheorien folgen einer Hand voll Merkmalen, beispielsweise ist nichts Zufall und alles ist nie so wie es scheint.</t>
  </si>
  <si>
    <t>1,06</t>
  </si>
  <si>
    <t xml:space="preserve">Vielen Dank für die sehr gelungene Stunde </t>
  </si>
  <si>
    <t>Oberschule zum Dom</t>
  </si>
  <si>
    <t>Flache Erde
Fake Mondlandung
Die Welt wird von Echsenmenschen kontrolliert 
Corona ist eine Lüge</t>
  </si>
  <si>
    <t xml:space="preserve">Ergeben oft keinen Sinn oder nur sehr Stückhaft
</t>
  </si>
  <si>
    <t>1,22</t>
  </si>
  <si>
    <t>Wiederbelebung von Jesus, anstatt Auferstehung
Klimawandel existiert nicht
Coronavirus wurde im Labor erzeugt, um Menschheit zu kontrollieren</t>
  </si>
  <si>
    <t>weiß ich nicht? Vielleicht, dass wirtschaftlich bewiesene Dinge angezweifelt werden</t>
  </si>
  <si>
    <t xml:space="preserve">"Die Erde sei Flach"
"USA versteckt Aliens"
"ALiens sind unter uns"
"Mondlandung fake"
"Nasa faked alles"
"Menschen unter der Erdkruste"
"Corona ist eine Lüge"
</t>
  </si>
  <si>
    <t xml:space="preserve">Sie ergeben oft keinen Sinn und sind einfach falsch.
</t>
  </si>
  <si>
    <t>1,24</t>
  </si>
  <si>
    <t>ich bin mir nicht sicher, ob es eine Verschwörungstheorie ist, aber ich kenne die Theorie, dass die Erde flach sei.
Mondlandung wäre nicht echt.
"Die Area 51 versteckt Aliens"
"Dinosaurier leben unter der Erde"
"Corona ist eine Lüge und Propaganda für die Politik"</t>
  </si>
  <si>
    <t xml:space="preserve">Sie beruhen auf halbrichtigen Informationen und die Quellen sind meist sehr unvollständig. </t>
  </si>
  <si>
    <t>kenne keine</t>
  </si>
  <si>
    <t xml:space="preserve">keine Klare bestätigung der Ereignisse
</t>
  </si>
  <si>
    <t>1,4</t>
  </si>
  <si>
    <t xml:space="preserve">Oberschule zu Dom </t>
  </si>
  <si>
    <t>flat earther
bill gates und vaccine
Reptilioide
Corona vom Staat erfunden</t>
  </si>
  <si>
    <t xml:space="preserve">die sind alle verrückt, </t>
  </si>
  <si>
    <t>1,17</t>
  </si>
  <si>
    <t xml:space="preserve">Oberschule zum Dom </t>
  </si>
  <si>
    <t xml:space="preserve">- 11. September 
- Erde ist eine Scheibe </t>
  </si>
  <si>
    <t xml:space="preserve">Das man die nicht wirklich beweisen kann </t>
  </si>
  <si>
    <t>corona leugner</t>
  </si>
  <si>
    <t>verbreitung von falschen fakten</t>
  </si>
  <si>
    <t>wir leben in der matrix und nichts ist real</t>
  </si>
  <si>
    <t>es gibt kaum/keine belege</t>
  </si>
  <si>
    <t xml:space="preserve">- 9/11, war von USA geplant
- Pizzagate, Kinderschändung 
- Klimawandel, sei alles nur ausgedacht
- Incel, Frauen haben sich gegen Männer verschworen 
- Reptiloide, Politiker etc. Wurden von Aliens/Reptilien ersetzte
- Corona, wäre von Regierung geplant </t>
  </si>
  <si>
    <t>Alle von der Regierung geplant</t>
  </si>
  <si>
    <t>Oberschule zum Dom, Lübeck</t>
  </si>
  <si>
    <t>OzD</t>
  </si>
  <si>
    <t>Die Erde ist flach</t>
  </si>
  <si>
    <t>1,79</t>
  </si>
  <si>
    <t>viele</t>
  </si>
  <si>
    <t>quatsch</t>
  </si>
  <si>
    <t>klare Struktur
sinnvoller Aufbau
guter Einstieg
hohe Fachkompetenz</t>
  </si>
  <si>
    <t>Viel Textarbeit und Sicherung, Beteiligung der SuS deshalb nicht so vielfältig</t>
  </si>
  <si>
    <t>Die Betiligung ist einer Videokonferenz leider geringer als im Präsenzunterricht.</t>
  </si>
  <si>
    <t xml:space="preserve">Qanon
9/11 als Inside Job
verschiedenste Theorien zur Corona-Pandemie
</t>
  </si>
  <si>
    <t>Gemeinsamer Feind
schwerwiegende Folgen
Einschränkungen von Rechten als Folge
Ausrede zu der eigenen Erfolglosigkeit</t>
  </si>
  <si>
    <t>1,39</t>
  </si>
  <si>
    <t>- 9/11
- Corona-Pandemie
- Q Anon
- Area 51
- Hexenlehre
- Chem Trails</t>
  </si>
  <si>
    <t xml:space="preserve">- Die Verschwörung wird durch Verbreitung von vielen anderen Menschen geglaubt
- Die Gruppen, die sich gebildet haben, versuchen, das was sie als wahr bezeichnen, oft im sozialen Netz weiterzugeben
</t>
  </si>
  <si>
    <t xml:space="preserve">Die Rotschildfamilie - Eine Reiche Familie, die die Weltherrschaft übernehmen will
Pizza Gate - Stars wie z.B Barack Obama würden Kindern ein Hormon (Adrenochrom) aus dem Körper entnehmen und dann trinken. Es soll wohl ein satanistisches Ritual sein
Merkel ist Hitlers Tochter
 </t>
  </si>
  <si>
    <t xml:space="preserve">-Corona wurde vom Staat erfunden um uns zu kontrollieren
-Der Corona Impstoff ist gar nicht existent, wir werden durch die "Impfung" gechipt
</t>
  </si>
  <si>
    <t>1,02</t>
  </si>
  <si>
    <t xml:space="preserve">Q Anon: Ganz viel. Kinder werden im UNtergrund von der Elite gequält und deren Blut wird für die herstellung von Adrenochrom verwendet. Trump ist der Erlöser. Die Juden sind auch daran beteiligt.
Die Erde ist eine Scheibe
Bill Gates will uns mit der Impfung chippen.
Area 51: Sperrgebiet in den USA in denen die USA Waffentests machen
Chem Trails: Die Kondensstreifen am Himmel sind Chemikalien, mit denen der Staat uns schaden will.
</t>
  </si>
  <si>
    <t>Es gibt eine Elite oder die Juden, die sich verschwören haben dem Volk zu schaden.
Zusammenhänge werden willkürlich gebildet.
Der Bürger soll sich immer selber informieren.
Menschliche Gefühle werden getriggert (besonders der Mutterinstinkt bei QAnon)</t>
  </si>
  <si>
    <t>- "Das Coronavirus wurde in einem Labor in China gezüchtet"
- "Das Coronavirus ist nur ein Mittel der Regierung, um unsere Freiheitsrechte zu 
  nehmen"
- "Jfk wurde nicht allein Oswald erschossen worden sein" 
--&gt; "vier Schüsse, die hätte er nicht alleine abgeben können"
- "Corona gibt es gar nicht"</t>
  </si>
  <si>
    <t xml:space="preserve">Reptiloide/Echsenmenschen- Politiker und Prominente sind eigentlich eine Art Echse und kontrollieren die Welt
- Die Pyramiden wurden von Aliens gebaut
Qanon- es gibt eine satanistische Elite, welche Kinder entführt und sie ermordet, um sich aus ihrem Blut einen Verjüngungstrank herzustellen. Zu den Verschwörern gehören z.B Obama und Clinton
Pizzagate- Die oben beschreibene Elite hat einen Kinderhandelsring zur Prostitution
-Die Nazis haben eine Station hinter dem Mond
Neuschwabenland- Die Nazis haben eine Geheimbasis in der Antarktis
- Hitler ist nie gestorben und lebt nun in Argentinien
</t>
  </si>
  <si>
    <t>Es gibt immer ein "gut" und "böse"
Es wird oft etwas beschrieben, was mit einer Elite oder der Weltherrschaft zutun hat
Es hat sich oft, eine Übermächtige Gruppe verschwört
Es werden oft Minderheiten behandelt</t>
  </si>
  <si>
    <t xml:space="preserve">11.September Verschwörungstheorien
verschiedenste über Corona 
QAnon
</t>
  </si>
  <si>
    <t>gemeinsamer Feind 
wird von Menschen geglaubt 
werden ohne wirkliche Belege in die Welt gesetzt</t>
  </si>
  <si>
    <t>Theorien über Personen
Theorien über Handlungen</t>
  </si>
  <si>
    <t>Sie werden alle schnell verbreitet.
Viele sind ausgedacht.</t>
  </si>
  <si>
    <t>Wird von Menschen geglaubt
Hat oftmals schwerwiegende Folgen</t>
  </si>
  <si>
    <t>Detlefsen Gymnasium Glückstadt</t>
  </si>
  <si>
    <t>Das Corona eine Biowaffe ist und wir durch die Impfung alle bewacht werden sollen.
9/11 soll von geheimen US Diensten durchgeführt oder zugelassen worden sein.</t>
  </si>
  <si>
    <t xml:space="preserve">Bestimmte Leute werden dadurch negativ beurteilt.
Meistens ist es etwas, was denn Leuten Angst macht.
</t>
  </si>
  <si>
    <t xml:space="preserve">Der Anschlag vom 11. September soll von der CIA durchgeführt worden sein, um einen Grund zu haben, sich in Konflikte im nahen Osten einzumischen. Dadurch käme die USA an Rohstoffen wie Öl.
Die Mondlandung sei "gefaked" worden, da die auf den Videos zu sehende Mondlandschaft, der in der amerikanischen Wüste gleiche. 
Die Regierung arbeite zusammen mit Außerirdischen und würde dies für die Sicherheit der Bevölkerung verschweigen.
</t>
  </si>
  <si>
    <t>Der Staat versucht etwas zu verschweigen, um eigene Vorteile heraus zu ziehen, oder um eine Massenhysterie zu vermeiden.</t>
  </si>
  <si>
    <t>1. Mit den Kondensstreifen am Himmel werden wir vergiftet und manipuliert.
2. Das Coronavirus gibt es nicht. Das ist alles eine Organisation vom Staat.
3. Bill Gates hat was mit dem Coronavirus zu tun
4. Den Klimawandel gibt es nicht.
5. Area 51   Es gibt Aliens.
6. Hitler ist nicht gestorben. Er ist geflüchtet und hat sich versteckt.</t>
  </si>
  <si>
    <t>QAnon: ursprünglich US-amerikansche Gruppe, auf sozialen Netzwerken aktiv, rechtsextrem
Bill Gates: er hätte alten Menschen angeblich Mikrochips eingepflanzt, sein Name würde entschlüsselt die Zahl 666 ergeben (Zahl des Teufels)</t>
  </si>
  <si>
    <t>9/11-Verschwörungstheorie der Terroranschlag 2001 soll von Us-amerikanischen Geheimdiensten ausgeführt werden sollen.
Corona- Zur Corona Pandemie existieren zahlreiche Verschwörungstheorien, dass es Corona nicht gibt, dass es eine Maßnahme zur  Verringerung der Menschen Population sei etc.</t>
  </si>
  <si>
    <t xml:space="preserve">Es gibt meist keine Studien zu den Behauptungen 
</t>
  </si>
  <si>
    <t>1,04</t>
  </si>
  <si>
    <t>Detflefsengymnasium</t>
  </si>
  <si>
    <t>0,74</t>
  </si>
  <si>
    <t xml:space="preserve">-9/11 Verschwörung (Terroranschlag vom amerikanischen Geheimdienst selber ausgeführt oder zugelassen)
-Klimawandelleugnung (globale Erwärmung sei nicht real, dient nur zum Erhalt von Forschungsgeldern) 
-QAnon (Personen die denken, dass sie Informationen über Donald Trumps angeblichen Kampf gegen den “Deep State” haben)
-Covid-19 (das Virus wurde in einem Labor von Bill Gates erzeugt)
- Jeffrey Epstein hat keinen Suizid begangen </t>
  </si>
  <si>
    <t>DGG</t>
  </si>
  <si>
    <t xml:space="preserve">Verschiedene zur SarS-CoV-2 Pandemie
Bill Gates
9.11
</t>
  </si>
  <si>
    <t xml:space="preserve">Gemeinsamer Feind
schlechte Folgen
Beratungsresistent 
Nicht offen für andere </t>
  </si>
  <si>
    <t xml:space="preserve">Q-anon: Eine Theorie, die besagt, dass der Staat mit Pädophilen Kinder fange, um sie festzuhalten und "Adrenochrom" aus ihnen zu gewinnen. Sie leugnen auch Corona, sind gegen Satanisten. Geschichtlicher Hintergrund: Ritualmordlegende --&gt; Antisemitismus
Area-51: Dort soll es Aliens auf einer Amerikanischen Militärbasis geben, die dort geheim untersucht werden.
Michael Jackson/Tupac ist doch nicht Tod: Es wird spekuliert, dass diese Persönlichkeiten noch leben könnten.
</t>
  </si>
  <si>
    <t>Alle Verschwörungstheorien sind oft ohne richtiges Hintergrundwissen aufgebaut. Sie werden einfach geglaubt und es wird spekuliert.
Oft werden diese Radikal verbreitet und wollen andere von ihrer Meinung überzeugen.</t>
  </si>
  <si>
    <t xml:space="preserve">dass die Erde eine Scheibe ist 
dass die Mondlandung inszeniert war 
dass Reptiloide unter uns Menschen leben 
dass Corona nicht echt ist 
</t>
  </si>
  <si>
    <t xml:space="preserve">häufig wage formuliert 
Veränderung der Geschichten durch Mundpropaganda 
aus Panik entstanden 
</t>
  </si>
  <si>
    <t>QAnon- Kinder würde entführt und dessen Blut wird getrunken und als Droge zur Verjüngung genutzt, Flache Erde- die Welt sei flach, Corona existiert nicht, der Staat wolle uns alle nur austauschen oder ähnliches und mit dem Corona-Impfstoffe werden uns Chips implantiert, der Holocaust sei nie gesehen und Hitler werde im nachhinein nur als der böse dargestellt.</t>
  </si>
  <si>
    <t>Der Staat oder jemand der eine höhere Macht hat ist eigentlich sehr böse und versteckt etwas vor dem einfachen Volk und versucht dieses unter Kontrolle zu halten.</t>
  </si>
  <si>
    <t>0,99</t>
  </si>
  <si>
    <t>QAnon: Ein anonymer Nutzer habe wohl in einem Online-Forum Hillary Clintons Festnahme prophezeit. Angeblich gehe es dem "Weltrettungskult" darum, dass die Menschen selbst denken. Der ehemalige US-Präsident Trump wurde von den Mitgliedern der Bewegung quasi vergöttert.
Die Theorie, es gäbe keinen Virus, oder er sei extra geschaffen, um Kontrolle über die Bevölkerung zu erlangen.
Ich kenne den Namen nicht, aber es wurde auch behauptet, Juden würden in ihren Kreisen Kinderblut trinken.
Auf der Area 51 würde es Außerirdische geben oder mit ihnen kommuniziert werden.</t>
  </si>
  <si>
    <t>Sie verleugnen die "Fakten", die die Medien verbreiten, wenden sich manchmal gegen ganz bestimmte Menschengruppen</t>
  </si>
  <si>
    <t>QAnon: Die Anhänger bezeichnen es als einen Weltrettungskult, der ihrer Meinung nach von Trump angeführt wird. Er heizt das ganze auch weiter an. Sie sind davon überzeugt, dass Trup derjenige ist, der die Menschheit retten wird. QAnon interpretiert zum Beispiel Gesten, Zahlenfolgen von irgendwelchen Prominenten oder Politikern.</t>
  </si>
  <si>
    <t>Bei Verschwörungstheorien wird behauptet, dass es gut und böse, aber nichts dazwischen gibt. Sie wollen die Menschheit von etwas überreden. Manchmal auch Weltrettungskults.</t>
  </si>
  <si>
    <t xml:space="preserve">- Area 51 und Aliens
- Corona ist angeblich vom Staat gemacht und existiert eigentlich nicht
- nach der Coronaimpfung wachsen einem 5 Beine und 6 Arme
- 9/11 war vom Staat organisiert
- der Holocaust ist nie passiert
</t>
  </si>
  <si>
    <t>Sie werden über social media verbreitet und ausgebaut. In den meisten Fällen kommen sie von Leuten die keine Fachkenntnisse in dem Bereich haben. Sie treten immer dann auf wenn Menschen sich Dinge nicht erklären können oder angst vor etwas haben.</t>
  </si>
  <si>
    <t>Klimawandleugnung
Aktuell Corona, gibt es viele falsche Informationen.
Putsch Verusch in der Türkei, einige behaupten, dass der von Erdogan durchgeführt worden sein und einige behaupten das Gegenteil.
Tod von Hitler, er soll geflüchtet und noch weiter gelebt haben.</t>
  </si>
  <si>
    <t xml:space="preserve">Verschwörungstheorien haben gemeinsam, dass man nicht genau weiß, welche Aussage die richtige ist. Oft wird darüber diskutiert jedoch könnte die Diskussion auch einen großen Einfluss auf die andere Person haben. </t>
  </si>
  <si>
    <t>Keine</t>
  </si>
  <si>
    <t>Gemeinsamer Feind
Erklärung des eignen nichts erreichen im Leben</t>
  </si>
  <si>
    <t>Detfelsengynasium</t>
  </si>
  <si>
    <t>Corona soll eine Lüge sein und Bill Gates will uns Chips in den Kopf pflanzen</t>
  </si>
  <si>
    <t xml:space="preserve">Alles hängt zusammen </t>
  </si>
  <si>
    <t>2,16</t>
  </si>
  <si>
    <t>Bill Gates habe die WHO gekauft
Die Erde sei flach
Alienforschung USA
 -Area 51 beschäftige sich mit der Forschung an außerirdischen Lebensformen
Aluhüte-ChemTrails
 -Kondensstreifen enthalten Chemikalien die sich auf das Bewusstsein der Bevölkerung auswirken
Weltuntergang
QAnon
 -Ritualmordlegende
 -Verschwörungstheorie zum mitmachen 
 -Antisemitismus
Hexenlehre (eher im Mittelalter)
 -Hexen seien für Unheil verantwortlich
Holocaustleugnung
Es habe die Mondlandung nie gegeben
Untergang der Titanic
 -angeblich sei ein Schwesterschiff der Titanic gesunken
Klimawandelleugner</t>
  </si>
  <si>
    <t>-Sie werden von einer bestimmten Gruppe geglaubt und verbreitet
-sie sind nicht wahr
-</t>
  </si>
  <si>
    <t xml:space="preserve">- Q-Anon: eine angebliche "Elite" quäle Kinder und trinke deren Blut, um Jugend zu erlangen (Dieser Mythos ist vermutlich durch die Ritualmordlegende inspiriert.)
- Bill Gates wolle Kontrolle über die Weltbevölkerung erlangen, indem er durch Impfungen Chips in Menschen implantiert   </t>
  </si>
  <si>
    <t xml:space="preserve">- wissenschaftliche Fakten werden ignoriert
- überall werden Zusammenhänge erkannt
- es geht gegen eine bestimmte Person/Gruppe von Personen
- diejenigen, die an eine Verschwörungstheorie glauben, sind der Meinung, dass nur sie etwas wirklich verstanden haben und nun alle anderen aufklären müssen
- Widersprüche innerhalb eines Verschwörungsmythos' werden nicht bemerkt  </t>
  </si>
  <si>
    <t xml:space="preserve">Ich weiß keine genauen Namen, aber mir fallen zwei Theorien zum aktuellen Thema ein:
-Impfungen enthalten Mikrochips, die unter der Haut eingesetzt werden und die Menschen überwachen sollen
-die Pandemie gibt es nicht, die Schließungen von Läden, Schulen, Freizeitbeschäftigung und die Kontaktbeschränkung, also die gesamten Lockdowns sind ein Test, um zu sehen, wie wir Menschen in einer "wirklichen" Pandemie handeln würden und wie weit wir gehen können
</t>
  </si>
  <si>
    <t>0,64</t>
  </si>
  <si>
    <t>- die Pandemie existiere nicht (Corona-Leugner)
- die Erde sei flach
- die Regierung der USA verstecke wichtige Informationen (oder Aliens) in Area 51 vor der Gesellschaft
- Klimawandel-Leugner (Klimawandel werde nicht von Menschen verursacht/ sein nicht gefährlich, sei von Wissenschaftlern erfunden worden, um Forschungsgelder zu erhalten)
- Epstein habe kein Suizid in seiner Zelle begangen (sei im Auftrag von Trump ermordet worden)
- Joe Biden habe die Wahl von Trump gestohlen</t>
  </si>
  <si>
    <t xml:space="preserve">- richten sich oft gegen die Regierung oder gegen Ergebnisse der Wissenschaft
- es gibt immer einen Bösen (und die Verschwörungstheoretiker sind die einzigen, die diesen "bösen Plan" durchschauen)
</t>
  </si>
  <si>
    <t xml:space="preserve">QAnon
ChemTrails
Ritualmordlegende: Juden würden in der Osterzeit Kinder töten und trinken deren Blut:
Illuminaten: Ist eigentlich ein Geheimbund, der aufklären wollte, doch die Menschen denken, dass sie die Weltherrschaft wollen
Bill Gates: Bill Gates würde die Menschen mit Impfstoff und Chips kontrollieren wollen -&gt; Corona
Die Erde sei flach. </t>
  </si>
  <si>
    <t>0,54</t>
  </si>
  <si>
    <t>Corona: existiert nicht/Impfung basiert auf Chips von Bill Gates; 
flache Erde: viele Menschen meinen, dass die Erde flach sei; 
Weltjudentum: Juden wollen die Weltherrschaft an sich reißen;
Area51: forsche mit Aliens; 
Klimawandelleugnung: Verschwörungstheoretiker leugnen den Klimawandel, da dieser nur zur Geldmache benutzt wird</t>
  </si>
  <si>
    <t>Falschinformationen, negativ konnotiert, nur bei großen Themen, Leugnung von Ereignissen, Ausschluss von Zufällen</t>
  </si>
  <si>
    <t xml:space="preserve">Die Verschwörungstheorien rund um Q-Anon. (Deep-State, etc.) Außerdem die "Election fraud"- Theorie von Donald J. Trump.
Weitere Verschwörungstheorien rund um die Freimaurer. (oft jüdisch-masonische Verschwörungstheorien; P2-Loge, etc.)
Verschwörungstheorien, die in manchen New religious movements verbreitet werden. (Mankind United, etc.)
</t>
  </si>
  <si>
    <t>Klare Unterteilung in Gut (Verschwörungstheoretiker) und Böse (Verschwörer).
Erklärungen für bestimmte Phänomene/Ereignisse/Gegebenheiten &gt; ein Gefühl der Überlegenheit wird bei den Verschwörungstheoretikern ausgelöst, da sie die "bösen" Machenschaften "entlarvt" haben.
Es muss eine klar definierbare Gruppe geben, die schuldig ist (z.B. Demokraten, Freimaurer, Juden).
Geheimniskrämerei; die angeblichen Verschwörer arbeiten im Verborgenen, aber auch die Verschwörungstheoretiker legen nicht alles offen (z.B. die Identität von Q).
unterschiedliche Ereignisse hängen zusammen (z.B. JFKs Tod und die Mondlandung).
Verschwörungstheoretiker schotten sich teilweise oder vollkommen von der Außenwelt ab. Sie verbringen viel zeit in Chat-Gruppen oder informieren sich nur mit Hilfe von ihnen bekannten Medien, die ihre Meinung teilen.</t>
  </si>
  <si>
    <t xml:space="preserve">- Verschwörungstheorien zum Antisemitismus
-Verschwörungstheorien zu Corona-Pandemie 
  -&gt; Virus existiere nicht
  -&gt; sei eine Erfindung von Bill Gates </t>
  </si>
  <si>
    <t xml:space="preserve">- QAnon
- Area 51
- Corona </t>
  </si>
  <si>
    <t>QAnon und die Leute, die nicht an Corona glauben, sind davon überzeugt, dass es einen "Deep State" gibt und der Staat sie kontrollieren will</t>
  </si>
  <si>
    <t>0,89</t>
  </si>
  <si>
    <t>/</t>
  </si>
  <si>
    <t xml:space="preserve">- Klimawandelleugnung
-QAnon (-&gt; Adrenochrom)
- Covid-19 Leugnung
- Manipulierte Wahlen (z.B. USA)
-Area 51
- </t>
  </si>
  <si>
    <t xml:space="preserve">- Verschwörer*innen machen andere Menschen für gewisse Dinge verantwortlich
-  Verschwörer*innen suchen "Beweise", die auf ihre Theorien hinweisen
          -&gt; es gibt keine Zufälle, alles passiert aus einem Grund
- Es gibt für Verschwörungstheoretiker*innen nur Gut oder Böse, nichts dazwischen
</t>
  </si>
  <si>
    <t>0,81</t>
  </si>
  <si>
    <t>- 9/11
-area 51
- Corona-Leugner
- Echsenmenschen
- Aliens
-Angela Merkel
-JFK
- Andere Mächte</t>
  </si>
  <si>
    <t>Sie sind alle nicht bewiesen. Es richtet sich gegen die breite Masse.</t>
  </si>
  <si>
    <t>Verschwörungstheorien um das Coronavirus:
- Es wird behauptet, dass es nicht existiert oder in Laboren gezüchtet wurde
Verschwörungstheorie um die Erde:
- Die Erde soll anscheinend flach sein.</t>
  </si>
  <si>
    <t>0,65</t>
  </si>
  <si>
    <t>- Bill Gates implantiere Chips zur z.B. die Corona-Impfstoffe
- Camp Trails, also die Kondensstreifen von Flugzeugen, sprühten von der Regierung angeordnet Substanzen in unsere Luft
- die Erde sei Flach
- Q-Anon-Anhänger denken, dass es eine High-Society Verschwörung von Politikern und reichen Leuten gäbe
- Freimaurer sollen bei ihren Treffen geheime Informationen und Verschwörungen ausgetauscht haben
- Politiker nähmen Adrenochrom, eine Droge aus Kinderblut
- laut der Ritualmordlegende opfern Juden christliche Kinder dem Teufel und trinken ihr Blut
- Reichsbürger glauben, der Deutsche Staat existiere nicht
- laut den gefäschten "Protokollen der Weisen von Zion" gibt es eine jüdische Weltverschwörung</t>
  </si>
  <si>
    <t>0,59</t>
  </si>
  <si>
    <t xml:space="preserve">9/11 
Area 51
Corona
Aliens 
Echsenmenschen
</t>
  </si>
  <si>
    <t>sie sind alle nicht bewiesen 
sie sind oft sehr bekannt und verbreitet 
es richtet sich gegen die Gesellschaft 
Menschen glauben an andere Mächte</t>
  </si>
  <si>
    <t>Flat Earther
9/11
Area 51
Coronaleugner
Aliens
Echsenmenschen</t>
  </si>
  <si>
    <t xml:space="preserve">- Die Q-Anon Verschwörungstherie.
- Area 51 
- Corona-Verschwörungstherie 
- Die Verschwörungstheorie mit dem "Pandenstreifen"
- Klimawandel 
Eigentlich gibt es zu jedem Themabereich Verschwörungstheorien. </t>
  </si>
  <si>
    <t xml:space="preserve">- Gruppenbildung 
- Verbreitung der Theorie über Medien (mit versteckten 
- es gibt geheime und welche die alles öffentlich machen 
- Kontrolle des Staates über die Gesellschaft 
- Sie unterteilen die Welt in Gut und Böse 
- Sie machen bestimmte Menschen/Gruppen zu Sündenböcke </t>
  </si>
  <si>
    <t>QAnon - man foltere und töte Kinder, um aus Blut Verjüngungsdroge herzustellen
Bill Gates
Area 51
Chem Trails - schütze vor Gasen, Strahlungen und außerirdischem Leben
Weltuntergang - Welt würde untergehen
Coronapandemie - es gäbe die Pandemie nicht oder wurde von Regierung absichtlicht freigesetzt</t>
  </si>
  <si>
    <t>Regierung verschwöre sich gegen Bürger und wolle bestimmte Daten herausfinden
Kinder würden gefoltert werden</t>
  </si>
  <si>
    <t>0,82</t>
  </si>
  <si>
    <t>Ein interessanter Einstieg über die Bilder. Dort konnten die SuS ihr Vorwissen abrufen und sich auf das Thema einstimmen.</t>
  </si>
  <si>
    <t>Ich habe keine Kritik. Letztendlich wäre etwas mehr Zeit immer toll, aber das kann man ja selbst nicht beeinflussen ;-)</t>
  </si>
  <si>
    <t>Malte hat eine tolle Lehrerpersönlichkeit und einen wertschätzenden Umgang mit den Schülern.</t>
  </si>
  <si>
    <t>die Üblichen zu Corona:</t>
  </si>
  <si>
    <t>es gibt keine belege für die Theorien</t>
  </si>
  <si>
    <t>2,98</t>
  </si>
  <si>
    <t>Friedrich Schiller Gymnasium</t>
  </si>
  <si>
    <t xml:space="preserve">Historisch gesehen entstanden durch den Antisemitismus von Verschwörungstheorien, dass zum Beispiel Juden und / oder andere Völkergruppen, die im Nahen Osten zentralisiert sind, dass sie an vielen Problemen, wie der Pest oder auch der gesellschaftlichen Spaltung Schuld haben würden.
9/11 ist auch ein Magnet für diese Verschwörungstheorien.
Hier wird spekuliert, ob zum Beispiel Bush Jr. die Attacken geplant habe, oder dass die Juden verantwortlich seien.
Heutzutage sind Verschwörungstheoretiker überzeugt, dass Politiker, wie Angela Merkel oder auch Superreiche wie Bill Gates teil einer internationalen Weltverschwörung seien, die Kinder entführt und deren Blut trinkt.
</t>
  </si>
  <si>
    <t>Verschwörungstheorien versuchen meistens eine Volkssolidarität auf Basis von "empfindlichen" und emotionalen Themen zu erzeugen, die direkt gegen ihre Gegner gerichtet sind.</t>
  </si>
  <si>
    <t>FSG</t>
  </si>
  <si>
    <t>Friedrich-Schiller-Gymnasium</t>
  </si>
  <si>
    <t>Corona gibt es nicht (alles erfunden).
Corona ist kein Zufall und wurde extra eingeschleust von der Regierung.
In der Area 51 werden Versuche mit Ufos und Ausserirdischen gemacht und das Pentagon verschweigt viele Details darüber.</t>
  </si>
  <si>
    <t xml:space="preserve">- flache Erde
- QAnon ( Eliten )
- Corona exestiert nicht
- alles mögliche mit Eliten
- Echsenmenschen
- BRD gmbh ( Deutschland ist eine gmbh )
- Klimawandel exestiert nicht
- Chemtrails (Flugzeuge verprühen gift)
...
</t>
  </si>
  <si>
    <t>Bill-Gates-Verschwörung: Bill Gates ist für Corona verantwortlich, will Menschen kontrollieren etc.
5G: Neues 5G-Netz verursacht Corona
Pizza Gate: Pizzerien handel mit Kinder und kauf von Pizza korrespondiert mit Kinderhandel
Antisemitismus: "Die Juden" haben sich Verschworen die Welt aus dem verdeckten zu kontrollieren, vor allem Finanzen etc.
Merkeljugend: Verschiedene Leute z.B. YouTuber Rezo sind teil einer Elitegruppe, die unter Angela Merkels Führung Einfluss nehme</t>
  </si>
  <si>
    <t>Aussagen wie:
- "Die" sind schuld
- "Die" haben sich gegen "uns" verschworen
Verbreitung durch soziale Medien
Haben Telegram-, Facebook-Gruppen etc.</t>
  </si>
  <si>
    <t>klimawandelleugnung
mehrere zu covid-19
US-Präsidentenwahl</t>
  </si>
  <si>
    <t xml:space="preserve">Beruhen auf Vermutungen
</t>
  </si>
  <si>
    <t>Hexenverfolgung, Area 51, COVID-19</t>
  </si>
  <si>
    <t>Eine angeblich geheime Verschwörung, eine Gruppe von Verschwörern(die Bösen), Verschwörungstheoretiker(die Guten), es gibt keine Zufälle</t>
  </si>
  <si>
    <t>Frau Merkel ist ein Exenmensch
Corona gibt es nicht
Die Erde ist eine Scheibe
Die Mondlandung ist fake (Spotlights)
Aliens 
Alle menschen werden Abgehört
Durch den Coronaimpfstoff werden die Menschen vom Staat kontrolliert.
Area 51
Bill Gates ist ein Teufel
Flugzeuge versprühen Gift (Chemtrails)
Reptiloide
Milch ist Gift</t>
  </si>
  <si>
    <t>Sie sind nicht bewiesen.
Eliten wollen uns beherrschen.</t>
  </si>
  <si>
    <t>Oberschule zum Dom (OzD)</t>
  </si>
  <si>
    <t>• der Holocaust gab es nicht
• in den Mund-Nasen Schutz Masken sind Drahte versteckt, die uns Bürger;innen überwachen sollen
• die Corona Maßnahmen/ Einschränkungen sind der Anfang einer Diktatur
Allgemein gibt es für unsere aktuelle Corona Lage die unterschiedlichsten Verschwörungen</t>
  </si>
  <si>
    <t xml:space="preserve">• Überwachung vom Staat
• Einschränkungen der Persönlichkeitsrechte
• Vergleich mit dem dritten Reich
</t>
  </si>
  <si>
    <t>Corona impfstoff ist gefährlich, dient dazu, Menschen zu manipulieren
Klimawandel exestiert nicht
Hitler lebt noch
Holocaust hat nie exestiert
Gott exestiert (nicht)
Leben auf anderen Planeten/ Außerirdische</t>
  </si>
  <si>
    <t>Verschwörer sehen hinter allem eine böse Macht
Gegenbeweise gelten nicht
nur EINE Meinung, die richtig ist (eigene Meinung)
Leute beziehen sich auf Quellen, durch die ständige Wiederholungen erwecken Eindruck der Wahrheit</t>
  </si>
  <si>
    <t xml:space="preserve">- Corona sei eine geheime und falsche Aktion vom Staat um die Bevölkerung zu kontrollieren
- die Impfungen gegen Corona sind keine Impfungen (weil das Virus gar nicht existiere), sondern es werden Chips zur Ortung und Kontrolle injiziert
- die Simpsons würden alles mögliche voraussagen -&gt; "Beweis" dafür, dass alles vom Staat geplant sei </t>
  </si>
  <si>
    <t>Oberschule zum Dom Lübeck</t>
  </si>
  <si>
    <t>Nur die Verschwörungstheorie bei der die Verschörungstheoretiker meinen das es Corona nicht gibt und sie meinen das der Staat, ... sich das nur ausgedacht haben (aus verschiedenen Gründen)</t>
  </si>
  <si>
    <t>ozd</t>
  </si>
  <si>
    <t xml:space="preserve">-Coronaleugnung
(Corona gibt es nicht)
-Die Erde ist eine Scheibe
-Aliens
-Eliten
-Mondlandung ist fake
-9/11
-Klimawandelleugnung
-Skull&amp;Bones
-der Corona-impfstoff ist gefährlich
(Staat kontrolliert uns dadurch)
-Area 51
-Bermudadreieck
-Holocaustleugnung
-Bill Gates ist ein "Teufel"
-Illuminaten
-Chemtrails
</t>
  </si>
  <si>
    <t>-Der Coronaimpfstoff existiert nicht / ist tödlich / gefährlich
-Klimawandelverleugnung
-Hitler und Michael Jackson leben noch
-Vergasungen und KZ's gab es nicht
-Den Holocaust der Nationalsozialisten gab es nicht
-Mondlandung hat nie stattgefunden
-Pluto ist kein Planet (ist er doch!)</t>
  </si>
  <si>
    <t>COVID-19
Adrenochrom
Holocaustleugnung</t>
  </si>
  <si>
    <t>Menschen verbreiten Gerüchte, die nicht stimmen</t>
  </si>
  <si>
    <t>1,66</t>
  </si>
  <si>
    <t xml:space="preserve">Corona:
- Es gäbe Corona gar nicht/ nicht gefährlich 
- ausgedacht von den Politikern - Einschränkung der Rechte 
  </t>
  </si>
  <si>
    <t>2,26</t>
  </si>
  <si>
    <t>- eine Verschwörungstheorie um 9/11, dass der amerikanische Geheimdienst etwas damit zu tun gehabt haben soll
- eine Verschwörungstheorie um den Klimawandel: es sei alles nur ausgedacht
- zu Covid-19, das Virus wurde in einem Labor erzeugt 
- Wahl des jetzigen Amerikanischen Präsidenten, die Wahl sei manipuliert und Trump "gestohlen" worden</t>
  </si>
  <si>
    <t>- sie sind unrealistisch
-sie versuchen manchmal etwas zu erklären, "einen Grund für etwas zu finden", zum Beispiel Covid-19 
- weithergeholt, keine Beweise/Fakten, die so eine Theorie unterstützten würden</t>
  </si>
  <si>
    <t>Sehr gut gefallen hat mir der Umgang mit den Schülern. Er war sehr wertschätzend und respektvoll, alle Unterrichtsbeiträge wurden angemessen gewürdigt, aufgegriffen  und sogar später nochmal eingebunden. Die Arbeitsanweisungen waren klar verständlich, so dass es auch so gut wie keine Nachfragen gab. Gleichzeitig kam -auch digital- ein gutes Maß an sowohl fachlicher als auch persönlicher Autorität "rüber".
Die Unterrichtsstunde war gut strukturiert mit einem sehr ansprechenden Einstieg, der auch schon das Einbringen von Hintergrundwissen ermöglichte. Der Arbeitsbogen war klar strukturiert und beinhaltete die zentralen Merkmale von Verschwörungserzählungen, die die Schüler und Schülerinnen mitnehmen sollten. Da diese anschließend ausführlich besprochen würden, bin ich mir sicher, dass diese Lernziele erreicht wurden. Gefallen hat mir auch die Flexibilität im Umgang mit der Zeit. Die SuS hatten länger als geplant für die Online-Befragung gebraucht und auch für die Stillarbeitsphase. Dennoch gelang es, die Stunde noch "rund zu kriegen" und zumindest in einem kurzen Lehrervortrag auf die Gefahren hinzuweisen.</t>
  </si>
  <si>
    <t xml:space="preserve">Die Hauptintention ist meiner Meinung nach nur z:T erreicht worden.Zwar werden die SuS in Zukunft Verschwörungserzählungen erkennen, aber die Auswirkungen und Gefahren konnten aufgrund der fortgeschrittenen Zeit nicht mehr problematisiert werden.
</t>
  </si>
  <si>
    <t>Bezogen auf diese sehr leistungsstarke Lerngruppe wäre denkbar gewesen, die Schüler die Merkmale ggf. an einem vorgegebenen Beispiel selber finden zu lassen. Dann wäre auch mehr Zeit gewesen, u.a. Auswirkungen und Gefahren zu problematisieren und ggf. Vermutungen anzustellen, warum der Anteil derjenigen, die diesen Verschwörungstheorien anhängen, so zunimmt. Insofern denke ich , dass diese Stunde gut konzipiert war, aber vielleicht eher für SuS an Gemeinschaftsschulen oder beruflichen Gymnasien geeignet ist, die (nach meiner eigenen langjährigen Erfahrung) mehr rezeptiv arbeiten.</t>
  </si>
  <si>
    <t>0,36</t>
  </si>
  <si>
    <t>Carl-Jacob-Burckhardt-Gymnasium</t>
  </si>
  <si>
    <t>1.9/11-Verschwörungstheorien: Anschlägge vom US Geheimdienst
2. Klimawandelleugnung: Die golbale Erwärmung sei nicht real und nur erfunden. Auch von Politikern verwendet (Afd). "Sonne solle weniger scheinen."
3.Boston-Marathon Anschlag: Inszienierung dessen um Angst gegenüber nicht Amerikanern zu schaffen, vor allem gegenüber dem Islam
4.COVID-19: 
COVID-19 exestiert nicht, ist nicht schlimm oder wurde von Bill Gates erzeugt.
5.:  Bill Gates: 
Bill Gates sooll Kindern Blut enthmenen und dieses als "Lebenselixier" verwenden.</t>
  </si>
  <si>
    <t>-behauptenGeheimwissenzuhaben
-sehen hinter fast allem eine Böse Person oder Macht die alles anteibt
-</t>
  </si>
  <si>
    <t>Carl-Jacob-Burckhardt Gymnasium</t>
  </si>
  <si>
    <t>Corona ist nicht echt.
5g ist schädlich für Menschen.
In Area 51 gibt es Aliens.
Hitler lebt in Argentinien.
Der Anschlag auf das World-Trade-Center war ein Inside Job.
Die Reichsbürgerbewegung.
Die Bundesrepublik Deutschland sei illegal und das Dritte Reich der eigentliche Nationalstaat.
Klimawandelleugnung.
Pizzagate.
Hillary Clinton sei teilweise in einen Kinderpornoring verwickelt.
QAnon.
Eine Gruppe, die behauptet geheime Informationen über Donald Trump zu haben.</t>
  </si>
  <si>
    <t xml:space="preserve">Monokausalität der Beweisführung:
Hinter allen Entwicklungen der Welt stecke ein geheimer Plan.
Auftreten der Verschwörungstheorien nach kollektiv schädigenden Ereignissen:
Corona und 9/11.
Allgemeines Misstrauen der Dinge und Glaube an eine höhere, kontrollierende Instanz. </t>
  </si>
  <si>
    <t xml:space="preserve">Q-Anon: Organisation aus den USA, di Trump mehr oder minder auf ein Podest stellen, und sagen, dass er der einzig Wahre ist, und alle anderen US-Präsidenten an unterirdischem Kinderhandel beteiligt sind, der weltweit aktiv ist.
</t>
  </si>
  <si>
    <t>werben mit ihrer eigenen geschichte, die besser oder perfekt erscheint
geben vor allen zu helfen und im inneren wie eine Famile zu sein
nur sie kennen "die Wahrheit"</t>
  </si>
  <si>
    <t xml:space="preserve">Covid-19 Verschwörungstheorie </t>
  </si>
  <si>
    <t xml:space="preserve">-behaupten sich auf viele Quellen zu beziehen
-sehen hinter vielem eine "Böse Macht"
</t>
  </si>
  <si>
    <t>Carl-Jackob-Burckhardt-Gymnasium</t>
  </si>
  <si>
    <t>Klimawandelleugnung- es wird geglaubt, dass der Klimawandel ein natürlicher nicht durch Menschen beeinflusster Vorgang ist
Wahl des Präsidenten USA 2020- Der Wahlvorgang soll so manipuliert gewesen sein, dass Joe Biden auf jeden Fall gewinnt
Corona aufgrund der Politik- Man ist der Annahme, dass Corona von Politikern ausgedacht wurde und der Virus nicht real ist, bzw. extra geschaffen wurde
"Die Mondlandung war fake"- Die erste Mondlandung bei der Neil Armstrong als erster Mensch den Mond betritt soll nicht tatsächlich passiert sein, sondern es wurde jediglich eine Nachahmung ausgestrahlt</t>
  </si>
  <si>
    <t>Keine genauen Begründungen, warum so etwas manipuliert werden sollte
Eindeutige Kennzeichnung der Politiker als Feinde, man selber ist aber gut
Die Leute die daran glauben neigen eher dazu hasserfüllt zu sein oder wenig Tolerenz und Akzeptanz zu zeigen (persönliche Erfahrung) oder auch weniger informiert/gebildet zu sein</t>
  </si>
  <si>
    <t xml:space="preserve">Corona sei im Labor gezüchtet
aus dem Anfangsbeispiel Verschwörung gegen Juden 
</t>
  </si>
  <si>
    <t>Verschwörungstheorien bringen immer schlechtes mit sich. Sie sind Theorien, die nicht bewiesen werden können, aber meistens trotzdem schnell Verbreitung und Zustimmung finden. Sie werden oft als Mittel genutzt, eigene jemandem feindseligen Ansichten zu verbreiten und diesen zu schwächen, soz. Medien helfen ihm dabei.</t>
  </si>
  <si>
    <t>0,96</t>
  </si>
  <si>
    <t>Ich kenne tatsächlich nur zwei
1. Die meistbekannteste Verschwörungstheorie ist die Eindämmung der Weltbevölkerung durch Corona. Somit sollten vorallem ältere Menschen durch die Infizierung dieses Virus ,,beseitigt'' werden, um viele Kosten zu sparen und um eine Überweltbevölkerung einzudämmen.
2. Die zweite Theorie die mir bekannt ist, dass Corona ein Ablenkungsversuch der Vertuschung von den Konzentrationslagern der einheimischen muslimischen Uiguren war. Mit der Pandemie konnte der Fokus gut auf das Thema Corona gelenkt werden und der Staat Chinas konnte die Situation somit für sich nutzen.</t>
  </si>
  <si>
    <t>*Kontrolle der Bevölkerung
*Streben der Politiker von Macht
*Ablenkung für die Bevölkerung um anderes zu planen
*Corona ,,erfunden'' sei oder beabsichtigt war</t>
  </si>
  <si>
    <t>Carl Jacob Burckhardt Gymnasium</t>
  </si>
  <si>
    <t>- Corona = Lüge (Selbsterklärend)
- Impfen = Gefährlich (Impfen ist eine Gefahr für die Bürger, Regierung will uns kontrollieren)
- 911 Mythen = (Regierung steckt dahinter, Juden stecken dahinter)
- Finnland Theory (Finnland existiert nicht)
- Flat Earth theory (Die Erde ist flach)
- Waldbrände Californien 2019 = Trump (Trump steckt hinter den schlimmen Waldbränden in Californiern 2019, um politische Gegner auszuschalten)
- Die Welt ist eine Simulation (Selbsterklärend)
- Tode von bestimmten Personen nur vorgetäuscht (Elvis, Hitler, etc.)
- QAnon (Zwar eine Gruppe, glaubt jedoch an viele Verschwörungstheorien wie z.B. dass Pädophile Satanisten Kinder als Ritual essen)
- Last Thursday Theory (Das Universum wurde erst letzten Donnerstag erschaffen)
- Lizard People (Bestimmte Menschen sollen Echsenmenschen sein, die die Menschheit bedrohen. Mark Zuckerberg z.B.)
- Klimawandelleugnung (Der Klimawandel ist erfunden, um Unruhe und ähnliches zu schaffen)
- Pizzagate (Wahlen 2016: Unter einer Pizzaria soll ein Kinderpornoring sein, in den Hillary Clinton verwickelt seih)
- Jeffrey Epstein didnt kill himself (Er wurde umgebracht)
- Men in Black existieren wirklich (Gruppe, die dafür sorgt, dass wir Aliens vergessen, sollten wir sie gesehen haben)
- Black Eyed Children (Seltsame Kinder mit schwarzen Augen, die nachts vor der Haustür auftauchen um zu telefonieren, dann aber morden)
- Holocaust Leugner (Selbsterklärend)
-Weitaus mehr, das jedoch meine Favoriten</t>
  </si>
  <si>
    <t>Alle möglichen Arten von Corona-Verschwörungen, z.B. die Menschheit soll mit absicht verkleinert werden, uns werden Chips von Bill Gates geimpft, Merkel ist Kommunistin und will uns alle kontrollieren etc.
Antisemitische Verschwörungen, z.B. sie kontrollieren heimlich alles 
Illuminaten, auch das eine Gruppe den Rest der Welt kontrolliert
9/11, alles von der amerikanischen Regierung geplant
Mondlandung, gar nicht wirklich passiert</t>
  </si>
  <si>
    <t>Richten sich häufig gegen eine Gruppe von Personen, die als Sünddenbock für irgendwelche Probleme genutzt werden
Sind meistens total absurd</t>
  </si>
  <si>
    <t>Bill Gates hat das Coronavirus erschaffen, um die Welt zu regieren.</t>
  </si>
  <si>
    <t xml:space="preserve">9/11 wurde von Bush geplant
Echsenmenschen sind die eigentliche Form von Politikern
Die Corona Lüge, inklusive Impfstoff, Masken und Tests, die der Menschheit schaden
Geplante Attentate auf Personen wie JFK
AIDS wurde im Labor gezüchtet
Die Erde ist flach
Politiker sind satanistisch und fressen Kinder in Ritualen
Kannibalismus in der Promiszene
Die Pharma-Industrie vergiftet uns
Michelle Obama und viele andere Menschen waren mal männlich, nur Männer sind nämlich das wahre Geschlecht und sollten in der Welt bekannt werden, deshalb wurde die OP durchgeführt
Dreiecke sind ein Zeichen für die Illuminati und den Pädophilenring
Tom Hanks (und andere Promis) vergewaltigt in seinem Keller Kinder
Coronatod ist eine Ausrede für einen anderen Tod oder für Verhaftung von verühmten Personen
Der Buckingham Palace ist voll mit Organen und Geschlechtsteilen
</t>
  </si>
  <si>
    <t>Gegen die Regierung und gegen berühmte Personen
Sehen etwas schlechtes vorraus
Viele Menschen hinterfragen sie nicht</t>
  </si>
  <si>
    <t>Carl-Jacob-Burckhard Gymnasium</t>
  </si>
  <si>
    <t xml:space="preserve">- Erde ist flach
- Es leben Echsenmenschen oder gar Aliens unter uns
- Vielleicht leben wir in einer Matrix
- Corona existiert nicht
- Trump hat heimlich mit Russland zusammengearbeitet
- Den Holocaust hätte es so nie gegeben
- Hitler sei nicht 1945 gestroben
- Wir werden von einer geheimen Organisation gelenkt und besitzen eigentlich keine Freiheiten
</t>
  </si>
  <si>
    <t xml:space="preserve">Carl Jacob Burckhardt </t>
  </si>
  <si>
    <t>Corona Verschwörungstheorie, dass der Impfstoff zum Beispiel uns alle töten soll und dass sie ganze Pandemie von anfang an geplant war.</t>
  </si>
  <si>
    <t>Eine angebliche geheime Verschwörung</t>
  </si>
  <si>
    <t xml:space="preserve">Friedrich-Schiller-Gymnasium Preetz </t>
  </si>
  <si>
    <t>1. Die Erde ist flach 
2. COVID-19 ist erfunden/von Regierungen verbreitet worden, um die Überpopulation einzudämmen 
3. Bill Gates wird bzw. plant, die Weltherrschaft an sich zu reißen
4. Den Klimawandel gibt es nicht 
5. Den Holocaust gab es nicht
6. Michael Jackson lebt noch</t>
  </si>
  <si>
    <t xml:space="preserve">1. Viele Theorien wenden sich gegen den Staat/die Regierung oder gegen mächtige Personen, von denen böse Intentionen vermutet werden. 
2. Die Verschwörungstheorien lassen sich von deren Anhängern selten belegen/sind im Alltag nicht belegbar, da sie große "Dimensionen" umfassen (z.B "Die Erde ist flach").
3. Viele Verschwörungstheoretiker scheinen unzufrieden mit ihrem Leben zu sein, aber anstatt sich selbst zu reflektieren, schieben sie jegliche Gründe/die Schuld für ihr Unwohlbefinden auf höhere Mächte.
</t>
  </si>
  <si>
    <t>Kaiser-Karl-Schule</t>
  </si>
  <si>
    <t xml:space="preserve">Sämtliche zur Corona-Situation: Bsp. Eine Gruppe von Menschen haben das Virus erfunden, um die Weltherrschaft zu übernehmen und viele Menschen zu töten.
</t>
  </si>
  <si>
    <t>Oftmals unrealistisch-mit einem gesunden Menschenverstand zumindest,
Stammen von ungläubigen Personen..</t>
  </si>
  <si>
    <t>1. Es gibt ein Regime ,welches über Flugzeuge chemische Mittel abwerfen ,die uns beeinflussen wodurch wir gelenkt und kontrolliert werden.
2. Die Erde ist keine runde Kugel sondern eine flache Scheibe.
3. Gretha Thunberg hat in einem chinesischen Labor das Coronavirus entwickelt und 
freigesetzt.
4. Die Corona-Pandemie ist nur eine Erfindung um ein großes totalitäres Regime aufzubauen.
5. Die USA waren nie auf dem Mond.
6. Es gibt keinen Klimawandel. Die Erde wird sogar immer kühler.</t>
  </si>
  <si>
    <t>Generell sind Verschwörungstheorien Erklärungsversuche ,die aber nie auf wissenschaftliche Fakten basieren. Meistens werden diese einfach nur erfunden so wie es ihnen am meistens passt. Verschwörungstheorien existieren auch um einen
guten Grund zu haben damit man protestieren kann und das Recht besitzt die jetzige
Regierung auszuwechseln. Definitiv bieten diese Theorien die Möglichkeit Dampf abzulassen also seine Wut auszuleben und mit Anderen zu zeigen.</t>
  </si>
  <si>
    <t>0,46</t>
  </si>
  <si>
    <t>Großes allgemeines Interesse und Unannehmlichkeiten für bestimmte Personengruppen. (Schuldzuweisung, Einschränkungen,...)</t>
  </si>
  <si>
    <t>1,55</t>
  </si>
  <si>
    <t xml:space="preserve">-Flat-Earth-Bewgung -&gt; Behaupten Erde sei eine Scheibe
-Holocaust-Leugner -&gt; Behaupten Holocaust habe nie statt gefunden
-Corona-Leugner -&gt; Leugnen Corona
Hexenverfolgung -&gt; Glaube an satanistische Gruppe von Frauen welche als Hexen bezeichnet und verfolgt wurden
-Klimawandelleugnung -&gt; Klimawandel soll es angeblisch nicht geben
-9/11 Verschwörung -&gt; Attentat soll vom US-Geheimdienst entweder nicht gespoppt, oder selbst ausgeführt worden sein   </t>
  </si>
  <si>
    <t xml:space="preserve">-Hiterfragen eines besreits umstrittenen Themas -&gt; Bieten angebliche Erklärung
-Erklärungen sind meist aus der Luft gegriffen und bei genauerem Betrachten nicht nachvollziehbar 
-Durch Verschwörungstheorie wird meist eine bestimmte Gruppe von Menschen für etwas verantwortlich gemacht </t>
  </si>
  <si>
    <t>Kaiser-Karl-Schule, Itzehoe</t>
  </si>
  <si>
    <t>"Die Erde ist eine Scheibe."
"Die Corona-Pandemie ist eine Methode der Regierung und existiert nicht wirklich."</t>
  </si>
  <si>
    <t>1. Verschwörungstheorien sind nicht faktenbasiert.
2. Meist eher allmein gefasst. Die Theorien sind oft nicht detailliert.</t>
  </si>
  <si>
    <t xml:space="preserve">Kaiser-Karl-Schule </t>
  </si>
  <si>
    <t>,,Alle Migranten und Ausländer haben böse Absichten."
Eine schlechte Tat von einem bestimmten Menschen wird, wenn es sich um einen Ausländer handelt, auf alle Ausländer bezogen. Danach handeln die Menschen natürlich auch. Obwohl die meisten gar keine bösen Absichten haben und nur Hilfe oder ein neuen Anfang brauchen.</t>
  </si>
  <si>
    <t>Kaiser Karl Schule</t>
  </si>
  <si>
    <t xml:space="preserve">Theorien in Bezug zu Corona sind im Moment besonders in Umlauf. Das bestimmte Labore das Virus freigesetzt hätten, das Virus gar nicht neu sei, sondern immer schon da wäre und eine Folge des Klimawandels sei oder Ähnliches. 
Einige sind auch der Meinung, das wir uns den Klimawandel einreden würden und es sowas wie Erderwärmung gar nicht gäbe. </t>
  </si>
  <si>
    <t xml:space="preserve">Sie sind nicht belegt.
Bei ihnen gibt es immer nur schwarz und weiß, gut und böse. Meistens behaupten sie, das ein Irrtum oder eine Dummheit vorliegt, oder etwas scheint gar nicht zu existieren, da es nur Einbildung sei. </t>
  </si>
  <si>
    <t>Georg Bush sorgte für den den 11. September. Es wird erzählt, dass der Anschlag auf die Twin-Towers ein Inside Job war.
Die Pyramiden wurden nicht von Menschen sondern von Aliens erbaut.
Die Mondlandung war nicht echt sondern nur gefilmt.
Bill Gates hat das Corona-Virus erfunden um die Menschen zu Chipieren.</t>
  </si>
  <si>
    <t>Verschwörungstheorien haben keine Beweise und verwenden keine Fakten</t>
  </si>
  <si>
    <t>Kaiser-Karl Schule</t>
  </si>
  <si>
    <t xml:space="preserve">Flat Earth Society, behauptet die Erde seine eine Scheibe. 
Sämtliche Verschwörungstheorien zum Corona Virus, dass es von Politikern oder zum Beispiel Greta Thunberg entwickelt und innen Umlauf gebracht wurde oder, dass es gar nicht existiert und nur von Politikern ausgedacht ist. 
Das der Klimawandel nicht existiert. </t>
  </si>
  <si>
    <t xml:space="preserve">Viele sind durch keinerlei Fakten basiert, sondern scheinen eher wie eine Religion oder andere Gemeinschaft die an etwas glauben. 
Sie verknüpfen verschiedenste Personen und Ereignisse ohne jeglichen Zusammenhang.
Klare Definition von Gut und Böse. 
</t>
  </si>
  <si>
    <t>Gymnasium Brunsbüttel</t>
  </si>
  <si>
    <t>Die häufigste Verschwörungstheorie, mit der man in den letzten Monaten konfrontiert wurde, behandelt den Zusammenhang von Staat und der Corona-Pandemie. 
Dabei wird angeführt, dass der Staat - bevorzugt auch China - die Corona-Pandemie geplant haben soll und dessen Ausführung einem genauen Muster folgt. 
Gerne dabei wird auch Bill Gates angeführt. Er wäre ebenfalls ein Akteur, der die Corona-Pandemie geplant haben soll und seine Macht dadurch ausweiten möchte. 
Harmlosere Theorien wären beispielsweise die Tatsache, dass die Welt eine Scheibe ist oder das die Mondladung gefaked war. 
Es kann aber noch in eine "durchdachtere" Richtung gehen, wenn Geheimbunde wie Illuminati oder Ähnliches angesprochen wird. Solche Geheimbunde hätten laut Verschwörungstheoretiker:innen beispielsweise die Komtrolle über bestimmte Ereignisse, wie beispielsweise den Anschlag von 9/11.</t>
  </si>
  <si>
    <t>1,37</t>
  </si>
  <si>
    <t xml:space="preserve">Bill Gates will uns alle mit Mikrochips versehen 
Die Erde wird von Reptaloiden regiert 
Corona ist eine Lüge und alles nur erfunden </t>
  </si>
  <si>
    <t>Oftmals behandeln sie sehr aktuelle und kontroverse Themen und sind meistens so das sie oft auch provokativ sind.</t>
  </si>
  <si>
    <t xml:space="preserve">Gymnasium Brunsbüttel </t>
  </si>
  <si>
    <t xml:space="preserve">Das Corona aus dem Labor kommt und alles von der Regierung geplant ist.
</t>
  </si>
  <si>
    <t xml:space="preserve">Unruhe verbreiten. </t>
  </si>
  <si>
    <t xml:space="preserve">
- Diverse Theorien zu dem Tod Hitlers und auch welche über seine Flucht
- Verschwörungstheorien zu dem Themenbereich der Existenz Außerirdischer (Durch Zeichnungen der selben Gestalten in verschiedenen Ländern &amp; co.)
- Theorien von Ermordungen in der britischen Königsfamilie im Mittelalter</t>
  </si>
  <si>
    <t xml:space="preserve">
Die Theorien können natürlich nicht bestätigt werden. vieles erscheint einem auf den ersten Blick direkt absurd, jedoch gibt es einige Theorien, die gar nicht so unwahrscheinlich klingen. Es kommt auf die Fantasie und Akzeptanz der jeweiligen Person an.</t>
  </si>
  <si>
    <t>1,33</t>
  </si>
  <si>
    <t>9/11-Verschwörungstheorien -Anschläge sollen vom US-amerikanischen Geheimdienst wissenschaftlich zugelassen worden sein
Klimawandel Leugnung-erfundene Erderwärmung und alles nur aus politisch/finanziellen Gründen
COVID-19- Virus sei in einem chinesischen Labor erzeugt worden oder in einem Labor welches von Bill Gates finanziert wurde</t>
  </si>
  <si>
    <t>Meistens sind sie nicht wirklich von Fakten gestützt
Sorgen für Widerstand gegen eine Gruppe von Personen.</t>
  </si>
  <si>
    <t xml:space="preserve">1. Sekte von Prominenten frisst Kinder um ihre Lebenszeit zu verlängern.
2. 9/11 sei von den Vereinigten Staaten geplant gewesen.
3. Covid 19 ist ein Versuch von China die weltweite Wirtschaft zu schwächen und sich 
    selbst zu stärken.
4. Covid 19 ist eine Schutzmaßnahme damit niemand erfährt das Bill Gates uns 
    Mikrochips implatieren kann.
5. Krebsheilmittel nur für "Auserwählte"
6. Joe Bidden hat den Sturm auf das Kapitol veranlagt um die Wahl zu sichern
</t>
  </si>
  <si>
    <t>Prominente stehen immer negativ da</t>
  </si>
  <si>
    <t>- Coronaleugner
-&gt; Corona wurde sich vom Staat ausgedacht und die Gesellschaft wird manipuliert
- Coronavirus im Labor gezüchtet</t>
  </si>
  <si>
    <t>COVID-19: angeblich würde es diesen Virus nicht geben.
Holocaust: einige leugnen den Holocaust, und behaupten es wäre eine Erfindung der Juden
Tod von Hitler: manche glauben Hitler wäre am Leben</t>
  </si>
  <si>
    <t>Es sind oft Erfindungen von Minderheiten</t>
  </si>
  <si>
    <t>Ich kenne glaube ich keine Verschwörungstheorien{person_shrugging_tone2} {EM_FEMALE_SIGN}️</t>
  </si>
  <si>
    <t>Sie können sich auf gleiche Personen beziehen{person_shrugging_tone2} {EM_FEMALE_SIGN}️</t>
  </si>
  <si>
    <t xml:space="preserve">
-sie sind immer so ausgelegt, dass sie dem Volk schaden und den Reichen helfen</t>
  </si>
  <si>
    <t xml:space="preserve">Menschen werden falsch dargestellt und so anders behandelt </t>
  </si>
  <si>
    <t xml:space="preserve">Mobbing 
Ausgrenzung 
Gewalt 
</t>
  </si>
  <si>
    <t>"Die Pandemie ist ein Parabelbeispiel für den kontrollverlust."</t>
  </si>
  <si>
    <t>-einen Zustand, ein Ereignis oder eine Entwicklung durch eine Verschwörung zu erklären, also durch das zielgerichtete, konspirative Wirken einer meist kleinen Gruppe von Akteuren zu einem oftmals illegalen oder illegitimen Zweck.</t>
  </si>
  <si>
    <t>1,38</t>
  </si>
  <si>
    <t>- Corana existiert nicht  -&gt;Masche der Politik
- extreme Polizeigewalt in Deutschland -&gt; Verbreitung von Videos mit Polizeigewalt ohne die Hintergründe zu schieldern</t>
  </si>
  <si>
    <t>- nicht Faktenbasiert und wenn dich dann meist falsch Nachrichten
- Aufstand bzw. Ausruf gegen etwas</t>
  </si>
  <si>
    <t>Die Covind Pandemie ist nur erfunden
Bill Gates will alle kontrollieren und es werden bei den Impfungen micro Chips implantiert 
Die Politik will alle hinrergehen
Die Erde ist Flach</t>
  </si>
  <si>
    <t>Oft sehr unlogisch
Keine richtigen Beweise für die Theorie 
Verbreiten sich über soziale Netzwerke
Kritisieren immer irgendetwas</t>
  </si>
  <si>
    <t>Die Corona-Impfungen sollen angeblich ein chip enthalten der in unseren Körpern platziert werden soll</t>
  </si>
  <si>
    <t>Sie stimmen nicht</t>
  </si>
  <si>
    <t xml:space="preserve">Holocaust -  Verschwörung gegen juden 
Corona - zu viele um es auf zu listen 
Rassismus </t>
  </si>
  <si>
    <t xml:space="preserve">Meist falsche aussagen 
Um überlegte Äußerungen 
Falsche Argumente 
Lösen Unruhen aus </t>
  </si>
  <si>
    <t xml:space="preserve">Erdscheibe
Reiche trinken kinderblut (teil von Q anon) 
Impungen verursachen Autismus 
Impfungen sind microchips
Die Mondlandung war gefälscht 
Politiker sind reptiluiden
Nazis in neuschwarbenland
Nazis lebeb auf dem Mond </t>
  </si>
  <si>
    <t xml:space="preserve">Eine böse macht
Alle Medien sind gekauft 
Satan ist schuld
</t>
  </si>
  <si>
    <t>0,76</t>
  </si>
  <si>
    <t>Incel; Jüdische Weltverschwörung; Corona; 9/11; JFK; Flat Earth; Holocaust-Leugner: Reichsbürger</t>
  </si>
  <si>
    <t>"Gute" und "böse" Menschen; "Aufwachen"; Gegen Regierungen&amp; andere große Organisationen
Meist geht es um differenzierte Meinungen zum normalen Weltbild, die Probleme/ wissenschaftliche Fakten (o.Ä.) abstreiten oder leugnen (und sich ggf. dagegen wehren</t>
  </si>
  <si>
    <t>Verschwörungstherorien zum Thema Corona, bekannt durch Social Media</t>
  </si>
  <si>
    <t>Sie stellen eine Aussage in den Raum</t>
  </si>
  <si>
    <t>2,2</t>
  </si>
  <si>
    <t xml:space="preserve">Bill Gates Impfen
Schattengesellschaft
QAnon
11.9. 2001
</t>
  </si>
  <si>
    <t>Verbreitung über Internet Medien verstärkt in letzter Zeit. Eher alternative Medien 4chan 8chan und reddit. Twitter und Co sind nur Spitze des eisbergs</t>
  </si>
  <si>
    <t>1,76</t>
  </si>
  <si>
    <t xml:space="preserve">Es sollen Mikrochip in den Impfungen da sein.
Impfen verursacht Autismus. Jeder Vogel ist eine Kamera. </t>
  </si>
  <si>
    <t>Nicht begründet mit Wissenschaft</t>
  </si>
  <si>
    <t>2,5</t>
  </si>
  <si>
    <t>2,75</t>
  </si>
  <si>
    <t xml:space="preserve">Gymnasium brunsbüttel </t>
  </si>
  <si>
    <t xml:space="preserve">Flat earth
Reptaloiden
Gott(JEDE RELIGION)
Die Mond Landung
Kondenz Streifen Flugzeug
</t>
  </si>
  <si>
    <t xml:space="preserve">Sie machen halt keinen Sinn, aber die meisten dummen Leute versuchen damit irgendwas zu erreichen. Sie werden nur ausgenutzt für andere Zwecke. </t>
  </si>
  <si>
    <t>Interaktion, Betreuung von Präsenz- und Onlinegruppe</t>
  </si>
  <si>
    <t>Nichts</t>
  </si>
  <si>
    <t xml:space="preserve">-Reptiloiden un der Regierung
-Nazis leben auf der Rückseite des Mondes
-JFK lebt noch
-Corona ist nicht real
-in Area 51 gibt Aliens
-Mondlandung ist nicht real
</t>
  </si>
  <si>
    <t>Corona wurde vom Staat erfunden, um die wirtschaft aufs Eis zu legen.
Corona gibt es nicht</t>
  </si>
  <si>
    <t>Erzählen absurde Dinge, die gar nicht stimmen können
Meistens nicht so hell in der Birne
Hören nur auf ihre eigene Meinung</t>
  </si>
  <si>
    <t>Bei allen drei Theorien geht es darum, dass etwas nicht seine Richtigkeit hat. Bei den ersten beiden genannten wird etwas verleugnet, was nachweislich vorliegt.</t>
  </si>
  <si>
    <t>Corona, Behrühmte Personen=Reptiloiden, NaZis wohnen auf der "dunklen" seite des Mondes, Impfungen (Bill Gates will allen Chips implantieren), In Area 51 sind Aliens</t>
  </si>
  <si>
    <t>Sie sind bescheuert und halten sich alle an einem dünnen strang, der die stütze ist, da sonst alle beweise dagegen sprechen</t>
  </si>
  <si>
    <t>-Die wäre Falch (Hierbei wrid gegelaubt, dass die Erde eine Scheibe im Weltall sei)
-Die Queen isst Menschenfleisch um jung zu bleiben
-Die Nazis leben auf der Rückseite des Mondes 
-Unsere Regierungen sind von Reptiloiden unterwandert
-Bill Gates will uns alle mit Impfungen chippen, um uns zu kontrollieren
-In Area 51 sind Aliens und andere Kreaturen</t>
  </si>
  <si>
    <t>Sie sind alle nur eine Theorie und ignorieren häufig einige Wisschschaftliche Erkenntnisse.</t>
  </si>
  <si>
    <t xml:space="preserve">Covid-19
Das Virus soll in einem von Bill Gates finanzierten Labor entstanden und so ausgebrochen sein 
</t>
  </si>
  <si>
    <t xml:space="preserve">-Wenden sich immer gegen die Regierung
- Keine beweise beziehungsweise Fakten, sondern stellen häufig nur Behauptungen auf
- </t>
  </si>
  <si>
    <t>- Hexenverbrennung
Bestimmte Frauen und Männern sollen magische Fähigkeiten unter dem normalen Volk gehabt haben
QAnon
- Die Elite würde Kindern das Blut entnehmen
Corona
-...würde nicht existieren/Bill Gates will uns alle Chips implantieren 
-Klimawandel 
Es geben diesen nicht
-Holocaustleugnung
Es hätte nie einen gegeben</t>
  </si>
  <si>
    <t>Skurrile Aussagen, nur eine bestimmte Menschenmenge ist davon angeregt worden</t>
  </si>
  <si>
    <t>- es verbreitet sich schnell
- alles ist miteinader verbunden
- alles ist geplant
- keine Zufälle
- Glaube an etwas, was vielleicht gar nicht wahr ist</t>
  </si>
  <si>
    <t xml:space="preserve">Brunsbüttel gymnasium </t>
  </si>
  <si>
    <t>Covid-19 
Zu coronavirus gibt sehr viele verschwörungstheorien, dass es in chinesiche lab gemacht ist oder es ist geplant.</t>
  </si>
  <si>
    <t>Meistens sind Verschwörungstheorie eine meinung von eine personen.</t>
  </si>
  <si>
    <t>Diese Verschwörungstheorie entstehen meist dadurch, dass eine bestimmte Gruppe durch das Streitthema Nachteile erfährt. Dadurch, dass der Klimawandel ein immer größeres Thema wird haben Menschen die zum Beispiel in der Kohleindustrie weniger Arbeit. Genauso ist es bei COVID-19 einige Gruppen leiden darunter und verbreiten deshalb die Meinung, dass es nicht existiert. Diese Leute sind fest davon überzeugt und verbreiten ihr Meinung oft sehr radikal. Diesen Punkt haben die Verschwörungstheorie gemeinsam.  Zusätzlich gibt es sowieso immer sehr viele verschiedene Meinungen da fällt es schwer herauszufiltern was man glauben soll und so gibt es auch verschiedene Theorien und jeder entscheidet was er für richtig hält.</t>
  </si>
  <si>
    <t>Alles mögliche von der Mondlandung die nie statt gefunden hat und über die Ermordung von JFK habe ich auch schon Verschwörungstheorien gehört. Bei dieser geht es darum, dass das Attentat nie statt gefunden hat. Auch was deutsche Politiker angeht habe ich schon alles mögliche gehört z.B. das Frau Merkel eigentlich ein Echsenmensch ist.</t>
  </si>
  <si>
    <t>1. Dass es Corona nicht gibt und es eine Erfindung von Merkel und der Regierung ist.
2. Dass der Weltuntergang näher kommt oder die Erde von Aliens überfallen wird
3. Verschwörungen über verschiedenste Politiker oder Prominente</t>
  </si>
  <si>
    <t>1. Irgendjemand (meistens die Regierung) ist Schuld an etwas
2. Sie werden immer weiter verbreitet
3. Sie haben keine handfesten Beweise, sondern sind nur Gerüchte/Theorien</t>
  </si>
  <si>
    <t>-zweifeln autoritäre Personen an 
-leugnen oder stellen sich gegen in der Gesellschaft fest verankerte Tatbestände 
-</t>
  </si>
  <si>
    <t xml:space="preserve">9/11 war inszeniert 
Corona gibt es nicht 
</t>
  </si>
  <si>
    <t xml:space="preserve">Suche nach Schuldigen </t>
  </si>
  <si>
    <t>Das es kein Corona gäbe
Es gibt die QAnon Gemeindchaft, die sehr viele Verschöwrungstheorien verbreitet</t>
  </si>
  <si>
    <t xml:space="preserve">Wollen Hass verbreiten 
Wollen Aufmerksamkeit 
Haben keine Fakten, mit denen sie Ihre Botschaft verstärken 
</t>
  </si>
  <si>
    <t xml:space="preserve">Corona 
Holocaust
Impfen </t>
  </si>
  <si>
    <t xml:space="preserve">Belegte Sachen werden für falsch gehalten 
-Corna Virus wurde nachgewiesen 
-Holocaust wurde nachgewiesen 
</t>
  </si>
  <si>
    <t>Klimaleugner - Der Klimawandel existiert nicht, oder wurde nur erfunden, damit Forscher mit Forschungsgeldern Profit machen.
Mikrochips im Impfstoff gegen Corona, damit wir alle kontrolliert werden.
Die neuen 5G Wellen sollen uns kontrollieren, Bill Gates will uns damit kontrollieren oder unsere ganzen Daten sammeln und uns ausspionieren.
Corona existiert nicht/ Wuhan experimentierte an Tieren, wodurch Corona entstand und sie es somit als Waffe benutzen, damit sie, falls ein Krieg ausbrechen würde, die Oberhand behalten.
Masken verschlechtern unsere Atmung und können gesundheitliche Schäden hervorrufen.</t>
  </si>
  <si>
    <t xml:space="preserve">Enstehen vor allem durch Gerüchte.
Sie basieren nicht auf Fakten, sondern meistens auf Mutmaßungen oder wurden einfach frei erfunden.
</t>
  </si>
  <si>
    <t>2,02</t>
  </si>
  <si>
    <t>2,96</t>
  </si>
  <si>
    <t>Gymnasium Brunsbuettel</t>
  </si>
  <si>
    <t>2,08</t>
  </si>
  <si>
    <t xml:space="preserve">-Mit Verschwörungstheorien wird oft versucht, etwas zu leugnen, was einem nicht gut gefällt, z.B. die Regierung oder wissenschaftliche Ergebnisse
-Sie sind aus geheimen Wissen entstanden, was vorher niemand anderes hatte. 
-Gegenbeweise werden oft nicht zur Kenntnis genommen bzw. "zählen" nicht, da diese die Theorie zerstören würden. 
</t>
  </si>
  <si>
    <t xml:space="preserve">Sie haben oftmals keine guten Beweise. 
Diese Theorien stellen sich gegen den Staat. 
</t>
  </si>
  <si>
    <t>Oberschule zum Dom in Lübeck</t>
  </si>
  <si>
    <t>- Corona: Bill Gates will uns allen einen Mikrochip implantieren
-Corona gibt es gar nicht, wurde von Politikern/ irgendwem erfunden zu einem egoistischen asozialen Zweck
- Corona wurde absichtlich in einem Labor gezüchtet und "freigelassen"
- nichts konkretes, aber es gibt ja eigentlich zu z.B. jedem Attentat/jeder umstrittenen Entscheidung usw. Verschwörungstheorien</t>
  </si>
  <si>
    <t>- es gibt immer eine*n Böse*n
- jemand verfolgt einen Hintergedanken bei einer Entscheidung
- es gibt keine richtigen/glaubwürdigen Belege und Begründungen
- die Bevölkerung ist bedroht
- geheime Organisationen, die sehr groß sind (obwohl sowas ja fast unmöglich ist geheim zu organisieren?!)
- Berühmte oder Politker oder bestimmte Bevölkerungsgruppen sind verwickelt
- es wird aufgebauscht und dramatisiert</t>
  </si>
  <si>
    <t>keine</t>
  </si>
  <si>
    <t>Ich kenne keine</t>
  </si>
  <si>
    <t xml:space="preserve">-Corona ist von der Regierung erfunden
-Corona wurde geschaffen um die ältere Bevölkerung zu eliminieren 
-Die Erde ist eine Scheibe
-Bill Gates pflanzt chips in uns 
-
</t>
  </si>
  <si>
    <t>Oberschule zum dom</t>
  </si>
  <si>
    <t>Exenmenschen
Die Erde ist eine Scheibe
Holocaust exisitierte nie
Corona ist eine Lüge
9/11 war vorgetäuscht
Pyramiden Ägypten
Aliens Area 51
Bennet ist Manuel Neuer
Hitler lebt noch
Bin Laden lebt noch
Fisch</t>
  </si>
  <si>
    <t>Etwas ist erfunden oder existiert und wird verheimlicht</t>
  </si>
  <si>
    <t>1,54</t>
  </si>
  <si>
    <t>Kenne Keine</t>
  </si>
  <si>
    <t>Es sind meistens nicht wenig Menschen</t>
  </si>
  <si>
    <t>0,51</t>
  </si>
  <si>
    <t xml:space="preserve">-Corona existiert nicht, er wurde selber vom staat erschaffen um die wirtschaft von vielen ländern zu schwächen 
- verschiedene Tode von berühmten Schauspielern/Celebritys kein "Unfall" 
- Wahlenmanipulationen </t>
  </si>
  <si>
    <t>Jemand fängt an ein Gerücht zu verbreiten, das dann rasant durch das Netz verbreitet wird und das es so glaubwürdig rüberkommt, das viele Leute es anfangen zu glauben und durch die Anonymität im Internet kann man diese Gerüchte nicht zurück verfolgen.</t>
  </si>
  <si>
    <t xml:space="preserve">-Repteloiden
-Bill Gates will bei der Corona Impfung Computer Chips einpflanzen
-Die Erde ist eine Scheibe
-Die Mondlandung ist Fake
-11.9 ist von der Regierung verursacht worden 
-Den Klimawandel gibt es nicht 
-Corona ist nur da um die Menschen zu Kontrollieren </t>
  </si>
  <si>
    <t xml:space="preserve">Unüberlegte Handlungen
Z.b Corona ist nur da um die Menschen zu kontrollieren und das es Corona gar nicht gibt.
</t>
  </si>
  <si>
    <t>Es werden uns Menschen cips eingepflanzt 
Stars haben ein vertrag mit dem teufel (Ariana grande, Justin Bieber etc)</t>
  </si>
  <si>
    <t xml:space="preserve">- keine vertrauenswürdige Quellen 
- </t>
  </si>
  <si>
    <t xml:space="preserve">Dass bekannte Menschen uns Chips einpflanzen wollen und Corona gar nicht wirklich existiert. Bei einer Impfung werden uns Chips eingepflanzt und als Tarnung wird gesagt, dass Corona existiert
Der Terroranschlag am 11.9 war geplant und wurde wissentlicht zugelassen
Klimawandel existiert nicht und der Staat will nur Forschungsgelder erhalten
</t>
  </si>
  <si>
    <t xml:space="preserve">Sie beruhen nicht auf der Wahrheit
Es wird immer nur viel erzählt aber niemand weiß es oder kann es beweisen
</t>
  </si>
  <si>
    <t>- "Aluhüte", z.B. Angst vor Vergiftung durch Kondensstreifen der Flugzeuge
- Angst vor Einpflanzung von Mikrochips etc.
- Corona Leugner
- Coronavirus willkürlich als Biowaffe entwickelt
- 9.11 durch Geheimdienst ausgeführt
- Klimawandelleugener
- US-Präsident Donald Trump hätte Wahl gewonnen</t>
  </si>
  <si>
    <t>Reptiloidin
Flat earth
Tod bzw. Nachleben (Hitler, Elvis, Tupac, Jesus...)
Corona impfung im betug auf gates chip einpflanzung
Verleumgnung (Holocaust, Hitler war gegen juden, Bielefeld gibts nicht..)
Keine mondlandung
Hexenlehre
...</t>
  </si>
  <si>
    <t>Sie bauen auf einer behauptung auf, welche nicht zu prüfen ist, jedoch auch schwer für normalos zu beweisen, dar auch oft große parteien hinter stehen, bsp. Nasa und Mondlandung</t>
  </si>
  <si>
    <t>Es gibt eine Gruppe von Menschen, welche der festen Überzeugung sind, dass dies tatsächlich geschehen ist oder geschieht. Es gibt dafür allerdings keine Fakten und nur in einigen Fällen Indizien, welche man richtig deuten muss. Die Gruppe hält sich für zu schlau für das System und denkt sie hätte alles durchblickt. Von außen werden die Menschen als verrückt gewertet.</t>
  </si>
  <si>
    <t xml:space="preserve">Mit den Impfungen werden uns Mikrochips eingesetzt.
Die Pandemie/der Virus kommt nicht durch die Covid-19 sondern 5G (Mobilfunktefonen)
</t>
  </si>
  <si>
    <t>Keine wahrhet</t>
  </si>
  <si>
    <t xml:space="preserve">Oberschule zum Dom in Lübeck </t>
  </si>
  <si>
    <t xml:space="preserve">Erfunden und nicht logisch
Von weot hergeholt
</t>
  </si>
  <si>
    <t>1,64</t>
  </si>
  <si>
    <t>Durch die Corona Impfung bekommen wir alle Mikro Chips eingepflanzt, damit die Regierung uns überwachen kann
Corona Virus stammt aus dem Labor und wurde absichtlich freigesetzt
Hillary Clinton soll Kinderpornographie im Keller einer Pizzeria betreiben</t>
  </si>
  <si>
    <t>Sie wurden meistens frei erfunden oder Informationen wurden falsch zusammen gesetzt, Verschwörungstheorien verbreiten sich meistens übers Internet</t>
  </si>
  <si>
    <t>Es gibt keinen Corona Virus. 
Die Impfungen pflanzen einem mikroships ein.
Verschwörungen von wo Corona abstammt/ wer es absichtlich in die Welt gesetzt hat.</t>
  </si>
  <si>
    <t>Erfunden und unlogisch, von weit her geholt.</t>
  </si>
  <si>
    <t>1,46</t>
  </si>
  <si>
    <t>Oberschule zum Dom,</t>
  </si>
  <si>
    <t>2,58</t>
  </si>
  <si>
    <t>Die Arbeitsblätter waren zielführend für effizeintes Arbeiten angefertigt.</t>
  </si>
  <si>
    <t>Die Schüleraktivierung bei der Ergebnissicherung könnte man auch über andere Methoden als dem Unterrichtsgepräch durchfähren. Allerdings ist diese Methode unter Corona-Bedingungen durchaus zielführend und effiezient.</t>
  </si>
  <si>
    <t>Johann Rist Gymnasium</t>
  </si>
  <si>
    <t>COVID-19 wurde in China absichtlich hergestellt...
Impfungen führen zu Autismus...
Global-Erwärmung wurde erfunden um den weiteren Wachstum entwickelter Länder zu schwächen...
Die Erde ist flach...
HIV und AIDS sind hergestellt worden um eine "natürliche Selektion" fortzuführen...</t>
  </si>
  <si>
    <t>Sie grenzen eine bestimmte Gruppe von Menschen aus und lassen sie schlecht aussehen im Auge der Gesellschaft. Die ausgegrenzten Gruppen werden meistens beschuldigt irgendetwas gegen die Gesellschaft getanzuhaben.</t>
  </si>
  <si>
    <t>Johann-Rist-Gymnasium</t>
  </si>
  <si>
    <t xml:space="preserve">Flache Erde Theorie
- Personen glauben noch immer an das Bild der flachen Erde und leugnen alles, was Gegenteiliges zeigt
Mondlandung inszeniert
- Die USA sei im kalten Krieg nie auf dem Mond gelandet, bloß Propaganda </t>
  </si>
  <si>
    <t>-Flache Erde (Die Erde ist flach)
-Bermuda-Dreick
-Corona Virus durch z.B. 5G
-Klimawandel (von der AfD größtenteils)
-Impfstoff als Kontrollelement
-Die Welt wird von den Reichen gesteuert</t>
  </si>
  <si>
    <t>-ziemlich offensichtlich falsch
-meist von verschiedenen kleinen Gruppen als Meinungsträger zum verstärken einer Meinung genutzt</t>
  </si>
  <si>
    <t>verschiedene Corona Verschwörungstherorien
dass die Mondlandung fake war
Die mit Bill Gates und den Impfungen</t>
  </si>
  <si>
    <t>bin mir nicht sicher</t>
  </si>
  <si>
    <t xml:space="preserve">Ich kenne eine Verschwörungstheorie, die besagt,dass die Corona-Impfung einen Microchip ethält . Bei jeder Impfung wird, laut der Verschwörungtehorie, ein Mikrochip unter die Haut eingesetzt, mit dem die Menschen überwacht werden sollen. 
Außerdem gibt es eine Theorie, die besagt, dass die Regierung die Pandemie geplant habe. 
</t>
  </si>
  <si>
    <t xml:space="preserve">
- haben keine richtigen Quellen / Statistiken
- wirken sehr absurd 
- meistes werden bestimmte Menschen oder Gruppen zu einem Sündenbock gemacht
- es git keine Zufälle</t>
  </si>
  <si>
    <t>Johann-Rist Gymnasium (JRG)</t>
  </si>
  <si>
    <t>Chemtrails (Kondensstreifen enthalten gefährlich Chemikalien)
Klimawandel (dieser sei gar nicht real bzw. gefährlich)
Covid-19 (der Virus exitiere gar nicht, durch Bill Gates und auch zum Thema Impfen)</t>
  </si>
  <si>
    <t xml:space="preserve">Die Politik und der Staat seien Schuldige/Sündenböcke
Intention, den Menschen zu schaden
</t>
  </si>
  <si>
    <t>Johann_Rist_Gymnasium</t>
  </si>
  <si>
    <t>Flat Earth Theorie
Reptiloiden
Area 51
Chemtrails
Großer Austausch
Neue Weltordnung
9/11 Verschwörung</t>
  </si>
  <si>
    <t>Können nicht bewiesen werden, unsinnig</t>
  </si>
  <si>
    <t>Johann-Rist-Gymnasiom</t>
  </si>
  <si>
    <t xml:space="preserve">-Mondlandung (soll "gefaked" sein)
-Flat-earth (die Erde soll aus gewissen physikalisch nicht nachvollziehbaren Gründen Rund sein) 
-Corona (gibts nicht und ist ja auch nicht schlimmer als ein Grippe Virus (ironie)) 
-Bill Gates (soll ein Menschenkinderbluttrinker sein)
Viele weitere die ich vergessen habe weil sie zu absurt waren.
Insgesamt ist es unterhaltsam/erschreckend wie viele "Gedanken" sich gemacht werden  und "Zusammenhgänge" hergestellt werden. </t>
  </si>
  <si>
    <t>Johann-Rist Gymnasium</t>
  </si>
  <si>
    <t>Corona gibt es nicht: Die Verschwörungstheoretiker sind er Meinung, dass Corona eigentlich nicht existiert und nur erfunden wurde
Impfungen: Die Geimpften sollen angeblich durch die Impfung gegen Corona ein Mikrochip-Implantat gepflanzt bekommen
Klimawandelleugnung: Der Klimawandel würde gar nicht wirklich existieren
Gestohlene Wahl zum US-Präsidenten: Die Wahl wäre angeblich manipuliert worden und Trump ist der wahre Gewinner</t>
  </si>
  <si>
    <t>"Die Erde ist eine Platte" , "Die Regierungen wollen uns durch das Coronavirus in eine Diktatur führen" , "Der Covid-19 Impfstoff ist äußerst gefährlich/tödlich", "Die Politiker trinken Kinderblut" , " Berühmte oder bekannte Menschen sind außerirdische bzw. Reptiloide die uns kontrollieren" 
Alle diese Theorien wurden aufgestellt um Menschen zu beeinflussen. Bei einigen wie zum Beispiel, dass die Erde eine Platte ist ist das Gegenteil bewiesen, andere sind einfach nur von Menschen aufgestellt wurden, aber keine beider Verschwörungstheorie Arten hat jegliche wissenschaftlich belegte Grundlage.</t>
  </si>
  <si>
    <t>Oft ohne Kontext, meist da um Menschen zu verängstigen</t>
  </si>
  <si>
    <t xml:space="preserve">Coronaverschwörung: 2 Theorien. 1. Es gibt den Corona Virus nicht und die Staaten wollen den Bürgern ihre Rechte wegnehmen, 2 Das gleich nur sie geben zu das es Corona gibt aber nur in einer Milderen Version. 
Impfung zum Tracking: Das wenn man sich gegen Corona aber auch andere Krankheiten sich impft man ein Mikrochip eingepflanzt bekommt damit alle Menschen verfolgt und überwacht werden.
Würmer in ffp2 Masken: Die Mächtigen packen würmer in die ffp2 Masken um sie Krank zu machen.
Flat Earth Theorie: Die Welt ist Flach und keine Kugel.
</t>
  </si>
  <si>
    <t>Es gibt immer eine Höhere Macht oder die Mächtigen oder die Reichen , die die Menschen Kontrollieren wollen. Alle die nicht für  die Theorie sind schlafen entweder oder arbeiten für diese Höhere Macht. Sie verdrehen meist Wissen um ihre Theorie zu beweisen.</t>
  </si>
  <si>
    <t xml:space="preserve">Aktuell kommen mir nur die Gerüchte zum Thema Corona in den Kopf. 
Etwas wirklich konkretes habe ich nicht vor Augen, aber wenn man Sachen hört wie: 
Man müsse Desinfektionsmittel trinken und die Impfungen könnten 
das Erbmaterial verändern, dann schüttelt man schon den Kopf. 
Außerdem gibt es immer wieder Wahlbetrugvorwürfe, vor allem in den USA in 
letzter Zeit. </t>
  </si>
  <si>
    <t>Oft sind sie minimal schlüssig, sodass man, wenn man nicht weiter drüber nachdenkt, 
sagen würde: Das kann schon stimmen. 
z.B. mit der Änderung des Erbmaterial. Am Anfang klingt es wenigstens 
etwas schlüssig, aber wenn man sich auch nur ein bisschen mit der Materie
auskennt, bemerkt  man, dass es kompletter Schwachsinn ist. 
Es gibt den Leuten, die diese Ansichten vertreten, anscheinend auch ein Gruppen-
gefühl. Quasi wir gegen den Rest. Man bekommt das Gefühl, dass diese 
Menschen sich von der Gesellschaft verfolgt fühlen. 
Allerdings geht man oft von sich selbst aus. Also wenn ich vorhabe etwas zu tun, dann 
bin ich viel wachsamer und achte mehr darauf, weil ich weiß dass es Menschen 
gibt die das tun würde, nämlich ich selbst.
Keine Ahnugn was die Schlussfolgerung daraus...</t>
  </si>
  <si>
    <t>-Area fity 0ne ( Aliens)
- Bill gates hat Corona erschaffen
-oder die Chinesen haben Corona erfunden
- Corona gibt es nicht 
- durch die Coronaimpfung werden uns Chips eingesetzt um uns zu tracken
-...</t>
  </si>
  <si>
    <t xml:space="preserve">Johann-Rist-Gymnasium </t>
  </si>
  <si>
    <t>Im Zusammenhang mit Corona gab es viele wie zum Beispiel, dass Bill Gates Corona erfunden hätte, um daraus Geld zu schlagen.
Außerdem die Verschwörungstheorie, dass die Regierung mit der Impfung uns alle clonen möchte beziehungsweise unsere DNA klauen möchte.</t>
  </si>
  <si>
    <t>Verschwörungstheorien wirken meistens Bösartig und oft auch unrealistisch. Man hat eher das Gefühl, dass die Verschwörungstheorien aus einem schlechten Film kommen.</t>
  </si>
  <si>
    <t>Flat Earth Theorie
-Erde sei flach
Kontakt mit Außerirdischen werde verheimlicht
-Area 51 forsche an solchen
Regierungsintrigen
-(unbestimmt) häufiger auftretend bei unterschiedlichen Themen
Die im Einleitungstext genannten Theorien</t>
  </si>
  <si>
    <t>- Querdenken: Corona existiert nicht; BIll Gates will alle Menschen zwangsimpfen für Kontrolle; "Corona-Diktatur"
- Attentate 2001 in NYC waren staatlich geplant
- DIe Mondlandung war im Fernsehstudio gefilmt
- DIe Erde ist flach und die NASA betrügt uns nur
- Trump ist der "Retter" von uns allen
- Präsidentschaftswahlbetrug in den USA durch Post etc
- "Die Migranten nehmen uns die Jobs weg" bzw "Umvolkung"
- Klimawandel existiert nicht
- ...</t>
  </si>
  <si>
    <t>- simplifizieren komplexe Sachverhalte
- häufig nur "Argumente" gegen fremde Meinungen jedoch keine richtigen Beweise für die eigene ("Beweise du mir doch, dass du richtig liegst, bevor du meine Meinung kritisierst"")
- Willkürliche Zusammenhänge
- Alles ist "Schwarz und weiß" bzw gut und böse, es gibt keine Zwischenstufen
- Pläne für alles, kein Zufall möglich
- keine Stützung auf Fakten</t>
  </si>
  <si>
    <t>xxx</t>
  </si>
  <si>
    <t>2,3</t>
  </si>
  <si>
    <t xml:space="preserve">Johann - Rist - Gymnasium </t>
  </si>
  <si>
    <t xml:space="preserve">Bill Gates soll ein Jude sein, weil er so viel Geld besitzt. 
Bill Gates will die Menschheit mit kleinen digitalen Chips gemeinsam mit den Regierungen überwachen und ihnen die Freiheit nehmen. 
Im Mittelalter die Frauen, welche als Hexen bezeichnet und dann getötet wurden. 
Trump hätte die US Wahl eigentlich gewonnen, glauben viele US- Amerikaner. 
Der Klimmawandel existiert nicht. </t>
  </si>
  <si>
    <t xml:space="preserve">Sie behaupten etwas zu wissen, was niemand anderes weiß. 
Manche basieren auf vorurteilen, wie zum Beispiel die Theorie, dass Bill Gates ein jude ist, aufgrund seines Geldes. 
Wenn man etwas nicht versteht, oder es zu unglaublich ist, wie zum Beispiel die Mondlandung oder die digitalen Impfausweise, welche Bill Gates entwickeln wollte. </t>
  </si>
  <si>
    <t>Die Mondverschwörung,Hohlwelttheorie, Area51, Bermudadreieck,Lizard Menschen usw., Deutschland gmbh, einige weitere</t>
  </si>
  <si>
    <t>Hexenlehre
"Judenverschwörung" (die im Zweiten Weltkrieg besonders stark offen gezeigt wurde und die Ermordung von Millionen von unschuldigen Juden zur Folge hatte)
Holocaustverleugnung
Attentat auf John F. Kennedy (auch Mord an ihm)
Reichsbürgerbewegung</t>
  </si>
  <si>
    <t>- richten sich meist gegen eine bestimmte Gruppe (Juden, Ausländer)
- sollen einen Umstand erklären
- und für diesen Umstand einen "Sündenbock" finden
- geheime Mächte sind im Spiel
- alles passiert wegen diesen bestimmten Mächten bzw. Personen</t>
  </si>
  <si>
    <t>digitale Umsetzung
vorbereitete Materialien
Input durch den Vortragenenden (Beispiele, Rückmeldungen an die SuS)
flexible Planung (zeitlicher Rahmen)</t>
  </si>
  <si>
    <t xml:space="preserve">das Zeitmanagement könnte noch ein wenig opitimiert werden ;) </t>
  </si>
  <si>
    <t>auf dem AB die Zeilen in 5er Abschnitten zählen, evtl. das Layout etwas anschaulicher gestalten</t>
  </si>
  <si>
    <t>1,96</t>
  </si>
  <si>
    <t>Gelöschte Datensätze aufgrund keiner vollständigkeit des Fragebogens</t>
  </si>
  <si>
    <t>Median</t>
  </si>
  <si>
    <t>Durchschnitt</t>
  </si>
  <si>
    <t>Werte</t>
  </si>
  <si>
    <t>Summe</t>
  </si>
  <si>
    <t>Fehlende Werte</t>
  </si>
  <si>
    <t>U2 - Durchschnitt</t>
  </si>
  <si>
    <t xml:space="preserve">-Mondlandung: es wird behauptet, dass die Mondlandung nur gespielt war 
-Erde ist eine Scheibe 
-Der Dampf von den Flugzeugen vergiftet die Menschen
-COVID9: Das Virus gibt es nicht 
-Wahlen in er USA waren nicht echt 
</t>
  </si>
  <si>
    <t xml:space="preserve">Covid9: Virus enstand im Labor
Brunnenvergiftung: Juden seien verantwortlich für die Pest
Virus Impfung: Impfung enthält einen Mikrochip
Mondlandung der USA: wurde nur inszeniert
Hitler starb garnicht und hatte einen Doppelgänger
"angeblich"
</t>
  </si>
  <si>
    <t xml:space="preserve">Covid9 Verschwörungstheorien
Klimawandel Verschwörungstheorien 
</t>
  </si>
  <si>
    <t>Incel Verschwörung in dieser geben Menschen die keine Partner:innen finden, Migrant:innen und Frauen die Schuld daran. 
Jüdische Weltverschwörung, welche für globale Missstände verantwortlich sein sollen.
Corona-Verschwörungserzählung, Covid9 soll es gar nicht geben dies soll nur ein Mittel sein, um die Weltbevölkerung zu impfen/chippen</t>
  </si>
  <si>
    <t>11. September Terroranschläge geplant
Bild der Mondlandung sei fake
Tod von Michael Jackson sei fake
John F Kennedy Attentat geplant von CIA, Mafia,...
Area 51 kommuniziert mit außerirdische Lebensformen
Men in Black sei real und sorgen dafür, dass Zeugensichtungen nicht an das Licht kommen
Tod von Tupac sei vorgetäuscht
Klimawandel sei eine Erfindung 
QAnon
Covid9 sei in einem Labor entstanden sein</t>
  </si>
  <si>
    <t>U1 - Durschnitt</t>
  </si>
  <si>
    <t>U1 Kontrolle</t>
  </si>
  <si>
    <t>-Alexey Nawalny
-Präsidentschaft sei Trump gestohlen worden
-Covid9 sei nur frei erfunden</t>
  </si>
  <si>
    <t xml:space="preserve">Klimawandelleugnung: Den Klimawandel gäbe es nicht
COVID9: Es existieren viele Verschwörungstheorien zu dem Virus
Gestohlene Wahl zum US-Präsidenten: Es wird behauptet, dass die Wahl manipuliert wurde
</t>
  </si>
  <si>
    <t>- Reptiloide
- beim Impfen gegen COVID9 wird ein Chip implantiert
- Area 51
- Wahlsieg von Joe Biden wurde „gestohlen“</t>
  </si>
  <si>
    <t xml:space="preserve">Covid9: Das Virus sei im Labor erzeugt worden
Corona Impfung: es soll bei der Impfung angeblich auch ein Mikrochip unter die Haut gesetzt werden
Brunnenvergiftung: Wir hatten in Geschichte das die Juden für die Pest verantwortlich war indem sie die Brunnen vergiftet haben
Neonazis verwenden häufig Verschwörungstheorien, wie 
</t>
  </si>
  <si>
    <t>Einige Verschwörungstheorien der Q-Anon Bewegung,
wie zum Beispiel die Eliten, welche durch Unicef Kinder erhalten und das Adrenocrom der Kinder trinken um Jung zu bleiben.
Oder, dass Angela Merkel mit Adolf H. Blutsverwandt ist.
Auch kenn ich die Verschwörungstheorie, dass die Regierung was im Schilde führt und Covid9 nicht real ist.</t>
  </si>
  <si>
    <t xml:space="preserve">-COVID9 gibt es nicht
-COVID9 Erfindung von der Regierung
•um Diktatur zu erlangen
•um Bargeld abzuschaffen
-Klimawandel gibt es nicht 
</t>
  </si>
  <si>
    <t xml:space="preserve">
- 189: zählten zur Elite und sind nicht dumm
- Machtpolitik &gt; wollen Macht mit Machttheorien 
- Verbreitung nicht über nachrichten </t>
  </si>
  <si>
    <t xml:space="preserve">COVID9 -&gt; Virus wurde angeblich im Labor hergestellt 
Wahl zum US-Präsidenten-&gt; angeblich wurde die Wahl manipuliert </t>
  </si>
  <si>
    <t xml:space="preserve">Michael Jacksons Tod sei vorgetäuscht.
Klimawandel sei nicht real. 
11. September Terroranschlag sei geplant.
Covid9 sei in einem Labor erzeugt sein.
Holocaustleugnung
John F Kennedy Attentat geplant von Mafia,...
Men in Black sei real.
</t>
  </si>
  <si>
    <t xml:space="preserve">Ich persönlich kenne mich mit Verschwörungstheorien gar nicht aus und mir fallen auch fast keine ein...
Ich bin der Meinung, dass ich mal irgendwo (Wahrscheinlich auf einer Social Media Plattform ) gelesen habe, dass die Terroranschläge am 11.september 2011 von US-amerikanischen Geheimdiensten wissenschaftlich zugelassen wurden. 
Des Weiteren existiert die Theorie, dass COVID9 in einem chinesischen oder von Bill Gates finanziertem Labor erzeugt worden sei. 
Ich bin mir nicht sicher, ob das auch eine Verschwörungstheorie ist, aber es wird behauptet, dass die Präsidentschaftswahl in den vereinigten Staaten 2020 zu Trump's Ungunsten manipuliert worden sei. Die Wahl wäre im "gestohlen" worden.
Mehr fällt mir nicht ein :) </t>
  </si>
  <si>
    <t>stimme gar nicht zu</t>
  </si>
  <si>
    <t>stimme eher nicht zu</t>
  </si>
  <si>
    <t>stimme weder zu noch nicht zu</t>
  </si>
  <si>
    <t>stimme eher zu</t>
  </si>
  <si>
    <t>stimme voll zu</t>
  </si>
  <si>
    <t>Likkert</t>
  </si>
  <si>
    <t>Überhaupt nicht gefährlich</t>
  </si>
  <si>
    <t>Nur bedingt gefährlich</t>
  </si>
  <si>
    <t>Etwas gefährlich</t>
  </si>
  <si>
    <t>sehr gefährlich</t>
  </si>
  <si>
    <t>äußerst gefährlich</t>
  </si>
  <si>
    <t>Vermutete Signifikanz</t>
  </si>
  <si>
    <t>X</t>
  </si>
  <si>
    <t>U1 - Original</t>
  </si>
  <si>
    <t>Abgegeben</t>
  </si>
  <si>
    <t>U2- Original</t>
  </si>
  <si>
    <t>Nicht vollständig</t>
  </si>
  <si>
    <t>Sonstiges</t>
  </si>
  <si>
    <t>Nutzbar</t>
  </si>
  <si>
    <t>nachher</t>
  </si>
  <si>
    <t>Gefahrengruppe</t>
  </si>
  <si>
    <t>Informationsgruppe</t>
  </si>
  <si>
    <t>Mittelwerte</t>
  </si>
  <si>
    <t xml:space="preserve">-9/11 Verschwörung (Terroranschlag vom amerikanischen Geheimdienst selber ausgeführt oder zugelassen)
-Klimawandelleugnung (globale Erwärmung sei nicht real, dient nur zum Erhalt von Forschungsgeldern) 
-QAnon (Personen die denken, dass sie Informationen über Donald Trumps angeblichen Kampf gegen den “Deep State” haben)
-Covid9 (das Virus wurde in einem Labor von Bill Gates erzeugt)
- Jeffrey Epstein hat keinen Suizid begangen </t>
  </si>
  <si>
    <t>COVID9: angeblich würde es diesen Virus nicht geben.
Holocaust: einige leugnen den Holocaust, und behaupten es wäre eine Erfindung der Juden
Tod von Hitler: manche glauben Hitler wäre am Leben</t>
  </si>
  <si>
    <t xml:space="preserve">- Klimawandelleugnung
-QAnon (-&gt; Adrenochrom)
- Covid9 Leugnung
- Manipulierte Wahlen (z.B. USA)
-Area 51
- </t>
  </si>
  <si>
    <t>Hexenverfolgung, Area 51, COVID9</t>
  </si>
  <si>
    <t>- eine Verschwörungstheorie um 9/11, dass der amerikanische Geheimdienst etwas damit zu tun gehabt haben soll
- eine Verschwörungstheorie um den Klimawandel: es sei alles nur ausgedacht
- zu Covid9, das Virus wurde in einem Labor erzeugt 
- Wahl des jetzigen Amerikanischen Präsidenten, die Wahl sei manipuliert und Trump "gestohlen" worden</t>
  </si>
  <si>
    <t>- sie sind unrealistisch
-sie versuchen manchmal etwas zu erklären, "einen Grund für etwas zu finden", zum Beispiel Covid9 
- weithergeholt, keine Beweise/Fakten, die so eine Theorie unterstützten würden</t>
  </si>
  <si>
    <t>1.9/11-Verschwörungstheorien: Anschlägge vom US Geheimdienst
2. Klimawandelleugnung: Die golbale Erwärmung sei nicht real und nur erfunden. Auch von Politikern verwendet (Afd). "Sonne solle weniger scheinen."
3.Boston-Marathon Anschlag: Inszienierung dessen um Angst gegenüber nicht Amerikanern zu schaffen, vor allem gegenüber dem Islam
4.COVID9: 
COVID9 exestiert nicht, ist nicht schlimm oder wurde von Bill Gates erzeugt.
5.:  Bill Gates: 
Bill Gates sooll Kindern Blut enthmenen und dieses als "Lebenselixier" verwenden.</t>
  </si>
  <si>
    <t xml:space="preserve">Covid9 Verschwörungstheorie </t>
  </si>
  <si>
    <t>9/11-Verschwörungstheorien -Anschläge sollen vom US-amerikanischen Geheimdienst wissenschaftlich zugelassen worden sein
Klimawandel Leugnung-erfundene Erderwärmung und alles nur aus politisch/finanziellen Gründen
COVID9- Virus sei in einem chinesischen Labor erzeugt worden oder in einem Labor welches von Bill Gates finanziert wurde</t>
  </si>
  <si>
    <t xml:space="preserve">Covid9
Das Virus soll in einem von Bill Gates finanzierten Labor entstanden und so ausgebrochen sein 
</t>
  </si>
  <si>
    <t>Covid9 
Zu coronavirus gibt sehr viele verschwörungstheorien, dass es in chinesiche lab gemacht ist oder es ist geplant.</t>
  </si>
  <si>
    <t>Diese Verschwörungstheorie entstehen meist dadurch, dass eine bestimmte Gruppe durch das Streitthema Nachteile erfährt. Dadurch, dass der Klimawandel ein immer größeres Thema wird haben Menschen die zum Beispiel in der Kohleindustrie weniger Arbeit. Genauso ist es bei COVID9 einige Gruppen leiden darunter und verbreiten deshalb die Meinung, dass es nicht existiert. Diese Leute sind fest davon überzeugt und verbreiten ihr Meinung oft sehr radikal. Diesen Punkt haben die Verschwörungstheorie gemeinsam.  Zusätzlich gibt es sowieso immer sehr viele verschiedene Meinungen da fällt es schwer herauszufiltern was man glauben soll und so gibt es auch verschiedene Theorien und jeder entscheidet was er für richtig hält.</t>
  </si>
  <si>
    <t xml:space="preserve">-Repteloiden
-Bill Gates will bei der Corona Impfung Computer Chips einpflanzen
-Die Erde ist eine Scheibe
-Die Mondlandung ist Fake
1.9 ist von der Regierung verursacht worden 
-Den Klimawandel gibt es nicht 
-Corona ist nur da um die Menschen zu Kontrollieren </t>
  </si>
  <si>
    <t xml:space="preserve">Mit den Impfungen werden uns Mikrochips eingesetzt.
Die Pandemie/der Virus kommt nicht durch die Covid9 sondern 5G (Mobilfunktefonen)
</t>
  </si>
  <si>
    <t>COVID9 wurde in China absichtlich hergestellt...
Impfungen führen zu Autismus...
Global-Erwärmung wurde erfunden um den weiteren Wachstum entwickelter Länder zu schwächen...
Die Erde ist flach...
HIV und AIDS sind hergestellt worden um eine "natürliche Selektion" fortzuführen...</t>
  </si>
  <si>
    <t>Chemtrails (Kondensstreifen enthalten gefährlich Chemikalien)
Klimawandel (dieser sei gar nicht real bzw. gefährlich)
Covid9 (der Virus exitiere gar nicht, durch Bill Gates und auch zum Thema Impfen)</t>
  </si>
  <si>
    <t>Klassissche Wi/Po-Stunde</t>
  </si>
  <si>
    <t>Stunde würde ich ähnlich halten</t>
  </si>
  <si>
    <t>Angemessenes Niveau</t>
  </si>
  <si>
    <t>Angemessene Arbeitsblätter</t>
  </si>
  <si>
    <t>Übliches Leitungsniveau der Klasse</t>
  </si>
  <si>
    <t>unentschieden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</si>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</sst>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5">
    <xf numFmtId="0" fontId="0" fillId="0" borderId="0" xfId="0"/>
    <xf numFmtId="22" fontId="0" fillId="0" borderId="0" xfId="0" applyNumberFormat="1"/>
    <xf numFmtId="0" fontId="0" fillId="0" borderId="0" xfId="0" applyAlignment="1">
      <alignment wrapText="1"/>
    </xf>
    <xf numFmtId="16" fontId="0" fillId="0" borderId="0" xfId="0" applyNumberFormat="1"/>
    <xf numFmtId="9" fontId="0" fillId="0" borderId="0" xfId="42" applyFont="1"/>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Prozent" xfId="42" builtinId="5"/>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stack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LK!$D$3:$H$3</c:f>
              <c:numCache>
                <c:formatCode>General</c:formatCode>
                <c:ptCount val="5"/>
                <c:pt idx="0">
                  <c:v>4</c:v>
                </c:pt>
                <c:pt idx="1">
                  <c:v>5</c:v>
                </c:pt>
                <c:pt idx="2">
                  <c:v>5</c:v>
                </c:pt>
                <c:pt idx="3">
                  <c:v>5</c:v>
                </c:pt>
                <c:pt idx="4">
                  <c:v>5</c:v>
                </c:pt>
              </c:numCache>
            </c:numRef>
          </c:val>
          <c:extLst>
            <c:ext xmlns:c16="http://schemas.microsoft.com/office/drawing/2014/chart" uri="{C3380CC4-5D6E-409C-BE32-E72D297353CC}">
              <c16:uniqueId val="{00000000-5D2C-4A48-8EB8-45B7D44709B1}"/>
            </c:ext>
          </c:extLst>
        </c:ser>
        <c:ser>
          <c:idx val="1"/>
          <c:order val="1"/>
          <c:spPr>
            <a:solidFill>
              <a:schemeClr val="accent2"/>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LK!$D$4:$H$4</c:f>
              <c:numCache>
                <c:formatCode>General</c:formatCode>
                <c:ptCount val="5"/>
                <c:pt idx="0">
                  <c:v>4</c:v>
                </c:pt>
                <c:pt idx="1">
                  <c:v>4</c:v>
                </c:pt>
                <c:pt idx="2">
                  <c:v>5</c:v>
                </c:pt>
                <c:pt idx="3">
                  <c:v>4</c:v>
                </c:pt>
                <c:pt idx="4">
                  <c:v>4</c:v>
                </c:pt>
              </c:numCache>
            </c:numRef>
          </c:val>
          <c:extLst>
            <c:ext xmlns:c16="http://schemas.microsoft.com/office/drawing/2014/chart" uri="{C3380CC4-5D6E-409C-BE32-E72D297353CC}">
              <c16:uniqueId val="{00000001-5D2C-4A48-8EB8-45B7D44709B1}"/>
            </c:ext>
          </c:extLst>
        </c:ser>
        <c:ser>
          <c:idx val="3"/>
          <c:order val="3"/>
          <c:spPr>
            <a:solidFill>
              <a:schemeClr val="accent4"/>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LK!$D$6:$H$6</c:f>
              <c:numCache>
                <c:formatCode>General</c:formatCode>
                <c:ptCount val="5"/>
                <c:pt idx="0">
                  <c:v>5</c:v>
                </c:pt>
                <c:pt idx="1">
                  <c:v>4</c:v>
                </c:pt>
                <c:pt idx="2">
                  <c:v>5</c:v>
                </c:pt>
                <c:pt idx="3">
                  <c:v>5</c:v>
                </c:pt>
                <c:pt idx="4">
                  <c:v>5</c:v>
                </c:pt>
              </c:numCache>
            </c:numRef>
          </c:val>
          <c:extLst>
            <c:ext xmlns:c16="http://schemas.microsoft.com/office/drawing/2014/chart" uri="{C3380CC4-5D6E-409C-BE32-E72D297353CC}">
              <c16:uniqueId val="{00000003-5D2C-4A48-8EB8-45B7D44709B1}"/>
            </c:ext>
          </c:extLst>
        </c:ser>
        <c:ser>
          <c:idx val="4"/>
          <c:order val="4"/>
          <c:spPr>
            <a:solidFill>
              <a:schemeClr val="accent5"/>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LK!$D$7:$H$7</c:f>
              <c:numCache>
                <c:formatCode>General</c:formatCode>
                <c:ptCount val="5"/>
                <c:pt idx="0">
                  <c:v>4</c:v>
                </c:pt>
                <c:pt idx="1">
                  <c:v>4</c:v>
                </c:pt>
                <c:pt idx="2">
                  <c:v>5</c:v>
                </c:pt>
                <c:pt idx="3">
                  <c:v>5</c:v>
                </c:pt>
                <c:pt idx="4">
                  <c:v>4</c:v>
                </c:pt>
              </c:numCache>
            </c:numRef>
          </c:val>
          <c:extLst>
            <c:ext xmlns:c16="http://schemas.microsoft.com/office/drawing/2014/chart" uri="{C3380CC4-5D6E-409C-BE32-E72D297353CC}">
              <c16:uniqueId val="{00000004-5D2C-4A48-8EB8-45B7D44709B1}"/>
            </c:ext>
          </c:extLst>
        </c:ser>
        <c:ser>
          <c:idx val="5"/>
          <c:order val="5"/>
          <c:spPr>
            <a:solidFill>
              <a:schemeClr val="accent6"/>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LK!$D$8:$H$8</c:f>
              <c:numCache>
                <c:formatCode>General</c:formatCode>
                <c:ptCount val="5"/>
                <c:pt idx="0">
                  <c:v>5</c:v>
                </c:pt>
                <c:pt idx="1">
                  <c:v>5</c:v>
                </c:pt>
                <c:pt idx="2">
                  <c:v>5</c:v>
                </c:pt>
                <c:pt idx="3">
                  <c:v>5</c:v>
                </c:pt>
                <c:pt idx="4">
                  <c:v>5</c:v>
                </c:pt>
              </c:numCache>
            </c:numRef>
          </c:val>
          <c:extLst>
            <c:ext xmlns:c16="http://schemas.microsoft.com/office/drawing/2014/chart" uri="{C3380CC4-5D6E-409C-BE32-E72D297353CC}">
              <c16:uniqueId val="{00000010-5D2C-4A48-8EB8-45B7D44709B1}"/>
            </c:ext>
          </c:extLst>
        </c:ser>
        <c:ser>
          <c:idx val="6"/>
          <c:order val="6"/>
          <c:spPr>
            <a:solidFill>
              <a:schemeClr val="accent1">
                <a:lumMod val="60000"/>
              </a:schemeClr>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LK!$D$9:$H$9</c:f>
              <c:numCache>
                <c:formatCode>General</c:formatCode>
                <c:ptCount val="5"/>
                <c:pt idx="0">
                  <c:v>5</c:v>
                </c:pt>
                <c:pt idx="1">
                  <c:v>4</c:v>
                </c:pt>
                <c:pt idx="2">
                  <c:v>4</c:v>
                </c:pt>
                <c:pt idx="3">
                  <c:v>4</c:v>
                </c:pt>
                <c:pt idx="4">
                  <c:v>5</c:v>
                </c:pt>
              </c:numCache>
            </c:numRef>
          </c:val>
          <c:extLst>
            <c:ext xmlns:c16="http://schemas.microsoft.com/office/drawing/2014/chart" uri="{C3380CC4-5D6E-409C-BE32-E72D297353CC}">
              <c16:uniqueId val="{00000011-5D2C-4A48-8EB8-45B7D44709B1}"/>
            </c:ext>
          </c:extLst>
        </c:ser>
        <c:ser>
          <c:idx val="7"/>
          <c:order val="7"/>
          <c:spPr>
            <a:solidFill>
              <a:schemeClr val="accent2">
                <a:lumMod val="60000"/>
              </a:schemeClr>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LK!$D$10:$H$10</c:f>
              <c:numCache>
                <c:formatCode>General</c:formatCode>
                <c:ptCount val="5"/>
                <c:pt idx="0">
                  <c:v>4</c:v>
                </c:pt>
                <c:pt idx="1">
                  <c:v>3</c:v>
                </c:pt>
                <c:pt idx="2">
                  <c:v>5</c:v>
                </c:pt>
                <c:pt idx="3">
                  <c:v>5</c:v>
                </c:pt>
                <c:pt idx="4">
                  <c:v>5</c:v>
                </c:pt>
              </c:numCache>
            </c:numRef>
          </c:val>
          <c:extLst>
            <c:ext xmlns:c16="http://schemas.microsoft.com/office/drawing/2014/chart" uri="{C3380CC4-5D6E-409C-BE32-E72D297353CC}">
              <c16:uniqueId val="{00000012-5D2C-4A48-8EB8-45B7D44709B1}"/>
            </c:ext>
          </c:extLst>
        </c:ser>
        <c:ser>
          <c:idx val="8"/>
          <c:order val="8"/>
          <c:spPr>
            <a:solidFill>
              <a:schemeClr val="accent3">
                <a:lumMod val="60000"/>
              </a:schemeClr>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LK!$D$11:$H$11</c:f>
              <c:numCache>
                <c:formatCode>General</c:formatCode>
                <c:ptCount val="5"/>
                <c:pt idx="0">
                  <c:v>4</c:v>
                </c:pt>
                <c:pt idx="1">
                  <c:v>5</c:v>
                </c:pt>
                <c:pt idx="2">
                  <c:v>5</c:v>
                </c:pt>
                <c:pt idx="3">
                  <c:v>5</c:v>
                </c:pt>
                <c:pt idx="4">
                  <c:v>4</c:v>
                </c:pt>
              </c:numCache>
            </c:numRef>
          </c:val>
          <c:extLst>
            <c:ext xmlns:c16="http://schemas.microsoft.com/office/drawing/2014/chart" uri="{C3380CC4-5D6E-409C-BE32-E72D297353CC}">
              <c16:uniqueId val="{00000013-5D2C-4A48-8EB8-45B7D44709B1}"/>
            </c:ext>
          </c:extLst>
        </c:ser>
        <c:ser>
          <c:idx val="9"/>
          <c:order val="9"/>
          <c:spPr>
            <a:solidFill>
              <a:schemeClr val="accent4">
                <a:lumMod val="60000"/>
              </a:schemeClr>
            </a:solidFill>
            <a:ln>
              <a:noFill/>
            </a:ln>
            <a:effectLst/>
          </c:spPr>
          <c:invertIfNegative val="0"/>
          <c:cat>
            <c:strRef>
              <c:extLst>
                <c:ext xmlns:c15="http://schemas.microsoft.com/office/drawing/2012/chart" uri="{02D57815-91ED-43cb-92C2-25804820EDAC}">
                  <c15:fullRef>
                    <c15:sqref>LK!$D$1:$H$2</c15:sqref>
                  </c15:fullRef>
                  <c15:levelRef>
                    <c15:sqref>LK!$D$1:$H$1</c15:sqref>
                  </c15:levelRef>
                </c:ext>
              </c:extLst>
              <c:f>LK!$D$1:$H$1</c:f>
              <c:strCache>
                <c:ptCount val="5"/>
                <c:pt idx="0">
                  <c:v>LL02_01</c:v>
                </c:pt>
                <c:pt idx="1">
                  <c:v>LL02_02</c:v>
                </c:pt>
                <c:pt idx="2">
                  <c:v>LL02_03</c:v>
                </c:pt>
                <c:pt idx="3">
                  <c:v>LL02_04</c:v>
                </c:pt>
                <c:pt idx="4">
                  <c:v>LL02_05</c:v>
                </c:pt>
              </c:strCache>
            </c:strRef>
          </c:cat>
          <c:val>
            <c:numRef>
              <c:f>LK!$D$12:$H$12</c:f>
              <c:numCache>
                <c:formatCode>General</c:formatCode>
                <c:ptCount val="5"/>
                <c:pt idx="0">
                  <c:v>5</c:v>
                </c:pt>
                <c:pt idx="1">
                  <c:v>5</c:v>
                </c:pt>
                <c:pt idx="2">
                  <c:v>5</c:v>
                </c:pt>
                <c:pt idx="3">
                  <c:v>4</c:v>
                </c:pt>
                <c:pt idx="4">
                  <c:v>5</c:v>
                </c:pt>
              </c:numCache>
            </c:numRef>
          </c:val>
          <c:extLst>
            <c:ext xmlns:c16="http://schemas.microsoft.com/office/drawing/2014/chart" uri="{C3380CC4-5D6E-409C-BE32-E72D297353CC}">
              <c16:uniqueId val="{00000014-5D2C-4A48-8EB8-45B7D44709B1}"/>
            </c:ext>
          </c:extLst>
        </c:ser>
        <c:dLbls>
          <c:showLegendKey val="0"/>
          <c:showVal val="0"/>
          <c:showCatName val="0"/>
          <c:showSerName val="0"/>
          <c:showPercent val="0"/>
          <c:showBubbleSize val="0"/>
        </c:dLbls>
        <c:gapWidth val="150"/>
        <c:overlap val="100"/>
        <c:axId val="1807382159"/>
        <c:axId val="1807382575"/>
        <c:extLst>
          <c:ext xmlns:c15="http://schemas.microsoft.com/office/drawing/2012/chart" uri="{02D57815-91ED-43cb-92C2-25804820EDAC}">
            <c15:filteredBarSeries>
              <c15:ser>
                <c:idx val="2"/>
                <c:order val="2"/>
                <c:spPr>
                  <a:solidFill>
                    <a:schemeClr val="accent3"/>
                  </a:solidFill>
                  <a:ln>
                    <a:noFill/>
                  </a:ln>
                  <a:effectLst/>
                </c:spPr>
                <c:invertIfNegative val="0"/>
                <c:cat>
                  <c:strRef>
                    <c:extLst>
                      <c:ext uri="{02D57815-91ED-43cb-92C2-25804820EDAC}">
                        <c15:fullRef>
                          <c15:sqref>LK!$D$1:$H$2</c15:sqref>
                        </c15:fullRef>
                        <c15:levelRef>
                          <c15:sqref>LK!$D$1:$H$1</c15:sqref>
                        </c15:levelRef>
                        <c15:formulaRef>
                          <c15:sqref>LK!$D$1:$H$1</c15:sqref>
                        </c15:formulaRef>
                      </c:ext>
                    </c:extLst>
                    <c:strCache>
                      <c:ptCount val="5"/>
                      <c:pt idx="0">
                        <c:v>LL02_01</c:v>
                      </c:pt>
                      <c:pt idx="1">
                        <c:v>LL02_02</c:v>
                      </c:pt>
                      <c:pt idx="2">
                        <c:v>LL02_03</c:v>
                      </c:pt>
                      <c:pt idx="3">
                        <c:v>LL02_04</c:v>
                      </c:pt>
                      <c:pt idx="4">
                        <c:v>LL02_05</c:v>
                      </c:pt>
                    </c:strCache>
                  </c:strRef>
                </c:cat>
                <c:val>
                  <c:numRef>
                    <c:extLst>
                      <c:ext uri="{02D57815-91ED-43cb-92C2-25804820EDAC}">
                        <c15:formulaRef>
                          <c15:sqref>LK!$D$5:$H$5</c15:sqref>
                        </c15:formulaRef>
                      </c:ext>
                    </c:extLst>
                    <c:numCache>
                      <c:formatCode>General</c:formatCode>
                      <c:ptCount val="5"/>
                    </c:numCache>
                  </c:numRef>
                </c:val>
                <c:extLst>
                  <c:ext xmlns:c16="http://schemas.microsoft.com/office/drawing/2014/chart" uri="{C3380CC4-5D6E-409C-BE32-E72D297353CC}">
                    <c16:uniqueId val="{00000002-5D2C-4A48-8EB8-45B7D44709B1}"/>
                  </c:ext>
                </c:extLst>
              </c15:ser>
            </c15:filteredBarSeries>
          </c:ext>
        </c:extLst>
      </c:barChart>
      <c:catAx>
        <c:axId val="1807382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07382575"/>
        <c:crosses val="autoZero"/>
        <c:auto val="1"/>
        <c:lblAlgn val="ctr"/>
        <c:lblOffset val="100"/>
        <c:noMultiLvlLbl val="0"/>
      </c:catAx>
      <c:valAx>
        <c:axId val="1807382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07382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stacked"/>
        <c:varyColors val="0"/>
        <c:ser>
          <c:idx val="0"/>
          <c:order val="0"/>
          <c:tx>
            <c:strRef>
              <c:f>LK!$D$16</c:f>
              <c:strCache>
                <c:ptCount val="1"/>
                <c:pt idx="0">
                  <c:v>stimme gar nicht zu</c:v>
                </c:pt>
              </c:strCache>
            </c:strRef>
          </c:tx>
          <c:spPr>
            <a:solidFill>
              <a:schemeClr val="accent3">
                <a:tint val="54000"/>
              </a:schemeClr>
            </a:solidFill>
            <a:ln>
              <a:noFill/>
            </a:ln>
            <a:effectLst/>
          </c:spPr>
          <c:invertIfNegative val="0"/>
          <c:cat>
            <c:strRef>
              <c:f>LK!$C$17:$C$21</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LK!$D$17:$D$21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CA6F-45C9-B09C-BF91102E7D20}"/>
            </c:ext>
          </c:extLst>
        </c:ser>
        <c:ser>
          <c:idx val="1"/>
          <c:order val="1"/>
          <c:tx>
            <c:strRef>
              <c:f>LK!$E$16</c:f>
              <c:strCache>
                <c:ptCount val="1"/>
                <c:pt idx="0">
                  <c:v>stimme eher nicht zu</c:v>
                </c:pt>
              </c:strCache>
            </c:strRef>
          </c:tx>
          <c:spPr>
            <a:solidFill>
              <a:schemeClr val="accent3">
                <a:tint val="77000"/>
              </a:schemeClr>
            </a:solidFill>
            <a:ln>
              <a:noFill/>
            </a:ln>
            <a:effectLst/>
          </c:spPr>
          <c:invertIfNegative val="0"/>
          <c:cat>
            <c:strRef>
              <c:f>LK!$C$17:$C$21</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LK!$E$17:$E$21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CA6F-45C9-B09C-BF91102E7D20}"/>
            </c:ext>
          </c:extLst>
        </c:ser>
        <c:ser>
          <c:idx val="2"/>
          <c:order val="2"/>
          <c:tx>
            <c:strRef>
              <c:f>LK!$F$16</c:f>
              <c:strCache>
                <c:ptCount val="1"/>
                <c:pt idx="0">
                  <c:v>unentschieden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LK!$C$17:$C$21</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LK!$F$17:$F$21</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2-CA6F-45C9-B09C-BF91102E7D20}"/>
            </c:ext>
          </c:extLst>
        </c:ser>
        <c:ser>
          <c:idx val="3"/>
          <c:order val="3"/>
          <c:tx>
            <c:strRef>
              <c:f>LK!$G$16</c:f>
              <c:strCache>
                <c:ptCount val="1"/>
                <c:pt idx="0">
                  <c:v>stimme eher zu</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LK!$C$17:$C$21</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LK!$G$17:$G$21</c:f>
              <c:numCache>
                <c:formatCode>General</c:formatCode>
                <c:ptCount val="5"/>
                <c:pt idx="0">
                  <c:v>5</c:v>
                </c:pt>
                <c:pt idx="1">
                  <c:v>4</c:v>
                </c:pt>
                <c:pt idx="2">
                  <c:v>1</c:v>
                </c:pt>
                <c:pt idx="3">
                  <c:v>3</c:v>
                </c:pt>
                <c:pt idx="4">
                  <c:v>3</c:v>
                </c:pt>
              </c:numCache>
            </c:numRef>
          </c:val>
          <c:extLst>
            <c:ext xmlns:c16="http://schemas.microsoft.com/office/drawing/2014/chart" uri="{C3380CC4-5D6E-409C-BE32-E72D297353CC}">
              <c16:uniqueId val="{00000003-CA6F-45C9-B09C-BF91102E7D20}"/>
            </c:ext>
          </c:extLst>
        </c:ser>
        <c:ser>
          <c:idx val="4"/>
          <c:order val="4"/>
          <c:tx>
            <c:strRef>
              <c:f>LK!$H$16</c:f>
              <c:strCache>
                <c:ptCount val="1"/>
                <c:pt idx="0">
                  <c:v>stimme voll zu</c:v>
                </c:pt>
              </c:strCache>
            </c:strRef>
          </c:tx>
          <c:spPr>
            <a:solidFill>
              <a:schemeClr val="accent3">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LK!$C$17:$C$21</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LK!$H$17:$H$21</c:f>
              <c:numCache>
                <c:formatCode>General</c:formatCode>
                <c:ptCount val="5"/>
                <c:pt idx="0">
                  <c:v>4</c:v>
                </c:pt>
                <c:pt idx="1">
                  <c:v>4</c:v>
                </c:pt>
                <c:pt idx="2">
                  <c:v>8</c:v>
                </c:pt>
                <c:pt idx="3">
                  <c:v>6</c:v>
                </c:pt>
                <c:pt idx="4">
                  <c:v>6</c:v>
                </c:pt>
              </c:numCache>
            </c:numRef>
          </c:val>
          <c:extLst>
            <c:ext xmlns:c16="http://schemas.microsoft.com/office/drawing/2014/chart" uri="{C3380CC4-5D6E-409C-BE32-E72D297353CC}">
              <c16:uniqueId val="{00000004-CA6F-45C9-B09C-BF91102E7D20}"/>
            </c:ext>
          </c:extLst>
        </c:ser>
        <c:dLbls>
          <c:showLegendKey val="0"/>
          <c:showVal val="0"/>
          <c:showCatName val="0"/>
          <c:showSerName val="0"/>
          <c:showPercent val="0"/>
          <c:showBubbleSize val="0"/>
        </c:dLbls>
        <c:gapWidth val="150"/>
        <c:overlap val="100"/>
        <c:axId val="1800083567"/>
        <c:axId val="1800086479"/>
      </c:barChart>
      <c:catAx>
        <c:axId val="180008356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00086479"/>
        <c:crosses val="autoZero"/>
        <c:auto val="1"/>
        <c:lblAlgn val="ctr"/>
        <c:lblOffset val="100"/>
        <c:noMultiLvlLbl val="0"/>
      </c:catAx>
      <c:valAx>
        <c:axId val="1800086479"/>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00083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Einschätzung</a:t>
            </a:r>
            <a:r>
              <a:rPr lang="de-DE" baseline="0"/>
              <a:t> der Lehrkräfte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stacked"/>
        <c:varyColors val="0"/>
        <c:ser>
          <c:idx val="0"/>
          <c:order val="0"/>
          <c:tx>
            <c:strRef>
              <c:f>LK!$D$23</c:f>
              <c:strCache>
                <c:ptCount val="1"/>
                <c:pt idx="0">
                  <c:v>stimme gar nicht zu</c:v>
                </c:pt>
              </c:strCache>
            </c:strRef>
          </c:tx>
          <c:spPr>
            <a:solidFill>
              <a:schemeClr val="accent3">
                <a:tint val="54000"/>
              </a:schemeClr>
            </a:solidFill>
            <a:ln>
              <a:noFill/>
            </a:ln>
            <a:effectLst/>
          </c:spPr>
          <c:invertIfNegative val="0"/>
          <c:cat>
            <c:strRef>
              <c:f>LK!$C$24:$C$28</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LK!$D$24:$D$28</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21BE-4FD6-9A79-A0FCA195E216}"/>
            </c:ext>
          </c:extLst>
        </c:ser>
        <c:ser>
          <c:idx val="1"/>
          <c:order val="1"/>
          <c:tx>
            <c:strRef>
              <c:f>LK!$E$23</c:f>
              <c:strCache>
                <c:ptCount val="1"/>
                <c:pt idx="0">
                  <c:v>stimme eher nicht zu</c:v>
                </c:pt>
              </c:strCache>
            </c:strRef>
          </c:tx>
          <c:spPr>
            <a:solidFill>
              <a:schemeClr val="accent3">
                <a:tint val="77000"/>
              </a:schemeClr>
            </a:solidFill>
            <a:ln>
              <a:noFill/>
            </a:ln>
            <a:effectLst/>
          </c:spPr>
          <c:invertIfNegative val="0"/>
          <c:cat>
            <c:strRef>
              <c:f>LK!$C$24:$C$28</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LK!$E$24:$E$28</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21BE-4FD6-9A79-A0FCA195E216}"/>
            </c:ext>
          </c:extLst>
        </c:ser>
        <c:ser>
          <c:idx val="2"/>
          <c:order val="2"/>
          <c:tx>
            <c:strRef>
              <c:f>LK!$F$23</c:f>
              <c:strCache>
                <c:ptCount val="1"/>
                <c:pt idx="0">
                  <c:v>unentschieden</c:v>
                </c:pt>
              </c:strCache>
            </c:strRef>
          </c:tx>
          <c:spPr>
            <a:solidFill>
              <a:schemeClr val="accent3"/>
            </a:solidFill>
            <a:ln>
              <a:noFill/>
            </a:ln>
            <a:effectLst/>
          </c:spPr>
          <c:invertIfNegative val="0"/>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1BE-4FD6-9A79-A0FCA195E2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LK!$C$24:$C$28</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LK!$F$24:$F$28</c:f>
              <c:numCache>
                <c:formatCode>0%</c:formatCode>
                <c:ptCount val="5"/>
                <c:pt idx="0">
                  <c:v>0</c:v>
                </c:pt>
                <c:pt idx="1">
                  <c:v>0.1111111111111111</c:v>
                </c:pt>
                <c:pt idx="2">
                  <c:v>0</c:v>
                </c:pt>
                <c:pt idx="3">
                  <c:v>0</c:v>
                </c:pt>
                <c:pt idx="4">
                  <c:v>0</c:v>
                </c:pt>
              </c:numCache>
            </c:numRef>
          </c:val>
          <c:extLst>
            <c:ext xmlns:c16="http://schemas.microsoft.com/office/drawing/2014/chart" uri="{C3380CC4-5D6E-409C-BE32-E72D297353CC}">
              <c16:uniqueId val="{00000002-21BE-4FD6-9A79-A0FCA195E216}"/>
            </c:ext>
          </c:extLst>
        </c:ser>
        <c:ser>
          <c:idx val="3"/>
          <c:order val="3"/>
          <c:tx>
            <c:strRef>
              <c:f>LK!$G$23</c:f>
              <c:strCache>
                <c:ptCount val="1"/>
                <c:pt idx="0">
                  <c:v>stimme eher zu</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LK!$C$24:$C$28</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LK!$G$24:$G$28</c:f>
              <c:numCache>
                <c:formatCode>0%</c:formatCode>
                <c:ptCount val="5"/>
                <c:pt idx="0">
                  <c:v>0.55555555555555558</c:v>
                </c:pt>
                <c:pt idx="1">
                  <c:v>0.44444444444444442</c:v>
                </c:pt>
                <c:pt idx="2">
                  <c:v>0.1111111111111111</c:v>
                </c:pt>
                <c:pt idx="3">
                  <c:v>0.33333333333333331</c:v>
                </c:pt>
                <c:pt idx="4">
                  <c:v>0.33333333333333331</c:v>
                </c:pt>
              </c:numCache>
            </c:numRef>
          </c:val>
          <c:extLst>
            <c:ext xmlns:c16="http://schemas.microsoft.com/office/drawing/2014/chart" uri="{C3380CC4-5D6E-409C-BE32-E72D297353CC}">
              <c16:uniqueId val="{00000003-21BE-4FD6-9A79-A0FCA195E216}"/>
            </c:ext>
          </c:extLst>
        </c:ser>
        <c:ser>
          <c:idx val="4"/>
          <c:order val="4"/>
          <c:tx>
            <c:strRef>
              <c:f>LK!$H$23</c:f>
              <c:strCache>
                <c:ptCount val="1"/>
                <c:pt idx="0">
                  <c:v>stimme voll zu</c:v>
                </c:pt>
              </c:strCache>
            </c:strRef>
          </c:tx>
          <c:spPr>
            <a:solidFill>
              <a:schemeClr val="accent3">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LK!$C$24:$C$28</c:f>
              <c:strCache>
                <c:ptCount val="5"/>
                <c:pt idx="0">
                  <c:v>Klassissche Wi/Po-Stunde</c:v>
                </c:pt>
                <c:pt idx="1">
                  <c:v>Stunde würde ich ähnlich halten</c:v>
                </c:pt>
                <c:pt idx="2">
                  <c:v>Angemessenes Niveau</c:v>
                </c:pt>
                <c:pt idx="3">
                  <c:v>Angemessene Arbeitsblätter</c:v>
                </c:pt>
                <c:pt idx="4">
                  <c:v>Übliches Leitungsniveau der Klasse</c:v>
                </c:pt>
              </c:strCache>
            </c:strRef>
          </c:cat>
          <c:val>
            <c:numRef>
              <c:f>LK!$H$24:$H$28</c:f>
              <c:numCache>
                <c:formatCode>0%</c:formatCode>
                <c:ptCount val="5"/>
                <c:pt idx="0">
                  <c:v>0.44444444444444442</c:v>
                </c:pt>
                <c:pt idx="1">
                  <c:v>0.44444444444444442</c:v>
                </c:pt>
                <c:pt idx="2">
                  <c:v>0.88888888888888884</c:v>
                </c:pt>
                <c:pt idx="3">
                  <c:v>0.66666666666666663</c:v>
                </c:pt>
                <c:pt idx="4">
                  <c:v>0.66666666666666663</c:v>
                </c:pt>
              </c:numCache>
            </c:numRef>
          </c:val>
          <c:extLst>
            <c:ext xmlns:c16="http://schemas.microsoft.com/office/drawing/2014/chart" uri="{C3380CC4-5D6E-409C-BE32-E72D297353CC}">
              <c16:uniqueId val="{00000004-21BE-4FD6-9A79-A0FCA195E216}"/>
            </c:ext>
          </c:extLst>
        </c:ser>
        <c:dLbls>
          <c:showLegendKey val="0"/>
          <c:showVal val="0"/>
          <c:showCatName val="0"/>
          <c:showSerName val="0"/>
          <c:showPercent val="0"/>
          <c:showBubbleSize val="0"/>
        </c:dLbls>
        <c:gapWidth val="150"/>
        <c:overlap val="100"/>
        <c:axId val="2020211599"/>
        <c:axId val="2020214511"/>
      </c:barChart>
      <c:catAx>
        <c:axId val="202021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20214511"/>
        <c:crosses val="autoZero"/>
        <c:auto val="1"/>
        <c:lblAlgn val="ctr"/>
        <c:lblOffset val="100"/>
        <c:noMultiLvlLbl val="0"/>
      </c:catAx>
      <c:valAx>
        <c:axId val="2020214511"/>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20211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714375</xdr:colOff>
      <xdr:row>2</xdr:row>
      <xdr:rowOff>1157287</xdr:rowOff>
    </xdr:from>
    <xdr:to>
      <xdr:col>18</xdr:col>
      <xdr:colOff>714375</xdr:colOff>
      <xdr:row>4</xdr:row>
      <xdr:rowOff>661987</xdr:rowOff>
    </xdr:to>
    <xdr:graphicFrame macro="">
      <xdr:nvGraphicFramePr>
        <xdr:cNvPr id="2" name="Diagramm 1">
          <a:extLst>
            <a:ext uri="{FF2B5EF4-FFF2-40B4-BE49-F238E27FC236}">
              <a16:creationId xmlns:a16="http://schemas.microsoft.com/office/drawing/2014/main" id="{0169713C-5D92-4C90-8821-6C20A0B39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381000</xdr:colOff>
      <xdr:row>11</xdr:row>
      <xdr:rowOff>2995612</xdr:rowOff>
    </xdr:from>
    <xdr:to>
      <xdr:col>19</xdr:col>
      <xdr:colOff>381000</xdr:colOff>
      <xdr:row>25</xdr:row>
      <xdr:rowOff>23812</xdr:rowOff>
    </xdr:to>
    <xdr:graphicFrame macro="">
      <xdr:nvGraphicFramePr>
        <xdr:cNvPr id="3" name="Diagramm 2">
          <a:extLst>
            <a:ext uri="{FF2B5EF4-FFF2-40B4-BE49-F238E27FC236}">
              <a16:creationId xmlns:a16="http://schemas.microsoft.com/office/drawing/2014/main" id="{734AEA3B-0CBF-43A2-9126-A7AFAE83B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9524</xdr:colOff>
      <xdr:row>30</xdr:row>
      <xdr:rowOff>119062</xdr:rowOff>
    </xdr:from>
    <xdr:to>
      <xdr:col>17</xdr:col>
      <xdr:colOff>676275</xdr:colOff>
      <xdr:row>52</xdr:row>
      <xdr:rowOff>0</xdr:rowOff>
    </xdr:to>
    <xdr:graphicFrame macro="">
      <xdr:nvGraphicFramePr>
        <xdr:cNvPr id="4" name="Diagramm 3">
          <a:extLst>
            <a:ext uri="{FF2B5EF4-FFF2-40B4-BE49-F238E27FC236}">
              <a16:creationId xmlns:a16="http://schemas.microsoft.com/office/drawing/2014/main" id="{952387DA-6491-4C23-910E-EB5DE022E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F330"/>
  <sheetViews>
    <sheetView tabSelected="1" topLeftCell="H1" zoomScale="70" zoomScaleNormal="70" workbookViewId="0">
      <selection activeCell="AC1" sqref="AC1"/>
    </sheetView>
  </sheetViews>
  <sheetFormatPr baseColWidth="10" defaultRowHeight="15" x14ac:dyDescent="0.25"/>
  <cols>
    <col min="3" max="3" width="15" customWidth="1"/>
    <col min="12" max="12" width="12.5703125" customWidth="1"/>
    <col min="51" max="51" width="16.14062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hidden="1" x14ac:dyDescent="0.25">
      <c r="A3">
        <v>109</v>
      </c>
      <c r="B3" t="s">
        <v>115</v>
      </c>
      <c r="C3" s="1">
        <v>44245.334675925929</v>
      </c>
      <c r="D3">
        <v>2</v>
      </c>
      <c r="E3">
        <v>3</v>
      </c>
      <c r="F3" t="s">
        <v>116</v>
      </c>
      <c r="G3" t="s">
        <v>117</v>
      </c>
      <c r="H3">
        <v>11</v>
      </c>
      <c r="I3">
        <v>29</v>
      </c>
      <c r="J3" t="s">
        <v>118</v>
      </c>
      <c r="K3">
        <v>2</v>
      </c>
      <c r="L3" s="2" t="s">
        <v>119</v>
      </c>
      <c r="M3" s="2" t="s">
        <v>120</v>
      </c>
      <c r="N3">
        <v>4</v>
      </c>
      <c r="O3">
        <v>4</v>
      </c>
      <c r="P3">
        <v>4</v>
      </c>
      <c r="Q3">
        <v>1</v>
      </c>
      <c r="R3">
        <v>3</v>
      </c>
      <c r="S3">
        <v>3</v>
      </c>
      <c r="T3">
        <v>2</v>
      </c>
      <c r="U3">
        <v>3</v>
      </c>
      <c r="V3">
        <v>4</v>
      </c>
      <c r="W3">
        <v>2</v>
      </c>
      <c r="X3">
        <v>2</v>
      </c>
      <c r="Y3">
        <v>3</v>
      </c>
      <c r="Z3">
        <v>4</v>
      </c>
      <c r="AA3">
        <v>5</v>
      </c>
      <c r="AB3">
        <v>3</v>
      </c>
      <c r="AC3">
        <v>3</v>
      </c>
      <c r="AD3">
        <v>2</v>
      </c>
      <c r="AE3">
        <v>17</v>
      </c>
      <c r="AP3">
        <v>56</v>
      </c>
      <c r="AQ3">
        <v>25</v>
      </c>
      <c r="AR3">
        <v>44</v>
      </c>
      <c r="AS3">
        <v>72</v>
      </c>
      <c r="AT3">
        <v>15</v>
      </c>
      <c r="AU3">
        <v>100</v>
      </c>
      <c r="AV3">
        <v>130</v>
      </c>
      <c r="AW3">
        <v>60</v>
      </c>
      <c r="AX3">
        <v>502</v>
      </c>
      <c r="AY3" s="1">
        <v>44245.340486111112</v>
      </c>
      <c r="AZ3">
        <v>1</v>
      </c>
      <c r="BA3">
        <v>8</v>
      </c>
      <c r="BB3">
        <v>8</v>
      </c>
      <c r="BC3">
        <v>0</v>
      </c>
      <c r="BD3">
        <v>0</v>
      </c>
      <c r="BE3" t="s">
        <v>121</v>
      </c>
      <c r="BF3">
        <v>13</v>
      </c>
    </row>
    <row r="4" spans="1:58" ht="409.5" hidden="1" x14ac:dyDescent="0.25">
      <c r="A4">
        <v>110</v>
      </c>
      <c r="B4" t="s">
        <v>115</v>
      </c>
      <c r="C4" s="1">
        <v>44245.334687499999</v>
      </c>
      <c r="D4">
        <v>2</v>
      </c>
      <c r="E4">
        <v>3</v>
      </c>
      <c r="F4" t="s">
        <v>122</v>
      </c>
      <c r="G4" t="s">
        <v>123</v>
      </c>
      <c r="H4">
        <v>7</v>
      </c>
      <c r="I4">
        <v>19</v>
      </c>
      <c r="J4" t="s">
        <v>124</v>
      </c>
      <c r="K4">
        <v>2</v>
      </c>
      <c r="L4" s="2" t="s">
        <v>125</v>
      </c>
      <c r="M4" s="2" t="s">
        <v>126</v>
      </c>
      <c r="N4">
        <v>2</v>
      </c>
      <c r="O4">
        <v>3</v>
      </c>
      <c r="P4">
        <v>5</v>
      </c>
      <c r="Q4">
        <v>4</v>
      </c>
      <c r="R4">
        <v>4</v>
      </c>
      <c r="S4">
        <v>2</v>
      </c>
      <c r="T4">
        <v>3</v>
      </c>
      <c r="U4">
        <v>5</v>
      </c>
      <c r="V4">
        <v>4</v>
      </c>
      <c r="W4">
        <v>3</v>
      </c>
      <c r="X4">
        <v>3</v>
      </c>
      <c r="Y4">
        <v>4</v>
      </c>
      <c r="Z4">
        <v>4</v>
      </c>
      <c r="AA4">
        <v>5</v>
      </c>
      <c r="AB4">
        <v>5</v>
      </c>
      <c r="AC4">
        <v>-1</v>
      </c>
      <c r="AD4">
        <v>1</v>
      </c>
      <c r="AE4">
        <v>17</v>
      </c>
      <c r="AP4">
        <v>102</v>
      </c>
      <c r="AQ4">
        <v>45</v>
      </c>
      <c r="AR4">
        <v>67</v>
      </c>
      <c r="AS4">
        <v>50</v>
      </c>
      <c r="AT4">
        <v>23</v>
      </c>
      <c r="AU4">
        <v>403</v>
      </c>
      <c r="AV4">
        <v>73</v>
      </c>
      <c r="AW4">
        <v>45</v>
      </c>
      <c r="AX4">
        <v>808</v>
      </c>
      <c r="AY4" s="1">
        <v>44245.344039351854</v>
      </c>
      <c r="AZ4">
        <v>1</v>
      </c>
      <c r="BA4">
        <v>8</v>
      </c>
      <c r="BB4">
        <v>8</v>
      </c>
      <c r="BC4">
        <v>0</v>
      </c>
      <c r="BD4">
        <v>0</v>
      </c>
      <c r="BE4" t="s">
        <v>127</v>
      </c>
      <c r="BF4">
        <v>2</v>
      </c>
    </row>
    <row r="5" spans="1:58" ht="405" hidden="1" x14ac:dyDescent="0.25">
      <c r="A5">
        <v>111</v>
      </c>
      <c r="B5" t="s">
        <v>115</v>
      </c>
      <c r="C5" s="1">
        <v>44245.334722222222</v>
      </c>
      <c r="D5">
        <v>2</v>
      </c>
      <c r="E5">
        <v>3</v>
      </c>
      <c r="F5" t="s">
        <v>128</v>
      </c>
      <c r="G5" t="s">
        <v>129</v>
      </c>
      <c r="H5">
        <v>1</v>
      </c>
      <c r="I5">
        <v>17</v>
      </c>
      <c r="J5" t="s">
        <v>130</v>
      </c>
      <c r="K5">
        <v>2</v>
      </c>
      <c r="L5" s="2" t="s">
        <v>131</v>
      </c>
      <c r="M5" s="2" t="s">
        <v>132</v>
      </c>
      <c r="N5">
        <v>3</v>
      </c>
      <c r="O5">
        <v>4</v>
      </c>
      <c r="P5">
        <v>4</v>
      </c>
      <c r="Q5">
        <v>2</v>
      </c>
      <c r="R5">
        <v>2</v>
      </c>
      <c r="S5">
        <v>1</v>
      </c>
      <c r="T5">
        <v>3</v>
      </c>
      <c r="U5">
        <v>2</v>
      </c>
      <c r="V5">
        <v>4</v>
      </c>
      <c r="W5">
        <v>1</v>
      </c>
      <c r="X5">
        <v>1</v>
      </c>
      <c r="Y5">
        <v>2</v>
      </c>
      <c r="Z5">
        <v>3</v>
      </c>
      <c r="AA5">
        <v>4</v>
      </c>
      <c r="AB5">
        <v>1</v>
      </c>
      <c r="AC5">
        <v>-1</v>
      </c>
      <c r="AD5">
        <v>1</v>
      </c>
      <c r="AE5">
        <v>17</v>
      </c>
      <c r="AP5">
        <v>45</v>
      </c>
      <c r="AQ5">
        <v>35</v>
      </c>
      <c r="AR5">
        <v>22</v>
      </c>
      <c r="AS5">
        <v>46</v>
      </c>
      <c r="AT5">
        <v>35</v>
      </c>
      <c r="AU5">
        <v>255</v>
      </c>
      <c r="AV5">
        <v>194</v>
      </c>
      <c r="AW5">
        <v>46</v>
      </c>
      <c r="AX5">
        <v>678</v>
      </c>
      <c r="AY5" s="1">
        <v>44245.342569444445</v>
      </c>
      <c r="AZ5">
        <v>1</v>
      </c>
      <c r="BA5">
        <v>8</v>
      </c>
      <c r="BB5">
        <v>8</v>
      </c>
      <c r="BC5">
        <v>0</v>
      </c>
      <c r="BD5">
        <v>0</v>
      </c>
      <c r="BE5" t="s">
        <v>133</v>
      </c>
      <c r="BF5">
        <v>11</v>
      </c>
    </row>
    <row r="6" spans="1:58" ht="409.5" hidden="1" x14ac:dyDescent="0.25">
      <c r="A6">
        <v>112</v>
      </c>
      <c r="B6" t="s">
        <v>115</v>
      </c>
      <c r="C6" s="1">
        <v>44245.334722222222</v>
      </c>
      <c r="D6">
        <v>2</v>
      </c>
      <c r="E6">
        <v>3</v>
      </c>
      <c r="F6" t="s">
        <v>128</v>
      </c>
      <c r="G6" t="s">
        <v>134</v>
      </c>
      <c r="H6">
        <v>3</v>
      </c>
      <c r="I6">
        <v>9</v>
      </c>
      <c r="J6" t="s">
        <v>135</v>
      </c>
      <c r="K6">
        <v>1</v>
      </c>
      <c r="L6" s="2" t="s">
        <v>136</v>
      </c>
      <c r="M6" s="2" t="s">
        <v>137</v>
      </c>
      <c r="N6">
        <v>4</v>
      </c>
      <c r="O6">
        <v>4</v>
      </c>
      <c r="P6">
        <v>4</v>
      </c>
      <c r="Q6">
        <v>2</v>
      </c>
      <c r="R6">
        <v>2</v>
      </c>
      <c r="S6">
        <v>2</v>
      </c>
      <c r="T6">
        <v>2</v>
      </c>
      <c r="U6">
        <v>2</v>
      </c>
      <c r="V6">
        <v>4</v>
      </c>
      <c r="W6">
        <v>4</v>
      </c>
      <c r="X6">
        <v>3</v>
      </c>
      <c r="Y6">
        <v>2</v>
      </c>
      <c r="Z6">
        <v>3</v>
      </c>
      <c r="AA6">
        <v>4</v>
      </c>
      <c r="AB6">
        <v>4</v>
      </c>
      <c r="AC6">
        <v>-1</v>
      </c>
      <c r="AD6">
        <v>1</v>
      </c>
      <c r="AE6">
        <v>16</v>
      </c>
      <c r="AP6">
        <v>31</v>
      </c>
      <c r="AQ6">
        <v>34</v>
      </c>
      <c r="AR6">
        <v>32</v>
      </c>
      <c r="AS6">
        <v>50</v>
      </c>
      <c r="AT6">
        <v>17</v>
      </c>
      <c r="AU6">
        <v>507</v>
      </c>
      <c r="AV6">
        <v>119</v>
      </c>
      <c r="AW6">
        <v>74</v>
      </c>
      <c r="AX6">
        <v>864</v>
      </c>
      <c r="AY6" s="1">
        <v>44245.344722222224</v>
      </c>
      <c r="AZ6">
        <v>1</v>
      </c>
      <c r="BA6">
        <v>8</v>
      </c>
      <c r="BB6">
        <v>8</v>
      </c>
      <c r="BC6">
        <v>0</v>
      </c>
      <c r="BD6">
        <v>0</v>
      </c>
      <c r="BE6" t="s">
        <v>138</v>
      </c>
      <c r="BF6">
        <v>13</v>
      </c>
    </row>
    <row r="7" spans="1:58" hidden="1" x14ac:dyDescent="0.25">
      <c r="A7">
        <v>113</v>
      </c>
      <c r="B7" t="s">
        <v>115</v>
      </c>
      <c r="C7" s="1">
        <v>44245.334722222222</v>
      </c>
      <c r="D7">
        <v>2</v>
      </c>
      <c r="E7">
        <v>3</v>
      </c>
      <c r="F7" t="s">
        <v>139</v>
      </c>
      <c r="G7" t="s">
        <v>140</v>
      </c>
      <c r="H7">
        <v>11</v>
      </c>
      <c r="I7">
        <v>87</v>
      </c>
      <c r="J7" t="s">
        <v>141</v>
      </c>
      <c r="K7">
        <v>2</v>
      </c>
      <c r="L7" t="e">
        <f>-Corona existieren
-mit der Impfung will die Regierung uns überwachen</f>
        <v>#NAME?</v>
      </c>
      <c r="M7" t="e">
        <f>-Anhänger diese lassen nicht mit sich reden
-Argumente sind oft hirnrissig
-gibt klare Argumente, die die Theorien ausschließen</f>
        <v>#NAME?</v>
      </c>
      <c r="N7">
        <v>3</v>
      </c>
      <c r="O7">
        <v>2</v>
      </c>
      <c r="P7">
        <v>-1</v>
      </c>
      <c r="Q7">
        <v>4</v>
      </c>
      <c r="R7">
        <v>3</v>
      </c>
      <c r="S7">
        <v>1</v>
      </c>
      <c r="T7">
        <v>2</v>
      </c>
      <c r="U7">
        <v>3</v>
      </c>
      <c r="V7">
        <v>4</v>
      </c>
      <c r="W7">
        <v>5</v>
      </c>
      <c r="X7">
        <v>3</v>
      </c>
      <c r="Y7">
        <v>3</v>
      </c>
      <c r="Z7">
        <v>4</v>
      </c>
      <c r="AA7">
        <v>4</v>
      </c>
      <c r="AB7">
        <v>5</v>
      </c>
      <c r="AC7">
        <v>3</v>
      </c>
      <c r="AD7">
        <v>1</v>
      </c>
      <c r="AE7">
        <v>17</v>
      </c>
      <c r="AP7">
        <v>44</v>
      </c>
      <c r="AQ7">
        <v>22</v>
      </c>
      <c r="AR7">
        <v>27</v>
      </c>
      <c r="AS7">
        <v>61</v>
      </c>
      <c r="AT7">
        <v>11</v>
      </c>
      <c r="AU7">
        <v>68</v>
      </c>
      <c r="AV7">
        <v>73</v>
      </c>
      <c r="AW7">
        <v>27</v>
      </c>
      <c r="AX7">
        <v>333</v>
      </c>
      <c r="AY7" s="1">
        <v>44245.338576388887</v>
      </c>
      <c r="AZ7">
        <v>1</v>
      </c>
      <c r="BA7">
        <v>8</v>
      </c>
      <c r="BB7">
        <v>8</v>
      </c>
      <c r="BC7">
        <v>0</v>
      </c>
      <c r="BD7">
        <v>0</v>
      </c>
      <c r="BE7" t="s">
        <v>142</v>
      </c>
      <c r="BF7">
        <v>31</v>
      </c>
    </row>
    <row r="8" spans="1:58" ht="135" hidden="1" x14ac:dyDescent="0.25">
      <c r="A8">
        <v>114</v>
      </c>
      <c r="B8" t="s">
        <v>115</v>
      </c>
      <c r="C8" s="1">
        <v>44245.334733796299</v>
      </c>
      <c r="D8">
        <v>2</v>
      </c>
      <c r="E8">
        <v>3</v>
      </c>
      <c r="F8" t="s">
        <v>143</v>
      </c>
      <c r="G8" t="s">
        <v>144</v>
      </c>
      <c r="H8">
        <v>12</v>
      </c>
      <c r="I8">
        <v>25</v>
      </c>
      <c r="J8" t="s">
        <v>145</v>
      </c>
      <c r="K8">
        <v>2</v>
      </c>
      <c r="L8" s="2" t="s">
        <v>146</v>
      </c>
      <c r="M8" t="s">
        <v>147</v>
      </c>
      <c r="N8">
        <v>2</v>
      </c>
      <c r="O8">
        <v>3</v>
      </c>
      <c r="P8">
        <v>3</v>
      </c>
      <c r="Q8">
        <v>3</v>
      </c>
      <c r="R8">
        <v>3</v>
      </c>
      <c r="S8">
        <v>1</v>
      </c>
      <c r="T8">
        <v>3</v>
      </c>
      <c r="U8">
        <v>2</v>
      </c>
      <c r="V8">
        <v>4</v>
      </c>
      <c r="W8">
        <v>3</v>
      </c>
      <c r="X8">
        <v>3</v>
      </c>
      <c r="Y8">
        <v>4</v>
      </c>
      <c r="Z8">
        <v>4</v>
      </c>
      <c r="AA8">
        <v>4</v>
      </c>
      <c r="AB8">
        <v>5</v>
      </c>
      <c r="AC8">
        <v>1</v>
      </c>
      <c r="AD8">
        <v>2</v>
      </c>
      <c r="AE8">
        <v>17</v>
      </c>
      <c r="AP8">
        <v>53</v>
      </c>
      <c r="AQ8">
        <v>46</v>
      </c>
      <c r="AR8">
        <v>25</v>
      </c>
      <c r="AS8">
        <v>45</v>
      </c>
      <c r="AT8">
        <v>15</v>
      </c>
      <c r="AU8">
        <v>77</v>
      </c>
      <c r="AV8">
        <v>42</v>
      </c>
      <c r="AW8">
        <v>32</v>
      </c>
      <c r="AX8">
        <v>335</v>
      </c>
      <c r="AY8" s="1">
        <v>44245.33861111111</v>
      </c>
      <c r="AZ8">
        <v>1</v>
      </c>
      <c r="BA8">
        <v>8</v>
      </c>
      <c r="BB8">
        <v>8</v>
      </c>
      <c r="BC8">
        <v>0</v>
      </c>
      <c r="BD8">
        <v>0</v>
      </c>
      <c r="BE8" t="s">
        <v>148</v>
      </c>
      <c r="BF8">
        <v>26</v>
      </c>
    </row>
    <row r="9" spans="1:58" ht="285" hidden="1" x14ac:dyDescent="0.25">
      <c r="A9">
        <v>115</v>
      </c>
      <c r="B9" t="s">
        <v>115</v>
      </c>
      <c r="C9" s="1">
        <v>44245.334756944445</v>
      </c>
      <c r="D9">
        <v>2</v>
      </c>
      <c r="E9">
        <v>3</v>
      </c>
      <c r="F9" t="s">
        <v>143</v>
      </c>
      <c r="G9" t="s">
        <v>149</v>
      </c>
      <c r="H9">
        <v>10</v>
      </c>
      <c r="I9">
        <v>5</v>
      </c>
      <c r="J9" t="s">
        <v>150</v>
      </c>
      <c r="K9">
        <v>2</v>
      </c>
      <c r="L9" s="2" t="s">
        <v>151</v>
      </c>
      <c r="M9" t="e">
        <f>- Sie sind aus Filmen hergeleitet.
- Erklären noch Unerklärtes
- Werden beim Weitererzählen noch weiter ausgeschmückt und deshalb unterscheiden sich einige gleiche Theorien voneinander.</f>
        <v>#NAME?</v>
      </c>
      <c r="N9">
        <v>2</v>
      </c>
      <c r="O9">
        <v>3</v>
      </c>
      <c r="P9">
        <v>4</v>
      </c>
      <c r="Q9">
        <v>4</v>
      </c>
      <c r="R9">
        <v>4</v>
      </c>
      <c r="S9">
        <v>1</v>
      </c>
      <c r="T9">
        <v>2</v>
      </c>
      <c r="U9">
        <v>3</v>
      </c>
      <c r="V9">
        <v>5</v>
      </c>
      <c r="W9">
        <v>3</v>
      </c>
      <c r="X9">
        <v>2</v>
      </c>
      <c r="Y9">
        <v>5</v>
      </c>
      <c r="Z9">
        <v>5</v>
      </c>
      <c r="AA9">
        <v>4</v>
      </c>
      <c r="AB9">
        <v>-1</v>
      </c>
      <c r="AC9">
        <v>4</v>
      </c>
      <c r="AD9">
        <v>1</v>
      </c>
      <c r="AE9">
        <v>18</v>
      </c>
      <c r="AP9">
        <v>75</v>
      </c>
      <c r="AQ9">
        <v>43</v>
      </c>
      <c r="AR9">
        <v>52</v>
      </c>
      <c r="AS9">
        <v>69</v>
      </c>
      <c r="AT9">
        <v>14</v>
      </c>
      <c r="AU9">
        <v>222</v>
      </c>
      <c r="AV9">
        <v>172</v>
      </c>
      <c r="AW9">
        <v>77</v>
      </c>
      <c r="AX9">
        <v>724</v>
      </c>
      <c r="AY9" s="1">
        <v>44245.343136574076</v>
      </c>
      <c r="AZ9">
        <v>1</v>
      </c>
      <c r="BA9">
        <v>8</v>
      </c>
      <c r="BB9">
        <v>8</v>
      </c>
      <c r="BC9">
        <v>0</v>
      </c>
      <c r="BD9">
        <v>0</v>
      </c>
      <c r="BE9" t="s">
        <v>152</v>
      </c>
      <c r="BF9">
        <v>2</v>
      </c>
    </row>
    <row r="10" spans="1:58" hidden="1" x14ac:dyDescent="0.25">
      <c r="A10">
        <v>116</v>
      </c>
      <c r="B10" t="s">
        <v>115</v>
      </c>
      <c r="C10" s="1">
        <v>44245.334768518522</v>
      </c>
      <c r="D10">
        <v>2</v>
      </c>
      <c r="E10">
        <v>3</v>
      </c>
      <c r="F10" t="s">
        <v>143</v>
      </c>
      <c r="G10" t="s">
        <v>153</v>
      </c>
      <c r="H10">
        <v>3</v>
      </c>
      <c r="I10">
        <v>22</v>
      </c>
      <c r="J10" t="s">
        <v>154</v>
      </c>
      <c r="K10">
        <v>2</v>
      </c>
      <c r="L10" t="e">
        <f>-Flat earth Theorie, die Erde sei eine Flache Scheibe
-Reptiluiden, die großen Menschen der Gesellschaft seien durch Reptilmenschen ersetzt
-Bill Gates will durch den Corona Impfstoff Mikrochips in uns einpflanzen
-der Corona Impfstoff soll uns alle in irgendeiner Form gehörig machen
-der Corona Virus ist eine Biowaffe</f>
        <v>#NAME?</v>
      </c>
      <c r="M10" t="e">
        <f>-man kann Sie weder be- noch wiederlegen</f>
        <v>#NAME?</v>
      </c>
      <c r="N10">
        <v>3</v>
      </c>
      <c r="O10">
        <v>1</v>
      </c>
      <c r="P10">
        <v>4</v>
      </c>
      <c r="Q10">
        <v>4</v>
      </c>
      <c r="R10">
        <v>4</v>
      </c>
      <c r="S10">
        <v>2</v>
      </c>
      <c r="T10">
        <v>3</v>
      </c>
      <c r="U10">
        <v>2</v>
      </c>
      <c r="V10">
        <v>4</v>
      </c>
      <c r="W10">
        <v>3</v>
      </c>
      <c r="X10">
        <v>2</v>
      </c>
      <c r="Y10">
        <v>3</v>
      </c>
      <c r="Z10">
        <v>2</v>
      </c>
      <c r="AA10">
        <v>4</v>
      </c>
      <c r="AB10">
        <v>4</v>
      </c>
      <c r="AC10">
        <v>3</v>
      </c>
      <c r="AD10">
        <v>2</v>
      </c>
      <c r="AE10">
        <v>17</v>
      </c>
      <c r="AP10">
        <v>113</v>
      </c>
      <c r="AQ10">
        <v>62</v>
      </c>
      <c r="AR10">
        <v>54</v>
      </c>
      <c r="AS10">
        <v>116</v>
      </c>
      <c r="AT10">
        <v>40</v>
      </c>
      <c r="AU10">
        <v>303</v>
      </c>
      <c r="AV10">
        <v>39</v>
      </c>
      <c r="AW10">
        <v>82</v>
      </c>
      <c r="AX10">
        <v>809</v>
      </c>
      <c r="AY10" s="1">
        <v>44245.344131944446</v>
      </c>
      <c r="AZ10">
        <v>1</v>
      </c>
      <c r="BA10">
        <v>8</v>
      </c>
      <c r="BB10">
        <v>8</v>
      </c>
      <c r="BC10">
        <v>0</v>
      </c>
      <c r="BD10">
        <v>0</v>
      </c>
      <c r="BE10" t="s">
        <v>155</v>
      </c>
      <c r="BF10">
        <v>7</v>
      </c>
    </row>
    <row r="11" spans="1:58" hidden="1" x14ac:dyDescent="0.25">
      <c r="A11">
        <v>117</v>
      </c>
      <c r="B11" t="s">
        <v>115</v>
      </c>
      <c r="C11" s="1">
        <v>44245.334768518522</v>
      </c>
      <c r="D11">
        <v>2</v>
      </c>
      <c r="E11">
        <v>3</v>
      </c>
      <c r="F11" t="s">
        <v>143</v>
      </c>
      <c r="G11" t="s">
        <v>156</v>
      </c>
      <c r="H11">
        <v>12</v>
      </c>
      <c r="I11">
        <v>10</v>
      </c>
      <c r="J11" t="s">
        <v>157</v>
      </c>
      <c r="K11">
        <v>2</v>
      </c>
      <c r="L11" t="s">
        <v>158</v>
      </c>
      <c r="M11" t="s">
        <v>159</v>
      </c>
      <c r="N11">
        <v>-1</v>
      </c>
      <c r="O11">
        <v>2</v>
      </c>
      <c r="P11">
        <v>-1</v>
      </c>
      <c r="Q11">
        <v>3</v>
      </c>
      <c r="R11">
        <v>2</v>
      </c>
      <c r="S11">
        <v>2</v>
      </c>
      <c r="T11">
        <v>3</v>
      </c>
      <c r="U11">
        <v>2</v>
      </c>
      <c r="V11">
        <v>4</v>
      </c>
      <c r="W11">
        <v>3</v>
      </c>
      <c r="X11">
        <v>4</v>
      </c>
      <c r="Y11">
        <v>3</v>
      </c>
      <c r="Z11">
        <v>3</v>
      </c>
      <c r="AA11">
        <v>-1</v>
      </c>
      <c r="AB11">
        <v>3</v>
      </c>
      <c r="AC11">
        <v>-1</v>
      </c>
      <c r="AD11">
        <v>2</v>
      </c>
      <c r="AE11">
        <v>17</v>
      </c>
      <c r="AP11">
        <v>65</v>
      </c>
      <c r="AQ11">
        <v>44</v>
      </c>
      <c r="AR11">
        <v>64</v>
      </c>
      <c r="AS11">
        <v>74</v>
      </c>
      <c r="AT11">
        <v>46</v>
      </c>
      <c r="AU11">
        <v>187</v>
      </c>
      <c r="AV11">
        <v>213</v>
      </c>
      <c r="AW11">
        <v>46</v>
      </c>
      <c r="AX11">
        <v>711</v>
      </c>
      <c r="AY11" s="1">
        <v>44245.343321759261</v>
      </c>
      <c r="AZ11">
        <v>1</v>
      </c>
      <c r="BA11">
        <v>8</v>
      </c>
      <c r="BB11">
        <v>8</v>
      </c>
      <c r="BC11">
        <v>0</v>
      </c>
      <c r="BD11">
        <v>0</v>
      </c>
      <c r="BE11" t="s">
        <v>160</v>
      </c>
      <c r="BF11">
        <v>1</v>
      </c>
    </row>
    <row r="12" spans="1:58" ht="150" hidden="1" x14ac:dyDescent="0.25">
      <c r="A12">
        <v>118</v>
      </c>
      <c r="B12" t="s">
        <v>115</v>
      </c>
      <c r="C12" s="1">
        <v>44245.334768518522</v>
      </c>
      <c r="D12">
        <v>2</v>
      </c>
      <c r="E12">
        <v>3</v>
      </c>
      <c r="F12" t="s">
        <v>143</v>
      </c>
      <c r="G12" t="s">
        <v>161</v>
      </c>
      <c r="H12">
        <v>7</v>
      </c>
      <c r="I12">
        <v>14</v>
      </c>
      <c r="J12" t="s">
        <v>162</v>
      </c>
      <c r="K12">
        <v>2</v>
      </c>
      <c r="L12" s="2" t="s">
        <v>163</v>
      </c>
      <c r="M12" s="2" t="s">
        <v>164</v>
      </c>
      <c r="N12">
        <v>2</v>
      </c>
      <c r="O12">
        <v>3</v>
      </c>
      <c r="P12">
        <v>3</v>
      </c>
      <c r="Q12">
        <v>1</v>
      </c>
      <c r="R12">
        <v>3</v>
      </c>
      <c r="S12">
        <v>1</v>
      </c>
      <c r="T12">
        <v>2</v>
      </c>
      <c r="U12">
        <v>2</v>
      </c>
      <c r="V12">
        <v>5</v>
      </c>
      <c r="W12">
        <v>2</v>
      </c>
      <c r="X12">
        <v>3</v>
      </c>
      <c r="Y12">
        <v>3</v>
      </c>
      <c r="Z12">
        <v>4</v>
      </c>
      <c r="AA12">
        <v>3</v>
      </c>
      <c r="AB12">
        <v>4</v>
      </c>
      <c r="AC12">
        <v>2</v>
      </c>
      <c r="AD12">
        <v>1</v>
      </c>
      <c r="AE12">
        <v>17</v>
      </c>
      <c r="AP12">
        <v>92</v>
      </c>
      <c r="AQ12">
        <v>45</v>
      </c>
      <c r="AR12">
        <v>30</v>
      </c>
      <c r="AS12">
        <v>73</v>
      </c>
      <c r="AT12">
        <v>23</v>
      </c>
      <c r="AU12">
        <v>121</v>
      </c>
      <c r="AV12">
        <v>107</v>
      </c>
      <c r="AW12">
        <v>59</v>
      </c>
      <c r="AX12">
        <v>550</v>
      </c>
      <c r="AY12" s="1">
        <v>44245.341134259259</v>
      </c>
      <c r="AZ12">
        <v>1</v>
      </c>
      <c r="BA12">
        <v>8</v>
      </c>
      <c r="BB12">
        <v>8</v>
      </c>
      <c r="BC12">
        <v>0</v>
      </c>
      <c r="BD12">
        <v>0</v>
      </c>
      <c r="BE12" t="s">
        <v>165</v>
      </c>
      <c r="BF12">
        <v>4</v>
      </c>
    </row>
    <row r="13" spans="1:58" ht="409.5" hidden="1" x14ac:dyDescent="0.25">
      <c r="A13">
        <v>119</v>
      </c>
      <c r="B13" t="s">
        <v>115</v>
      </c>
      <c r="C13" s="1">
        <v>44245.334791666668</v>
      </c>
      <c r="D13">
        <v>2</v>
      </c>
      <c r="E13">
        <v>3</v>
      </c>
      <c r="F13" t="s">
        <v>122</v>
      </c>
      <c r="G13" t="s">
        <v>123</v>
      </c>
      <c r="H13">
        <v>5</v>
      </c>
      <c r="I13">
        <v>4</v>
      </c>
      <c r="J13" t="s">
        <v>166</v>
      </c>
      <c r="K13">
        <v>2</v>
      </c>
      <c r="L13" s="2" t="s">
        <v>167</v>
      </c>
      <c r="M13" t="s">
        <v>168</v>
      </c>
      <c r="N13">
        <v>4</v>
      </c>
      <c r="O13">
        <v>4</v>
      </c>
      <c r="P13">
        <v>4</v>
      </c>
      <c r="Q13">
        <v>2</v>
      </c>
      <c r="R13">
        <v>3</v>
      </c>
      <c r="S13">
        <v>2</v>
      </c>
      <c r="T13">
        <v>3</v>
      </c>
      <c r="U13">
        <v>2</v>
      </c>
      <c r="V13">
        <v>4</v>
      </c>
      <c r="W13">
        <v>4</v>
      </c>
      <c r="X13">
        <v>1</v>
      </c>
      <c r="Y13">
        <v>4</v>
      </c>
      <c r="Z13">
        <v>4</v>
      </c>
      <c r="AA13">
        <v>5</v>
      </c>
      <c r="AB13">
        <v>4</v>
      </c>
      <c r="AC13">
        <v>4</v>
      </c>
      <c r="AD13">
        <v>2</v>
      </c>
      <c r="AE13">
        <v>17</v>
      </c>
      <c r="AP13">
        <v>135</v>
      </c>
      <c r="AQ13">
        <v>33</v>
      </c>
      <c r="AR13">
        <v>53</v>
      </c>
      <c r="AS13">
        <v>96</v>
      </c>
      <c r="AT13">
        <v>39</v>
      </c>
      <c r="AU13">
        <v>362</v>
      </c>
      <c r="AV13">
        <v>34</v>
      </c>
      <c r="AW13">
        <v>29</v>
      </c>
      <c r="AX13">
        <v>781</v>
      </c>
      <c r="AY13" s="1">
        <v>44245.343831018516</v>
      </c>
      <c r="AZ13">
        <v>1</v>
      </c>
      <c r="BA13">
        <v>8</v>
      </c>
      <c r="BB13">
        <v>8</v>
      </c>
      <c r="BC13">
        <v>0</v>
      </c>
      <c r="BD13">
        <v>0</v>
      </c>
      <c r="BE13">
        <v>1</v>
      </c>
      <c r="BF13">
        <v>13</v>
      </c>
    </row>
    <row r="14" spans="1:58" ht="240" hidden="1" x14ac:dyDescent="0.25">
      <c r="A14">
        <v>120</v>
      </c>
      <c r="B14" t="s">
        <v>115</v>
      </c>
      <c r="C14" s="1">
        <v>44245.334861111114</v>
      </c>
      <c r="D14">
        <v>2</v>
      </c>
      <c r="E14">
        <v>3</v>
      </c>
      <c r="F14" t="s">
        <v>169</v>
      </c>
      <c r="G14" t="s">
        <v>170</v>
      </c>
      <c r="H14">
        <v>14</v>
      </c>
      <c r="I14">
        <v>19</v>
      </c>
      <c r="J14" t="s">
        <v>171</v>
      </c>
      <c r="K14">
        <v>2</v>
      </c>
      <c r="L14" s="2" t="s">
        <v>172</v>
      </c>
      <c r="M14" s="2" t="s">
        <v>173</v>
      </c>
      <c r="N14">
        <v>4</v>
      </c>
      <c r="O14">
        <v>4</v>
      </c>
      <c r="P14">
        <v>4</v>
      </c>
      <c r="Q14">
        <v>1</v>
      </c>
      <c r="R14">
        <v>2</v>
      </c>
      <c r="S14">
        <v>2</v>
      </c>
      <c r="T14">
        <v>3</v>
      </c>
      <c r="U14">
        <v>3</v>
      </c>
      <c r="V14">
        <v>4</v>
      </c>
      <c r="W14">
        <v>3</v>
      </c>
      <c r="X14">
        <v>4</v>
      </c>
      <c r="Y14">
        <v>4</v>
      </c>
      <c r="Z14">
        <v>3</v>
      </c>
      <c r="AA14">
        <v>4</v>
      </c>
      <c r="AB14">
        <v>3</v>
      </c>
      <c r="AC14">
        <v>3</v>
      </c>
      <c r="AD14">
        <v>1</v>
      </c>
      <c r="AE14">
        <v>16</v>
      </c>
      <c r="AP14">
        <v>40</v>
      </c>
      <c r="AQ14">
        <v>46</v>
      </c>
      <c r="AR14">
        <v>40</v>
      </c>
      <c r="AS14">
        <v>48</v>
      </c>
      <c r="AT14">
        <v>16</v>
      </c>
      <c r="AU14">
        <v>185</v>
      </c>
      <c r="AV14">
        <v>148</v>
      </c>
      <c r="AW14">
        <v>45</v>
      </c>
      <c r="AX14">
        <v>568</v>
      </c>
      <c r="AY14" s="1">
        <v>44245.341435185182</v>
      </c>
      <c r="AZ14">
        <v>1</v>
      </c>
      <c r="BA14">
        <v>8</v>
      </c>
      <c r="BB14">
        <v>8</v>
      </c>
      <c r="BC14">
        <v>0</v>
      </c>
      <c r="BD14">
        <v>0</v>
      </c>
      <c r="BE14" t="s">
        <v>138</v>
      </c>
      <c r="BF14">
        <v>8</v>
      </c>
    </row>
    <row r="15" spans="1:58" ht="390" hidden="1" x14ac:dyDescent="0.25">
      <c r="A15">
        <v>121</v>
      </c>
      <c r="B15" t="s">
        <v>115</v>
      </c>
      <c r="C15" s="1">
        <v>44245.334988425922</v>
      </c>
      <c r="D15">
        <v>2</v>
      </c>
      <c r="E15">
        <v>3</v>
      </c>
      <c r="F15" t="s">
        <v>143</v>
      </c>
      <c r="G15" t="s">
        <v>174</v>
      </c>
      <c r="H15">
        <v>4</v>
      </c>
      <c r="I15">
        <v>19</v>
      </c>
      <c r="J15" t="s">
        <v>175</v>
      </c>
      <c r="K15">
        <v>2</v>
      </c>
      <c r="L15" s="2" t="s">
        <v>176</v>
      </c>
      <c r="M15" t="e">
        <f>-polarisieren
-subjektiv, aus einem eingeschränkten Blickwinkel betrachtet
-interessant und verlockend sich damit zu beschäftigen, da Sie ungefiltert auf die Menschen treffen und vielen ein Gefühl von Wichtigkeit bzw. Akzeptanz geben.
-meist weltweit bekannte Geschehen</f>
        <v>#NAME?</v>
      </c>
      <c r="N15">
        <v>3</v>
      </c>
      <c r="O15">
        <v>5</v>
      </c>
      <c r="P15">
        <v>4</v>
      </c>
      <c r="Q15">
        <v>2</v>
      </c>
      <c r="R15">
        <v>2</v>
      </c>
      <c r="S15">
        <v>2</v>
      </c>
      <c r="T15">
        <v>4</v>
      </c>
      <c r="U15">
        <v>4</v>
      </c>
      <c r="V15">
        <v>4</v>
      </c>
      <c r="W15">
        <v>4</v>
      </c>
      <c r="X15">
        <v>4</v>
      </c>
      <c r="Y15">
        <v>4</v>
      </c>
      <c r="Z15">
        <v>5</v>
      </c>
      <c r="AA15">
        <v>5</v>
      </c>
      <c r="AB15">
        <v>4</v>
      </c>
      <c r="AC15">
        <v>2</v>
      </c>
      <c r="AD15">
        <v>2</v>
      </c>
      <c r="AE15">
        <v>17</v>
      </c>
      <c r="AP15">
        <v>80</v>
      </c>
      <c r="AQ15">
        <v>50</v>
      </c>
      <c r="AR15">
        <v>34</v>
      </c>
      <c r="AS15">
        <v>39</v>
      </c>
      <c r="AT15">
        <v>11</v>
      </c>
      <c r="AU15">
        <v>237</v>
      </c>
      <c r="AV15">
        <v>164</v>
      </c>
      <c r="AW15">
        <v>38</v>
      </c>
      <c r="AX15">
        <v>653</v>
      </c>
      <c r="AY15" s="1">
        <v>44245.342546296299</v>
      </c>
      <c r="AZ15">
        <v>1</v>
      </c>
      <c r="BA15">
        <v>8</v>
      </c>
      <c r="BB15">
        <v>8</v>
      </c>
      <c r="BC15">
        <v>0</v>
      </c>
      <c r="BD15">
        <v>0</v>
      </c>
      <c r="BE15" t="s">
        <v>133</v>
      </c>
      <c r="BF15">
        <v>8</v>
      </c>
    </row>
    <row r="16" spans="1:58" ht="405" hidden="1" x14ac:dyDescent="0.25">
      <c r="A16">
        <v>122</v>
      </c>
      <c r="B16" t="s">
        <v>115</v>
      </c>
      <c r="C16" s="1">
        <v>44245.335775462961</v>
      </c>
      <c r="D16">
        <v>2</v>
      </c>
      <c r="E16">
        <v>3</v>
      </c>
      <c r="F16" t="s">
        <v>143</v>
      </c>
      <c r="G16" t="s">
        <v>140</v>
      </c>
      <c r="H16">
        <v>7</v>
      </c>
      <c r="I16">
        <v>2</v>
      </c>
      <c r="J16" t="s">
        <v>177</v>
      </c>
      <c r="K16">
        <v>2</v>
      </c>
      <c r="L16" s="2" t="s">
        <v>178</v>
      </c>
      <c r="M16" s="2" t="s">
        <v>179</v>
      </c>
      <c r="N16">
        <v>3</v>
      </c>
      <c r="O16">
        <v>2</v>
      </c>
      <c r="P16">
        <v>4</v>
      </c>
      <c r="Q16">
        <v>2</v>
      </c>
      <c r="R16">
        <v>4</v>
      </c>
      <c r="S16">
        <v>2</v>
      </c>
      <c r="T16">
        <v>2</v>
      </c>
      <c r="U16">
        <v>3</v>
      </c>
      <c r="V16">
        <v>4</v>
      </c>
      <c r="W16">
        <v>4</v>
      </c>
      <c r="X16">
        <v>2</v>
      </c>
      <c r="Y16">
        <v>3</v>
      </c>
      <c r="Z16">
        <v>4</v>
      </c>
      <c r="AA16">
        <v>4</v>
      </c>
      <c r="AB16">
        <v>2</v>
      </c>
      <c r="AC16">
        <v>-1</v>
      </c>
      <c r="AD16">
        <v>1</v>
      </c>
      <c r="AE16">
        <v>16</v>
      </c>
      <c r="AP16">
        <v>57</v>
      </c>
      <c r="AQ16">
        <v>33</v>
      </c>
      <c r="AR16">
        <v>30</v>
      </c>
      <c r="AS16">
        <v>59</v>
      </c>
      <c r="AT16">
        <v>19</v>
      </c>
      <c r="AU16">
        <v>208</v>
      </c>
      <c r="AV16">
        <v>139</v>
      </c>
      <c r="AW16">
        <v>70</v>
      </c>
      <c r="AX16">
        <v>615</v>
      </c>
      <c r="AY16" s="1">
        <v>44245.342893518522</v>
      </c>
      <c r="AZ16">
        <v>1</v>
      </c>
      <c r="BA16">
        <v>8</v>
      </c>
      <c r="BB16">
        <v>8</v>
      </c>
      <c r="BC16">
        <v>0</v>
      </c>
      <c r="BD16">
        <v>0</v>
      </c>
      <c r="BE16" t="s">
        <v>180</v>
      </c>
      <c r="BF16">
        <v>5</v>
      </c>
    </row>
    <row r="17" spans="1:58" ht="16.5" hidden="1" customHeight="1" x14ac:dyDescent="0.25">
      <c r="A17">
        <v>125</v>
      </c>
      <c r="B17" t="s">
        <v>181</v>
      </c>
      <c r="C17" s="1">
        <v>44245.386331018519</v>
      </c>
      <c r="G17" t="s">
        <v>170</v>
      </c>
      <c r="H17">
        <v>14</v>
      </c>
      <c r="I17">
        <v>19</v>
      </c>
      <c r="J17" t="s">
        <v>171</v>
      </c>
      <c r="L17" s="2" t="s">
        <v>183</v>
      </c>
      <c r="M17" s="2" t="s">
        <v>184</v>
      </c>
      <c r="N17">
        <v>4</v>
      </c>
      <c r="O17">
        <v>4</v>
      </c>
      <c r="P17">
        <v>4</v>
      </c>
      <c r="Q17">
        <v>2</v>
      </c>
      <c r="R17">
        <v>2</v>
      </c>
      <c r="V17">
        <v>3</v>
      </c>
      <c r="W17">
        <v>3</v>
      </c>
      <c r="X17">
        <v>3</v>
      </c>
      <c r="Y17">
        <v>4</v>
      </c>
      <c r="Z17">
        <v>4</v>
      </c>
      <c r="AA17">
        <v>4</v>
      </c>
      <c r="AB17">
        <v>4</v>
      </c>
      <c r="AC17">
        <v>3</v>
      </c>
      <c r="AP17">
        <v>14</v>
      </c>
      <c r="AR17">
        <v>46</v>
      </c>
      <c r="AS17">
        <v>12</v>
      </c>
      <c r="AT17">
        <v>303</v>
      </c>
      <c r="AU17">
        <v>75</v>
      </c>
      <c r="AV17">
        <v>24</v>
      </c>
      <c r="AX17">
        <v>474</v>
      </c>
      <c r="AY17" s="1">
        <v>44245.391817129632</v>
      </c>
      <c r="AZ17">
        <v>1</v>
      </c>
      <c r="BA17">
        <v>7</v>
      </c>
      <c r="BB17">
        <v>7</v>
      </c>
      <c r="BC17">
        <v>0</v>
      </c>
      <c r="BD17">
        <v>0</v>
      </c>
      <c r="BE17" t="s">
        <v>185</v>
      </c>
      <c r="BF17">
        <v>8</v>
      </c>
    </row>
    <row r="18" spans="1:58" ht="17.25" hidden="1" customHeight="1" x14ac:dyDescent="0.25">
      <c r="A18">
        <v>127</v>
      </c>
      <c r="B18" t="s">
        <v>181</v>
      </c>
      <c r="C18" s="1">
        <v>44245.386342592596</v>
      </c>
      <c r="G18" t="s">
        <v>153</v>
      </c>
      <c r="H18">
        <v>3</v>
      </c>
      <c r="I18">
        <v>22</v>
      </c>
      <c r="J18" t="s">
        <v>154</v>
      </c>
      <c r="L18" s="2" t="s">
        <v>187</v>
      </c>
      <c r="M18" t="e">
        <f>-es gibt angeblich für alles gewisse Gründe
-wichtige Informationen Werden vorenthalten
-es Werden Verbindungen gesucht, wo keine sind
-es gibt ein klares Feindbild</f>
        <v>#NAME?</v>
      </c>
      <c r="N18">
        <v>3</v>
      </c>
      <c r="O18">
        <v>1</v>
      </c>
      <c r="P18">
        <v>4</v>
      </c>
      <c r="Q18">
        <v>4</v>
      </c>
      <c r="R18">
        <v>4</v>
      </c>
      <c r="V18">
        <v>4</v>
      </c>
      <c r="W18">
        <v>4</v>
      </c>
      <c r="X18">
        <v>2</v>
      </c>
      <c r="Y18">
        <v>4</v>
      </c>
      <c r="Z18">
        <v>3</v>
      </c>
      <c r="AA18">
        <v>4</v>
      </c>
      <c r="AB18">
        <v>4</v>
      </c>
      <c r="AC18">
        <v>2</v>
      </c>
      <c r="AP18">
        <v>25</v>
      </c>
      <c r="AR18">
        <v>108</v>
      </c>
      <c r="AS18">
        <v>45</v>
      </c>
      <c r="AT18">
        <v>145</v>
      </c>
      <c r="AU18">
        <v>125</v>
      </c>
      <c r="AV18">
        <v>40</v>
      </c>
      <c r="AX18">
        <v>388</v>
      </c>
      <c r="AY18" s="1">
        <v>44245.39199074074</v>
      </c>
      <c r="AZ18">
        <v>1</v>
      </c>
      <c r="BA18">
        <v>7</v>
      </c>
      <c r="BB18">
        <v>7</v>
      </c>
      <c r="BC18">
        <v>0</v>
      </c>
      <c r="BD18">
        <v>0</v>
      </c>
      <c r="BE18" t="s">
        <v>188</v>
      </c>
      <c r="BF18">
        <v>0</v>
      </c>
    </row>
    <row r="19" spans="1:58" ht="17.25" hidden="1" customHeight="1" x14ac:dyDescent="0.25">
      <c r="A19">
        <v>130</v>
      </c>
      <c r="B19" t="s">
        <v>181</v>
      </c>
      <c r="C19" s="1">
        <v>44245.386412037034</v>
      </c>
      <c r="G19" t="s">
        <v>161</v>
      </c>
      <c r="H19">
        <v>7</v>
      </c>
      <c r="I19">
        <v>14</v>
      </c>
      <c r="J19" t="s">
        <v>162</v>
      </c>
      <c r="L19" s="2" t="s">
        <v>190</v>
      </c>
      <c r="M19" s="2" t="s">
        <v>191</v>
      </c>
      <c r="N19">
        <v>2</v>
      </c>
      <c r="O19">
        <v>5</v>
      </c>
      <c r="P19">
        <v>4</v>
      </c>
      <c r="Q19">
        <v>1</v>
      </c>
      <c r="R19">
        <v>3</v>
      </c>
      <c r="V19">
        <v>4</v>
      </c>
      <c r="W19">
        <v>2</v>
      </c>
      <c r="X19">
        <v>2</v>
      </c>
      <c r="Y19">
        <v>4</v>
      </c>
      <c r="Z19">
        <v>4</v>
      </c>
      <c r="AA19">
        <v>5</v>
      </c>
      <c r="AB19">
        <v>4</v>
      </c>
      <c r="AC19">
        <v>2</v>
      </c>
      <c r="AP19">
        <v>24</v>
      </c>
      <c r="AR19">
        <v>52</v>
      </c>
      <c r="AS19">
        <v>9</v>
      </c>
      <c r="AT19">
        <v>76</v>
      </c>
      <c r="AU19">
        <v>47</v>
      </c>
      <c r="AV19">
        <v>28</v>
      </c>
      <c r="AX19">
        <v>236</v>
      </c>
      <c r="AY19" s="1">
        <v>44245.389143518521</v>
      </c>
      <c r="AZ19">
        <v>1</v>
      </c>
      <c r="BA19">
        <v>7</v>
      </c>
      <c r="BB19">
        <v>7</v>
      </c>
      <c r="BC19">
        <v>0</v>
      </c>
      <c r="BD19">
        <v>0</v>
      </c>
      <c r="BE19" t="s">
        <v>192</v>
      </c>
      <c r="BF19">
        <v>13</v>
      </c>
    </row>
    <row r="20" spans="1:58" ht="19.5" hidden="1" customHeight="1" x14ac:dyDescent="0.25">
      <c r="A20">
        <v>131</v>
      </c>
      <c r="B20" t="s">
        <v>181</v>
      </c>
      <c r="C20" s="1">
        <v>44245.386412037034</v>
      </c>
      <c r="G20" t="s">
        <v>144</v>
      </c>
      <c r="H20">
        <v>12</v>
      </c>
      <c r="I20">
        <v>25</v>
      </c>
      <c r="J20" t="s">
        <v>145</v>
      </c>
      <c r="L20" s="2" t="s">
        <v>193</v>
      </c>
      <c r="M20" t="s">
        <v>194</v>
      </c>
      <c r="N20">
        <v>4</v>
      </c>
      <c r="O20">
        <v>4</v>
      </c>
      <c r="P20">
        <v>3</v>
      </c>
      <c r="Q20">
        <v>3</v>
      </c>
      <c r="R20">
        <v>4</v>
      </c>
      <c r="V20">
        <v>4</v>
      </c>
      <c r="W20">
        <v>3</v>
      </c>
      <c r="X20">
        <v>3</v>
      </c>
      <c r="Y20">
        <v>5</v>
      </c>
      <c r="Z20">
        <v>4</v>
      </c>
      <c r="AA20">
        <v>4</v>
      </c>
      <c r="AB20">
        <v>4</v>
      </c>
      <c r="AC20">
        <v>1</v>
      </c>
      <c r="AP20">
        <v>29</v>
      </c>
      <c r="AR20">
        <v>28</v>
      </c>
      <c r="AS20">
        <v>10</v>
      </c>
      <c r="AT20">
        <v>40</v>
      </c>
      <c r="AU20">
        <v>125</v>
      </c>
      <c r="AV20">
        <v>32</v>
      </c>
      <c r="AX20">
        <v>264</v>
      </c>
      <c r="AY20" s="1">
        <v>44245.389467592591</v>
      </c>
      <c r="AZ20">
        <v>1</v>
      </c>
      <c r="BA20">
        <v>7</v>
      </c>
      <c r="BB20">
        <v>7</v>
      </c>
      <c r="BC20">
        <v>0</v>
      </c>
      <c r="BD20">
        <v>0</v>
      </c>
      <c r="BE20" t="s">
        <v>195</v>
      </c>
      <c r="BF20">
        <v>18</v>
      </c>
    </row>
    <row r="21" spans="1:58" ht="18.75" hidden="1" customHeight="1" x14ac:dyDescent="0.25">
      <c r="A21">
        <v>132</v>
      </c>
      <c r="B21" t="s">
        <v>181</v>
      </c>
      <c r="C21" s="1">
        <v>44245.386423611111</v>
      </c>
      <c r="G21" t="s">
        <v>149</v>
      </c>
      <c r="H21">
        <v>10</v>
      </c>
      <c r="I21">
        <v>5</v>
      </c>
      <c r="J21" t="s">
        <v>150</v>
      </c>
      <c r="L21" s="2" t="s">
        <v>196</v>
      </c>
      <c r="M21" s="2" t="s">
        <v>197</v>
      </c>
      <c r="N21">
        <v>3</v>
      </c>
      <c r="O21">
        <v>4</v>
      </c>
      <c r="P21">
        <v>4</v>
      </c>
      <c r="Q21">
        <v>4</v>
      </c>
      <c r="R21">
        <v>2</v>
      </c>
      <c r="V21">
        <v>5</v>
      </c>
      <c r="W21">
        <v>3</v>
      </c>
      <c r="X21">
        <v>2</v>
      </c>
      <c r="Y21">
        <v>5</v>
      </c>
      <c r="Z21">
        <v>5</v>
      </c>
      <c r="AA21">
        <v>4</v>
      </c>
      <c r="AB21">
        <v>-1</v>
      </c>
      <c r="AC21">
        <v>3</v>
      </c>
      <c r="AP21">
        <v>19</v>
      </c>
      <c r="AR21">
        <v>45</v>
      </c>
      <c r="AS21">
        <v>10</v>
      </c>
      <c r="AT21">
        <v>86</v>
      </c>
      <c r="AU21">
        <v>111</v>
      </c>
      <c r="AV21">
        <v>26</v>
      </c>
      <c r="AX21">
        <v>297</v>
      </c>
      <c r="AY21" s="1">
        <v>44245.389861111114</v>
      </c>
      <c r="AZ21">
        <v>1</v>
      </c>
      <c r="BA21">
        <v>7</v>
      </c>
      <c r="BB21">
        <v>7</v>
      </c>
      <c r="BC21">
        <v>0</v>
      </c>
      <c r="BD21">
        <v>0</v>
      </c>
      <c r="BE21" t="s">
        <v>198</v>
      </c>
      <c r="BF21">
        <v>7</v>
      </c>
    </row>
    <row r="22" spans="1:58" ht="19.5" hidden="1" customHeight="1" x14ac:dyDescent="0.25">
      <c r="A22">
        <v>133</v>
      </c>
      <c r="B22" t="s">
        <v>181</v>
      </c>
      <c r="C22" s="1">
        <v>44245.38653935185</v>
      </c>
      <c r="G22" t="s">
        <v>123</v>
      </c>
      <c r="H22">
        <v>5</v>
      </c>
      <c r="I22">
        <v>4</v>
      </c>
      <c r="J22" t="s">
        <v>166</v>
      </c>
      <c r="L22" s="2" t="s">
        <v>199</v>
      </c>
      <c r="M22" t="s">
        <v>200</v>
      </c>
      <c r="N22">
        <v>4</v>
      </c>
      <c r="O22">
        <v>5</v>
      </c>
      <c r="P22">
        <v>4</v>
      </c>
      <c r="Q22">
        <v>1</v>
      </c>
      <c r="R22">
        <v>2</v>
      </c>
      <c r="V22">
        <v>4</v>
      </c>
      <c r="W22">
        <v>4</v>
      </c>
      <c r="X22">
        <v>2</v>
      </c>
      <c r="Y22">
        <v>4</v>
      </c>
      <c r="Z22">
        <v>5</v>
      </c>
      <c r="AA22">
        <v>4</v>
      </c>
      <c r="AB22">
        <v>4</v>
      </c>
      <c r="AC22">
        <v>2</v>
      </c>
      <c r="AP22">
        <v>30</v>
      </c>
      <c r="AR22">
        <v>41</v>
      </c>
      <c r="AS22">
        <v>18</v>
      </c>
      <c r="AT22">
        <v>148</v>
      </c>
      <c r="AU22">
        <v>123</v>
      </c>
      <c r="AV22">
        <v>33</v>
      </c>
      <c r="AX22">
        <v>393</v>
      </c>
      <c r="AY22" s="1">
        <v>44245.391087962962</v>
      </c>
      <c r="AZ22">
        <v>1</v>
      </c>
      <c r="BA22">
        <v>7</v>
      </c>
      <c r="BB22">
        <v>7</v>
      </c>
      <c r="BC22">
        <v>0</v>
      </c>
      <c r="BD22">
        <v>0</v>
      </c>
      <c r="BE22" t="s">
        <v>160</v>
      </c>
      <c r="BF22">
        <v>0</v>
      </c>
    </row>
    <row r="23" spans="1:58" hidden="1" x14ac:dyDescent="0.25">
      <c r="A23">
        <v>134</v>
      </c>
      <c r="B23" t="s">
        <v>181</v>
      </c>
      <c r="C23" s="1">
        <v>44245.386550925927</v>
      </c>
      <c r="G23" t="s">
        <v>174</v>
      </c>
      <c r="H23">
        <v>4</v>
      </c>
      <c r="I23">
        <v>19</v>
      </c>
      <c r="J23" t="s">
        <v>175</v>
      </c>
      <c r="L23" t="e">
        <f>-Mondlandung
-Chemtrails
-Attentat World-Trade-Center
-Qanon
 -Incel
-Tod Hitlers
-Pandemieverschwörungen</f>
        <v>#NAME?</v>
      </c>
      <c r="M23" t="e">
        <f>-Nichts geschieht durch Zufall
-polarisierend
-Nichts ist wie es scheint
-Gut und Böse Unterschied
-alles ist miteinander verbunden</f>
        <v>#NAME?</v>
      </c>
      <c r="N23">
        <v>4</v>
      </c>
      <c r="O23">
        <v>5</v>
      </c>
      <c r="P23">
        <v>4</v>
      </c>
      <c r="Q23">
        <v>2</v>
      </c>
      <c r="R23">
        <v>1</v>
      </c>
      <c r="V23">
        <v>4</v>
      </c>
      <c r="W23">
        <v>4</v>
      </c>
      <c r="X23">
        <v>4</v>
      </c>
      <c r="Y23">
        <v>4</v>
      </c>
      <c r="Z23">
        <v>5</v>
      </c>
      <c r="AA23">
        <v>5</v>
      </c>
      <c r="AB23">
        <v>4</v>
      </c>
      <c r="AC23">
        <v>2</v>
      </c>
      <c r="AP23">
        <v>19</v>
      </c>
      <c r="AR23">
        <v>55</v>
      </c>
      <c r="AS23">
        <v>8</v>
      </c>
      <c r="AT23">
        <v>136</v>
      </c>
      <c r="AU23">
        <v>107</v>
      </c>
      <c r="AV23">
        <v>26</v>
      </c>
      <c r="AX23">
        <v>351</v>
      </c>
      <c r="AY23" s="1">
        <v>44245.390613425923</v>
      </c>
      <c r="AZ23">
        <v>1</v>
      </c>
      <c r="BA23">
        <v>7</v>
      </c>
      <c r="BB23">
        <v>7</v>
      </c>
      <c r="BC23">
        <v>0</v>
      </c>
      <c r="BD23">
        <v>0</v>
      </c>
      <c r="BE23" t="s">
        <v>185</v>
      </c>
      <c r="BF23">
        <v>9</v>
      </c>
    </row>
    <row r="24" spans="1:58" ht="19.5" hidden="1" customHeight="1" x14ac:dyDescent="0.25">
      <c r="A24">
        <v>135</v>
      </c>
      <c r="B24" t="s">
        <v>181</v>
      </c>
      <c r="C24" s="1">
        <v>44245.386608796296</v>
      </c>
      <c r="G24" t="s">
        <v>134</v>
      </c>
      <c r="H24">
        <v>3</v>
      </c>
      <c r="I24">
        <v>9</v>
      </c>
      <c r="J24" t="s">
        <v>135</v>
      </c>
      <c r="L24" s="2" t="s">
        <v>201</v>
      </c>
      <c r="M24" s="2" t="s">
        <v>202</v>
      </c>
      <c r="N24">
        <v>4</v>
      </c>
      <c r="O24">
        <v>4</v>
      </c>
      <c r="P24">
        <v>4</v>
      </c>
      <c r="Q24">
        <v>2</v>
      </c>
      <c r="R24">
        <v>2</v>
      </c>
      <c r="V24">
        <v>4</v>
      </c>
      <c r="W24">
        <v>4</v>
      </c>
      <c r="X24">
        <v>-1</v>
      </c>
      <c r="Y24">
        <v>3</v>
      </c>
      <c r="Z24">
        <v>4</v>
      </c>
      <c r="AA24">
        <v>4</v>
      </c>
      <c r="AB24">
        <v>4</v>
      </c>
      <c r="AC24">
        <v>2</v>
      </c>
      <c r="AP24">
        <v>21</v>
      </c>
      <c r="AR24">
        <v>57</v>
      </c>
      <c r="AS24">
        <v>14</v>
      </c>
      <c r="AT24">
        <v>183</v>
      </c>
      <c r="AU24">
        <v>66</v>
      </c>
      <c r="AV24">
        <v>26</v>
      </c>
      <c r="AX24">
        <v>367</v>
      </c>
      <c r="AY24" s="1">
        <v>44245.390856481485</v>
      </c>
      <c r="AZ24">
        <v>1</v>
      </c>
      <c r="BA24">
        <v>7</v>
      </c>
      <c r="BB24">
        <v>7</v>
      </c>
      <c r="BC24">
        <v>0</v>
      </c>
      <c r="BD24">
        <v>0</v>
      </c>
      <c r="BE24" t="s">
        <v>203</v>
      </c>
      <c r="BF24">
        <v>3</v>
      </c>
    </row>
    <row r="25" spans="1:58" ht="18.75" hidden="1" customHeight="1" x14ac:dyDescent="0.25">
      <c r="A25">
        <v>136</v>
      </c>
      <c r="B25" t="s">
        <v>181</v>
      </c>
      <c r="C25" s="1">
        <v>44245.386631944442</v>
      </c>
      <c r="G25" t="s">
        <v>140</v>
      </c>
      <c r="H25">
        <v>7</v>
      </c>
      <c r="I25">
        <v>2</v>
      </c>
      <c r="J25" t="s">
        <v>177</v>
      </c>
      <c r="L25" s="2" t="s">
        <v>204</v>
      </c>
      <c r="M25" s="2" t="s">
        <v>205</v>
      </c>
      <c r="N25">
        <v>4</v>
      </c>
      <c r="O25">
        <v>4</v>
      </c>
      <c r="P25">
        <v>4</v>
      </c>
      <c r="Q25">
        <v>2</v>
      </c>
      <c r="R25">
        <v>4</v>
      </c>
      <c r="V25">
        <v>4</v>
      </c>
      <c r="W25">
        <v>4</v>
      </c>
      <c r="X25">
        <v>2</v>
      </c>
      <c r="Y25">
        <v>4</v>
      </c>
      <c r="Z25">
        <v>4</v>
      </c>
      <c r="AA25">
        <v>4</v>
      </c>
      <c r="AB25">
        <v>4</v>
      </c>
      <c r="AC25">
        <v>3</v>
      </c>
      <c r="AP25">
        <v>14</v>
      </c>
      <c r="AR25">
        <v>37</v>
      </c>
      <c r="AS25">
        <v>17</v>
      </c>
      <c r="AT25">
        <v>163</v>
      </c>
      <c r="AU25">
        <v>119</v>
      </c>
      <c r="AV25">
        <v>30</v>
      </c>
      <c r="AX25">
        <v>380</v>
      </c>
      <c r="AY25" s="1">
        <v>44245.391030092593</v>
      </c>
      <c r="AZ25">
        <v>1</v>
      </c>
      <c r="BA25">
        <v>7</v>
      </c>
      <c r="BB25">
        <v>7</v>
      </c>
      <c r="BC25">
        <v>0</v>
      </c>
      <c r="BD25">
        <v>0</v>
      </c>
      <c r="BE25" t="s">
        <v>165</v>
      </c>
      <c r="BF25">
        <v>5</v>
      </c>
    </row>
    <row r="26" spans="1:58" ht="18" hidden="1" customHeight="1" x14ac:dyDescent="0.25">
      <c r="A26">
        <v>140</v>
      </c>
      <c r="B26" t="s">
        <v>181</v>
      </c>
      <c r="C26" s="1">
        <v>44245.386979166666</v>
      </c>
      <c r="G26" t="s">
        <v>129</v>
      </c>
      <c r="H26">
        <v>1</v>
      </c>
      <c r="I26">
        <v>17</v>
      </c>
      <c r="J26" t="s">
        <v>130</v>
      </c>
      <c r="L26" s="2" t="s">
        <v>207</v>
      </c>
      <c r="M26" s="2" t="s">
        <v>208</v>
      </c>
      <c r="N26">
        <v>3</v>
      </c>
      <c r="O26">
        <v>4</v>
      </c>
      <c r="P26">
        <v>4</v>
      </c>
      <c r="Q26">
        <v>2</v>
      </c>
      <c r="R26">
        <v>3</v>
      </c>
      <c r="V26">
        <v>4</v>
      </c>
      <c r="W26">
        <v>3</v>
      </c>
      <c r="X26">
        <v>1</v>
      </c>
      <c r="Y26">
        <v>4</v>
      </c>
      <c r="Z26">
        <v>5</v>
      </c>
      <c r="AA26">
        <v>5</v>
      </c>
      <c r="AB26">
        <v>3</v>
      </c>
      <c r="AC26">
        <v>2</v>
      </c>
      <c r="AP26">
        <v>14</v>
      </c>
      <c r="AR26">
        <v>52</v>
      </c>
      <c r="AS26">
        <v>17</v>
      </c>
      <c r="AT26">
        <v>315</v>
      </c>
      <c r="AU26">
        <v>85</v>
      </c>
      <c r="AV26">
        <v>22</v>
      </c>
      <c r="AX26">
        <v>505</v>
      </c>
      <c r="AY26" s="1">
        <v>44245.392824074072</v>
      </c>
      <c r="AZ26">
        <v>1</v>
      </c>
      <c r="BA26">
        <v>7</v>
      </c>
      <c r="BB26">
        <v>7</v>
      </c>
      <c r="BC26">
        <v>0</v>
      </c>
      <c r="BD26">
        <v>0</v>
      </c>
      <c r="BE26" t="s">
        <v>209</v>
      </c>
      <c r="BF26">
        <v>8</v>
      </c>
    </row>
    <row r="27" spans="1:58" hidden="1" x14ac:dyDescent="0.25">
      <c r="A27">
        <v>141</v>
      </c>
      <c r="B27" t="s">
        <v>181</v>
      </c>
      <c r="C27" s="1">
        <v>44245.387071759258</v>
      </c>
      <c r="G27" t="s">
        <v>156</v>
      </c>
      <c r="H27">
        <v>12</v>
      </c>
      <c r="I27">
        <v>10</v>
      </c>
      <c r="J27" t="s">
        <v>157</v>
      </c>
      <c r="L27" t="s">
        <v>210</v>
      </c>
      <c r="M27" t="s">
        <v>211</v>
      </c>
      <c r="N27">
        <v>3</v>
      </c>
      <c r="O27">
        <v>2</v>
      </c>
      <c r="P27">
        <v>4</v>
      </c>
      <c r="Q27">
        <v>3</v>
      </c>
      <c r="R27">
        <v>-1</v>
      </c>
      <c r="V27">
        <v>3</v>
      </c>
      <c r="W27">
        <v>3</v>
      </c>
      <c r="X27">
        <v>4</v>
      </c>
      <c r="Y27">
        <v>3</v>
      </c>
      <c r="Z27">
        <v>3</v>
      </c>
      <c r="AA27">
        <v>-1</v>
      </c>
      <c r="AB27">
        <v>3</v>
      </c>
      <c r="AC27">
        <v>-1</v>
      </c>
      <c r="AP27">
        <v>12</v>
      </c>
      <c r="AR27">
        <v>50</v>
      </c>
      <c r="AS27">
        <v>4</v>
      </c>
      <c r="AT27">
        <v>20</v>
      </c>
      <c r="AU27">
        <v>11</v>
      </c>
      <c r="AV27">
        <v>35</v>
      </c>
      <c r="AX27">
        <v>132</v>
      </c>
      <c r="AY27" s="1">
        <v>44245.388599537036</v>
      </c>
      <c r="AZ27">
        <v>1</v>
      </c>
      <c r="BA27">
        <v>7</v>
      </c>
      <c r="BB27">
        <v>7</v>
      </c>
      <c r="BC27">
        <v>0</v>
      </c>
      <c r="BD27">
        <v>0</v>
      </c>
      <c r="BE27" t="s">
        <v>212</v>
      </c>
      <c r="BF27">
        <v>110</v>
      </c>
    </row>
    <row r="28" spans="1:58" ht="20.25" hidden="1" customHeight="1" x14ac:dyDescent="0.25">
      <c r="A28">
        <v>142</v>
      </c>
      <c r="B28" t="s">
        <v>181</v>
      </c>
      <c r="C28" s="1">
        <v>44245.387106481481</v>
      </c>
      <c r="G28" t="s">
        <v>117</v>
      </c>
      <c r="H28">
        <v>11</v>
      </c>
      <c r="I28">
        <v>29</v>
      </c>
      <c r="J28" t="s">
        <v>118</v>
      </c>
      <c r="L28" s="2" t="s">
        <v>213</v>
      </c>
      <c r="M28" s="2" t="s">
        <v>214</v>
      </c>
      <c r="N28">
        <v>4</v>
      </c>
      <c r="O28">
        <v>5</v>
      </c>
      <c r="P28">
        <v>4</v>
      </c>
      <c r="Q28">
        <v>1</v>
      </c>
      <c r="R28">
        <v>2</v>
      </c>
      <c r="V28">
        <v>5</v>
      </c>
      <c r="W28">
        <v>4</v>
      </c>
      <c r="X28">
        <v>3</v>
      </c>
      <c r="Y28">
        <v>4</v>
      </c>
      <c r="Z28">
        <v>5</v>
      </c>
      <c r="AA28">
        <v>4</v>
      </c>
      <c r="AB28">
        <v>4</v>
      </c>
      <c r="AC28">
        <v>2</v>
      </c>
      <c r="AP28">
        <v>10</v>
      </c>
      <c r="AR28">
        <v>39</v>
      </c>
      <c r="AS28">
        <v>14</v>
      </c>
      <c r="AT28">
        <v>89</v>
      </c>
      <c r="AU28">
        <v>74</v>
      </c>
      <c r="AV28">
        <v>28</v>
      </c>
      <c r="AX28">
        <v>254</v>
      </c>
      <c r="AY28" s="1">
        <v>44245.390046296299</v>
      </c>
      <c r="AZ28">
        <v>1</v>
      </c>
      <c r="BA28">
        <v>7</v>
      </c>
      <c r="BB28">
        <v>7</v>
      </c>
      <c r="BC28">
        <v>0</v>
      </c>
      <c r="BD28">
        <v>0</v>
      </c>
      <c r="BE28" t="s">
        <v>215</v>
      </c>
      <c r="BF28">
        <v>11</v>
      </c>
    </row>
    <row r="29" spans="1:58" ht="25.5" hidden="1" customHeight="1" x14ac:dyDescent="0.25">
      <c r="A29">
        <v>143</v>
      </c>
      <c r="B29" t="s">
        <v>181</v>
      </c>
      <c r="C29" s="1">
        <v>44245.387164351851</v>
      </c>
      <c r="G29" t="s">
        <v>140</v>
      </c>
      <c r="H29">
        <v>11</v>
      </c>
      <c r="I29">
        <v>87</v>
      </c>
      <c r="J29" t="s">
        <v>141</v>
      </c>
      <c r="L29" t="e">
        <f>-Corona Pandemie existiert nicht
-Impfung kontrollieren uns
-Mondlandung war fiktiv
-Frauen und attraktive Männer verhindern das andere Männer einen Partner finden</f>
        <v>#NAME?</v>
      </c>
      <c r="M29" s="2" t="s">
        <v>216</v>
      </c>
      <c r="N29">
        <v>4</v>
      </c>
      <c r="O29">
        <v>4</v>
      </c>
      <c r="P29">
        <v>-1</v>
      </c>
      <c r="Q29">
        <v>4</v>
      </c>
      <c r="R29">
        <v>2</v>
      </c>
      <c r="V29">
        <v>5</v>
      </c>
      <c r="W29">
        <v>4</v>
      </c>
      <c r="X29">
        <v>3</v>
      </c>
      <c r="Y29">
        <v>3</v>
      </c>
      <c r="Z29">
        <v>4</v>
      </c>
      <c r="AA29">
        <v>4</v>
      </c>
      <c r="AB29">
        <v>4</v>
      </c>
      <c r="AC29">
        <v>3</v>
      </c>
      <c r="AP29">
        <v>16</v>
      </c>
      <c r="AR29">
        <v>91</v>
      </c>
      <c r="AS29">
        <v>40</v>
      </c>
      <c r="AT29">
        <v>226</v>
      </c>
      <c r="AU29">
        <v>68</v>
      </c>
      <c r="AV29">
        <v>22</v>
      </c>
      <c r="AX29">
        <v>385</v>
      </c>
      <c r="AY29" s="1">
        <v>44245.392523148148</v>
      </c>
      <c r="AZ29">
        <v>1</v>
      </c>
      <c r="BA29">
        <v>7</v>
      </c>
      <c r="BB29">
        <v>7</v>
      </c>
      <c r="BC29">
        <v>0</v>
      </c>
      <c r="BD29">
        <v>0</v>
      </c>
      <c r="BE29" t="s">
        <v>217</v>
      </c>
      <c r="BF29">
        <v>7</v>
      </c>
    </row>
    <row r="30" spans="1:58" ht="409.5" hidden="1" x14ac:dyDescent="0.25">
      <c r="A30">
        <v>145</v>
      </c>
      <c r="B30" t="s">
        <v>181</v>
      </c>
      <c r="C30" s="1">
        <v>44245.387569444443</v>
      </c>
      <c r="G30" t="s">
        <v>123</v>
      </c>
      <c r="H30">
        <v>7</v>
      </c>
      <c r="I30">
        <v>19</v>
      </c>
      <c r="J30" t="s">
        <v>124</v>
      </c>
      <c r="L30" s="2" t="s">
        <v>218</v>
      </c>
      <c r="M30" s="2" t="s">
        <v>219</v>
      </c>
      <c r="N30">
        <v>4</v>
      </c>
      <c r="O30">
        <v>5</v>
      </c>
      <c r="P30">
        <v>5</v>
      </c>
      <c r="Q30">
        <v>2</v>
      </c>
      <c r="R30">
        <v>4</v>
      </c>
      <c r="V30">
        <v>5</v>
      </c>
      <c r="W30">
        <v>4</v>
      </c>
      <c r="X30">
        <v>3</v>
      </c>
      <c r="Y30">
        <v>4</v>
      </c>
      <c r="Z30">
        <v>5</v>
      </c>
      <c r="AA30">
        <v>5</v>
      </c>
      <c r="AB30">
        <v>4</v>
      </c>
      <c r="AC30">
        <v>-1</v>
      </c>
      <c r="AP30">
        <v>17</v>
      </c>
      <c r="AR30">
        <v>15</v>
      </c>
      <c r="AS30">
        <v>2</v>
      </c>
      <c r="AT30">
        <v>382</v>
      </c>
      <c r="AU30">
        <v>55</v>
      </c>
      <c r="AV30">
        <v>35</v>
      </c>
      <c r="AX30">
        <v>220</v>
      </c>
      <c r="AY30" s="1">
        <v>44245.393425925926</v>
      </c>
      <c r="AZ30">
        <v>1</v>
      </c>
      <c r="BA30">
        <v>7</v>
      </c>
      <c r="BB30">
        <v>7</v>
      </c>
      <c r="BC30">
        <v>0</v>
      </c>
      <c r="BD30">
        <v>0</v>
      </c>
      <c r="BE30" t="s">
        <v>220</v>
      </c>
      <c r="BF30">
        <v>69</v>
      </c>
    </row>
    <row r="31" spans="1:58" ht="240" x14ac:dyDescent="0.25">
      <c r="A31">
        <v>150</v>
      </c>
      <c r="B31" t="s">
        <v>223</v>
      </c>
      <c r="C31" s="1">
        <v>44245.447337962964</v>
      </c>
      <c r="AH31">
        <v>4</v>
      </c>
      <c r="AI31">
        <v>5</v>
      </c>
      <c r="AJ31">
        <v>5</v>
      </c>
      <c r="AK31">
        <v>5</v>
      </c>
      <c r="AL31">
        <v>5</v>
      </c>
      <c r="AM31" s="2" t="s">
        <v>224</v>
      </c>
      <c r="AO31" t="s">
        <v>225</v>
      </c>
      <c r="AP31">
        <v>13</v>
      </c>
      <c r="AQ31">
        <v>47</v>
      </c>
      <c r="AR31">
        <v>150</v>
      </c>
      <c r="AX31">
        <v>210</v>
      </c>
      <c r="AY31" s="1">
        <v>44245.449780092589</v>
      </c>
      <c r="AZ31">
        <v>1</v>
      </c>
      <c r="BA31">
        <v>3</v>
      </c>
      <c r="BB31">
        <v>3</v>
      </c>
      <c r="BC31">
        <v>13</v>
      </c>
      <c r="BD31">
        <v>11</v>
      </c>
      <c r="BE31" t="s">
        <v>226</v>
      </c>
      <c r="BF31">
        <v>0</v>
      </c>
    </row>
    <row r="32" spans="1:58" hidden="1" x14ac:dyDescent="0.25">
      <c r="A32">
        <v>168</v>
      </c>
      <c r="B32" t="s">
        <v>115</v>
      </c>
      <c r="C32" s="1">
        <v>44249.333993055552</v>
      </c>
      <c r="D32">
        <v>2</v>
      </c>
      <c r="E32">
        <v>3</v>
      </c>
      <c r="F32" t="s">
        <v>228</v>
      </c>
      <c r="G32" t="s">
        <v>229</v>
      </c>
      <c r="H32">
        <v>4</v>
      </c>
      <c r="I32">
        <v>24</v>
      </c>
      <c r="J32" t="s">
        <v>230</v>
      </c>
      <c r="K32">
        <v>2</v>
      </c>
      <c r="L32" t="s">
        <v>231</v>
      </c>
      <c r="M32" t="s">
        <v>232</v>
      </c>
      <c r="N32">
        <v>3</v>
      </c>
      <c r="O32">
        <v>2</v>
      </c>
      <c r="P32">
        <v>-1</v>
      </c>
      <c r="Q32">
        <v>1</v>
      </c>
      <c r="R32">
        <v>2</v>
      </c>
      <c r="S32">
        <v>-1</v>
      </c>
      <c r="T32">
        <v>2</v>
      </c>
      <c r="U32">
        <v>1</v>
      </c>
      <c r="V32">
        <v>4</v>
      </c>
      <c r="W32">
        <v>-1</v>
      </c>
      <c r="X32">
        <v>3</v>
      </c>
      <c r="Y32">
        <v>4</v>
      </c>
      <c r="Z32">
        <v>4</v>
      </c>
      <c r="AA32">
        <v>-1</v>
      </c>
      <c r="AB32">
        <v>4</v>
      </c>
      <c r="AC32">
        <v>-1</v>
      </c>
      <c r="AD32">
        <v>2</v>
      </c>
      <c r="AE32">
        <v>17</v>
      </c>
      <c r="AP32">
        <v>94</v>
      </c>
      <c r="AQ32">
        <v>42</v>
      </c>
      <c r="AR32">
        <v>49</v>
      </c>
      <c r="AS32">
        <v>88</v>
      </c>
      <c r="AT32">
        <v>23</v>
      </c>
      <c r="AU32">
        <v>108</v>
      </c>
      <c r="AV32">
        <v>92</v>
      </c>
      <c r="AW32">
        <v>68</v>
      </c>
      <c r="AX32">
        <v>564</v>
      </c>
      <c r="AY32" s="1">
        <v>44249.340520833335</v>
      </c>
      <c r="AZ32">
        <v>1</v>
      </c>
      <c r="BA32">
        <v>8</v>
      </c>
      <c r="BB32">
        <v>8</v>
      </c>
      <c r="BC32">
        <v>0</v>
      </c>
      <c r="BD32">
        <v>0</v>
      </c>
      <c r="BE32" t="s">
        <v>233</v>
      </c>
      <c r="BF32">
        <v>5</v>
      </c>
    </row>
    <row r="33" spans="1:58" ht="180" hidden="1" x14ac:dyDescent="0.25">
      <c r="A33">
        <v>169</v>
      </c>
      <c r="B33" t="s">
        <v>115</v>
      </c>
      <c r="C33" s="1">
        <v>44249.334039351852</v>
      </c>
      <c r="D33">
        <v>2</v>
      </c>
      <c r="E33">
        <v>3</v>
      </c>
      <c r="F33" t="s">
        <v>139</v>
      </c>
      <c r="G33" t="s">
        <v>153</v>
      </c>
      <c r="H33">
        <v>7</v>
      </c>
      <c r="I33">
        <v>26</v>
      </c>
      <c r="J33" t="s">
        <v>234</v>
      </c>
      <c r="K33">
        <v>2</v>
      </c>
      <c r="L33" s="2" t="s">
        <v>235</v>
      </c>
      <c r="M33" s="2" t="s">
        <v>236</v>
      </c>
      <c r="N33">
        <v>4</v>
      </c>
      <c r="O33">
        <v>3</v>
      </c>
      <c r="P33">
        <v>4</v>
      </c>
      <c r="Q33">
        <v>1</v>
      </c>
      <c r="R33">
        <v>2</v>
      </c>
      <c r="S33">
        <v>2</v>
      </c>
      <c r="T33">
        <v>2</v>
      </c>
      <c r="U33">
        <v>1</v>
      </c>
      <c r="V33">
        <v>4</v>
      </c>
      <c r="W33">
        <v>3</v>
      </c>
      <c r="X33">
        <v>3</v>
      </c>
      <c r="Y33">
        <v>3</v>
      </c>
      <c r="Z33">
        <v>3</v>
      </c>
      <c r="AA33">
        <v>3</v>
      </c>
      <c r="AB33">
        <v>3</v>
      </c>
      <c r="AC33">
        <v>4</v>
      </c>
      <c r="AD33">
        <v>2</v>
      </c>
      <c r="AE33">
        <v>16</v>
      </c>
      <c r="AP33">
        <v>46</v>
      </c>
      <c r="AQ33">
        <v>23</v>
      </c>
      <c r="AR33">
        <v>34</v>
      </c>
      <c r="AS33">
        <v>61</v>
      </c>
      <c r="AT33">
        <v>22</v>
      </c>
      <c r="AU33">
        <v>237</v>
      </c>
      <c r="AV33">
        <v>179</v>
      </c>
      <c r="AW33">
        <v>41</v>
      </c>
      <c r="AX33">
        <v>643</v>
      </c>
      <c r="AY33" s="1">
        <v>44249.341481481482</v>
      </c>
      <c r="AZ33">
        <v>1</v>
      </c>
      <c r="BA33">
        <v>8</v>
      </c>
      <c r="BB33">
        <v>8</v>
      </c>
      <c r="BC33">
        <v>0</v>
      </c>
      <c r="BD33">
        <v>0</v>
      </c>
      <c r="BE33" t="s">
        <v>198</v>
      </c>
      <c r="BF33">
        <v>10</v>
      </c>
    </row>
    <row r="34" spans="1:58" hidden="1" x14ac:dyDescent="0.25">
      <c r="A34">
        <v>170</v>
      </c>
      <c r="B34" t="s">
        <v>115</v>
      </c>
      <c r="C34" s="1">
        <v>44249.334050925929</v>
      </c>
      <c r="D34">
        <v>2</v>
      </c>
      <c r="E34">
        <v>3</v>
      </c>
      <c r="F34" t="s">
        <v>237</v>
      </c>
      <c r="G34" t="s">
        <v>117</v>
      </c>
      <c r="H34">
        <v>27</v>
      </c>
      <c r="I34">
        <v>23</v>
      </c>
      <c r="J34" t="s">
        <v>238</v>
      </c>
      <c r="K34">
        <v>2</v>
      </c>
      <c r="L34" t="s">
        <v>239</v>
      </c>
      <c r="M34" t="s">
        <v>240</v>
      </c>
      <c r="N34">
        <v>5</v>
      </c>
      <c r="O34">
        <v>4</v>
      </c>
      <c r="P34">
        <v>4</v>
      </c>
      <c r="Q34">
        <v>1</v>
      </c>
      <c r="R34">
        <v>3</v>
      </c>
      <c r="S34">
        <v>1</v>
      </c>
      <c r="T34">
        <v>2</v>
      </c>
      <c r="U34">
        <v>1</v>
      </c>
      <c r="V34">
        <v>4</v>
      </c>
      <c r="W34">
        <v>3</v>
      </c>
      <c r="X34">
        <v>3</v>
      </c>
      <c r="Y34">
        <v>5</v>
      </c>
      <c r="Z34">
        <v>5</v>
      </c>
      <c r="AA34">
        <v>4</v>
      </c>
      <c r="AB34">
        <v>4</v>
      </c>
      <c r="AC34">
        <v>3</v>
      </c>
      <c r="AD34">
        <v>2</v>
      </c>
      <c r="AE34">
        <v>16</v>
      </c>
      <c r="AP34">
        <v>65</v>
      </c>
      <c r="AQ34">
        <v>36</v>
      </c>
      <c r="AR34">
        <v>34</v>
      </c>
      <c r="AS34">
        <v>79</v>
      </c>
      <c r="AT34">
        <v>18</v>
      </c>
      <c r="AU34">
        <v>40</v>
      </c>
      <c r="AV34">
        <v>64</v>
      </c>
      <c r="AW34">
        <v>56</v>
      </c>
      <c r="AX34">
        <v>392</v>
      </c>
      <c r="AY34" s="1">
        <v>44249.338587962964</v>
      </c>
      <c r="AZ34">
        <v>1</v>
      </c>
      <c r="BA34">
        <v>8</v>
      </c>
      <c r="BB34">
        <v>8</v>
      </c>
      <c r="BC34">
        <v>0</v>
      </c>
      <c r="BD34">
        <v>0</v>
      </c>
      <c r="BE34" t="s">
        <v>241</v>
      </c>
      <c r="BF34">
        <v>27</v>
      </c>
    </row>
    <row r="35" spans="1:58" ht="285" hidden="1" x14ac:dyDescent="0.25">
      <c r="A35">
        <v>173</v>
      </c>
      <c r="B35" t="s">
        <v>115</v>
      </c>
      <c r="C35" s="1">
        <v>44249.334085648145</v>
      </c>
      <c r="D35">
        <v>2</v>
      </c>
      <c r="E35">
        <v>3</v>
      </c>
      <c r="F35" t="s">
        <v>139</v>
      </c>
      <c r="G35" t="s">
        <v>229</v>
      </c>
      <c r="H35">
        <v>5</v>
      </c>
      <c r="I35">
        <v>5</v>
      </c>
      <c r="J35" t="s">
        <v>252</v>
      </c>
      <c r="K35">
        <v>2</v>
      </c>
      <c r="L35" s="2" t="s">
        <v>253</v>
      </c>
      <c r="M35" s="2" t="s">
        <v>254</v>
      </c>
      <c r="N35">
        <v>4</v>
      </c>
      <c r="O35">
        <v>1</v>
      </c>
      <c r="P35">
        <v>5</v>
      </c>
      <c r="Q35">
        <v>2</v>
      </c>
      <c r="R35">
        <v>1</v>
      </c>
      <c r="S35">
        <v>3</v>
      </c>
      <c r="T35">
        <v>4</v>
      </c>
      <c r="U35">
        <v>4</v>
      </c>
      <c r="V35">
        <v>5</v>
      </c>
      <c r="W35">
        <v>-1</v>
      </c>
      <c r="X35">
        <v>5</v>
      </c>
      <c r="Y35">
        <v>4</v>
      </c>
      <c r="Z35">
        <v>3</v>
      </c>
      <c r="AA35">
        <v>4</v>
      </c>
      <c r="AB35">
        <v>3</v>
      </c>
      <c r="AC35">
        <v>-1</v>
      </c>
      <c r="AD35">
        <v>2</v>
      </c>
      <c r="AE35">
        <v>15</v>
      </c>
      <c r="AP35">
        <v>63</v>
      </c>
      <c r="AQ35">
        <v>30</v>
      </c>
      <c r="AR35">
        <v>36</v>
      </c>
      <c r="AS35">
        <v>45</v>
      </c>
      <c r="AT35">
        <v>12</v>
      </c>
      <c r="AU35">
        <v>56</v>
      </c>
      <c r="AV35">
        <v>169</v>
      </c>
      <c r="AW35">
        <v>27</v>
      </c>
      <c r="AX35">
        <v>438</v>
      </c>
      <c r="AY35" s="1">
        <v>44249.339155092595</v>
      </c>
      <c r="AZ35">
        <v>1</v>
      </c>
      <c r="BA35">
        <v>8</v>
      </c>
      <c r="BB35">
        <v>8</v>
      </c>
      <c r="BC35">
        <v>0</v>
      </c>
      <c r="BD35">
        <v>0</v>
      </c>
      <c r="BE35" t="s">
        <v>255</v>
      </c>
      <c r="BF35">
        <v>28</v>
      </c>
    </row>
    <row r="36" spans="1:58" ht="105" hidden="1" x14ac:dyDescent="0.25">
      <c r="A36">
        <v>174</v>
      </c>
      <c r="B36" t="s">
        <v>115</v>
      </c>
      <c r="C36" s="1">
        <v>44249.334085648145</v>
      </c>
      <c r="D36">
        <v>2</v>
      </c>
      <c r="E36">
        <v>3</v>
      </c>
      <c r="F36" t="s">
        <v>256</v>
      </c>
      <c r="G36" t="s">
        <v>170</v>
      </c>
      <c r="H36">
        <v>6</v>
      </c>
      <c r="I36">
        <v>15</v>
      </c>
      <c r="J36" t="s">
        <v>257</v>
      </c>
      <c r="K36">
        <v>2</v>
      </c>
      <c r="L36" t="s">
        <v>258</v>
      </c>
      <c r="M36" s="2" t="s">
        <v>259</v>
      </c>
      <c r="N36">
        <v>2</v>
      </c>
      <c r="O36">
        <v>3</v>
      </c>
      <c r="P36">
        <v>2</v>
      </c>
      <c r="Q36">
        <v>1</v>
      </c>
      <c r="R36">
        <v>2</v>
      </c>
      <c r="S36">
        <v>1</v>
      </c>
      <c r="T36">
        <v>2</v>
      </c>
      <c r="U36">
        <v>1</v>
      </c>
      <c r="V36">
        <v>1</v>
      </c>
      <c r="W36">
        <v>1</v>
      </c>
      <c r="X36">
        <v>1</v>
      </c>
      <c r="Y36">
        <v>3</v>
      </c>
      <c r="Z36">
        <v>5</v>
      </c>
      <c r="AA36">
        <v>4</v>
      </c>
      <c r="AB36">
        <v>1</v>
      </c>
      <c r="AC36">
        <v>1</v>
      </c>
      <c r="AD36">
        <v>1</v>
      </c>
      <c r="AE36">
        <v>17</v>
      </c>
      <c r="AP36">
        <v>33</v>
      </c>
      <c r="AQ36">
        <v>65</v>
      </c>
      <c r="AR36">
        <v>21</v>
      </c>
      <c r="AS36">
        <v>46</v>
      </c>
      <c r="AT36">
        <v>20</v>
      </c>
      <c r="AU36">
        <v>91</v>
      </c>
      <c r="AV36">
        <v>50</v>
      </c>
      <c r="AW36">
        <v>34</v>
      </c>
      <c r="AX36">
        <v>360</v>
      </c>
      <c r="AY36" s="1">
        <v>44249.338252314818</v>
      </c>
      <c r="AZ36">
        <v>1</v>
      </c>
      <c r="BA36">
        <v>8</v>
      </c>
      <c r="BB36">
        <v>8</v>
      </c>
      <c r="BC36">
        <v>0</v>
      </c>
      <c r="BD36">
        <v>0</v>
      </c>
      <c r="BE36" t="s">
        <v>260</v>
      </c>
      <c r="BF36">
        <v>27</v>
      </c>
    </row>
    <row r="37" spans="1:58" ht="409.5" hidden="1" x14ac:dyDescent="0.25">
      <c r="A37">
        <v>175</v>
      </c>
      <c r="B37" t="s">
        <v>115</v>
      </c>
      <c r="C37" s="1">
        <v>44249.334097222221</v>
      </c>
      <c r="D37">
        <v>2</v>
      </c>
      <c r="E37">
        <v>3</v>
      </c>
      <c r="F37" t="s">
        <v>261</v>
      </c>
      <c r="G37" t="s">
        <v>229</v>
      </c>
      <c r="H37">
        <v>7</v>
      </c>
      <c r="I37">
        <v>9</v>
      </c>
      <c r="J37" t="s">
        <v>262</v>
      </c>
      <c r="K37">
        <v>2</v>
      </c>
      <c r="L37" s="2" t="s">
        <v>263</v>
      </c>
      <c r="M37" s="2" t="s">
        <v>264</v>
      </c>
      <c r="N37">
        <v>2</v>
      </c>
      <c r="O37">
        <v>4</v>
      </c>
      <c r="P37">
        <v>4</v>
      </c>
      <c r="Q37">
        <v>1</v>
      </c>
      <c r="R37">
        <v>1</v>
      </c>
      <c r="S37">
        <v>2</v>
      </c>
      <c r="T37">
        <v>2</v>
      </c>
      <c r="U37">
        <v>1</v>
      </c>
      <c r="V37">
        <v>5</v>
      </c>
      <c r="W37">
        <v>5</v>
      </c>
      <c r="X37">
        <v>3</v>
      </c>
      <c r="Y37">
        <v>4</v>
      </c>
      <c r="Z37">
        <v>4</v>
      </c>
      <c r="AA37">
        <v>4</v>
      </c>
      <c r="AB37">
        <v>4</v>
      </c>
      <c r="AC37">
        <v>3</v>
      </c>
      <c r="AD37">
        <v>2</v>
      </c>
      <c r="AE37">
        <v>16</v>
      </c>
      <c r="AP37">
        <v>78</v>
      </c>
      <c r="AQ37">
        <v>43</v>
      </c>
      <c r="AR37">
        <v>69</v>
      </c>
      <c r="AS37">
        <v>64</v>
      </c>
      <c r="AT37">
        <v>16</v>
      </c>
      <c r="AU37">
        <v>229</v>
      </c>
      <c r="AV37">
        <v>52</v>
      </c>
      <c r="AW37">
        <v>25</v>
      </c>
      <c r="AX37">
        <v>576</v>
      </c>
      <c r="AY37" s="1">
        <v>44249.340763888889</v>
      </c>
      <c r="AZ37">
        <v>1</v>
      </c>
      <c r="BA37">
        <v>8</v>
      </c>
      <c r="BB37">
        <v>8</v>
      </c>
      <c r="BC37">
        <v>0</v>
      </c>
      <c r="BD37">
        <v>0</v>
      </c>
      <c r="BE37" t="s">
        <v>138</v>
      </c>
      <c r="BF37">
        <v>9</v>
      </c>
    </row>
    <row r="38" spans="1:58" ht="225" hidden="1" x14ac:dyDescent="0.25">
      <c r="A38">
        <v>176</v>
      </c>
      <c r="B38" t="s">
        <v>115</v>
      </c>
      <c r="C38" s="1">
        <v>44249.334097222221</v>
      </c>
      <c r="D38">
        <v>2</v>
      </c>
      <c r="E38">
        <v>3</v>
      </c>
      <c r="F38" t="s">
        <v>265</v>
      </c>
      <c r="G38" t="s">
        <v>266</v>
      </c>
      <c r="H38">
        <v>9</v>
      </c>
      <c r="I38">
        <v>12</v>
      </c>
      <c r="J38" t="s">
        <v>267</v>
      </c>
      <c r="K38">
        <v>2</v>
      </c>
      <c r="L38" s="2" t="s">
        <v>268</v>
      </c>
      <c r="M38" t="s">
        <v>250</v>
      </c>
      <c r="N38">
        <v>1</v>
      </c>
      <c r="O38">
        <v>2</v>
      </c>
      <c r="P38">
        <v>3</v>
      </c>
      <c r="Q38">
        <v>1</v>
      </c>
      <c r="R38">
        <v>3</v>
      </c>
      <c r="S38">
        <v>1</v>
      </c>
      <c r="T38">
        <v>2</v>
      </c>
      <c r="U38">
        <v>2</v>
      </c>
      <c r="V38">
        <v>4</v>
      </c>
      <c r="W38">
        <v>3</v>
      </c>
      <c r="X38">
        <v>-1</v>
      </c>
      <c r="Y38">
        <v>3</v>
      </c>
      <c r="Z38">
        <v>4</v>
      </c>
      <c r="AA38">
        <v>5</v>
      </c>
      <c r="AB38">
        <v>4</v>
      </c>
      <c r="AC38">
        <v>2</v>
      </c>
      <c r="AD38">
        <v>2</v>
      </c>
      <c r="AE38">
        <v>17</v>
      </c>
      <c r="AP38">
        <v>56</v>
      </c>
      <c r="AQ38">
        <v>32</v>
      </c>
      <c r="AR38">
        <v>31</v>
      </c>
      <c r="AS38">
        <v>52</v>
      </c>
      <c r="AT38">
        <v>17</v>
      </c>
      <c r="AU38">
        <v>332</v>
      </c>
      <c r="AV38">
        <v>30</v>
      </c>
      <c r="AW38">
        <v>41</v>
      </c>
      <c r="AX38">
        <v>591</v>
      </c>
      <c r="AY38" s="1">
        <v>44249.340937499997</v>
      </c>
      <c r="AZ38">
        <v>1</v>
      </c>
      <c r="BA38">
        <v>8</v>
      </c>
      <c r="BB38">
        <v>8</v>
      </c>
      <c r="BC38">
        <v>0</v>
      </c>
      <c r="BD38">
        <v>0</v>
      </c>
      <c r="BE38" t="s">
        <v>246</v>
      </c>
      <c r="BF38">
        <v>17</v>
      </c>
    </row>
    <row r="39" spans="1:58" ht="255" hidden="1" x14ac:dyDescent="0.25">
      <c r="A39">
        <v>177</v>
      </c>
      <c r="B39" t="s">
        <v>115</v>
      </c>
      <c r="C39" s="1">
        <v>44249.334131944444</v>
      </c>
      <c r="D39">
        <v>2</v>
      </c>
      <c r="E39">
        <v>3</v>
      </c>
      <c r="F39" t="s">
        <v>139</v>
      </c>
      <c r="G39" t="s">
        <v>269</v>
      </c>
      <c r="H39">
        <v>3</v>
      </c>
      <c r="I39">
        <v>10</v>
      </c>
      <c r="J39" t="s">
        <v>270</v>
      </c>
      <c r="K39">
        <v>2</v>
      </c>
      <c r="L39" s="2" t="s">
        <v>271</v>
      </c>
      <c r="M39" t="s">
        <v>272</v>
      </c>
      <c r="N39">
        <v>1</v>
      </c>
      <c r="O39">
        <v>4</v>
      </c>
      <c r="P39">
        <v>4</v>
      </c>
      <c r="Q39">
        <v>2</v>
      </c>
      <c r="R39">
        <v>3</v>
      </c>
      <c r="S39">
        <v>2</v>
      </c>
      <c r="T39">
        <v>2</v>
      </c>
      <c r="U39">
        <v>2</v>
      </c>
      <c r="V39">
        <v>3</v>
      </c>
      <c r="W39">
        <v>4</v>
      </c>
      <c r="X39">
        <v>4</v>
      </c>
      <c r="Y39">
        <v>3</v>
      </c>
      <c r="Z39">
        <v>5</v>
      </c>
      <c r="AA39">
        <v>3</v>
      </c>
      <c r="AB39">
        <v>3</v>
      </c>
      <c r="AC39">
        <v>1</v>
      </c>
      <c r="AD39">
        <v>1</v>
      </c>
      <c r="AE39">
        <v>17</v>
      </c>
      <c r="AP39">
        <v>63</v>
      </c>
      <c r="AQ39">
        <v>30</v>
      </c>
      <c r="AR39">
        <v>29</v>
      </c>
      <c r="AS39">
        <v>47</v>
      </c>
      <c r="AT39">
        <v>16</v>
      </c>
      <c r="AU39">
        <v>151</v>
      </c>
      <c r="AV39">
        <v>155</v>
      </c>
      <c r="AW39">
        <v>35</v>
      </c>
      <c r="AX39">
        <v>526</v>
      </c>
      <c r="AY39" s="1">
        <v>44249.340219907404</v>
      </c>
      <c r="AZ39">
        <v>1</v>
      </c>
      <c r="BA39">
        <v>8</v>
      </c>
      <c r="BB39">
        <v>8</v>
      </c>
      <c r="BC39">
        <v>0</v>
      </c>
      <c r="BD39">
        <v>0</v>
      </c>
      <c r="BE39" t="s">
        <v>273</v>
      </c>
      <c r="BF39">
        <v>10</v>
      </c>
    </row>
    <row r="40" spans="1:58" ht="120" hidden="1" x14ac:dyDescent="0.25">
      <c r="A40">
        <v>178</v>
      </c>
      <c r="B40" t="s">
        <v>115</v>
      </c>
      <c r="C40" s="1">
        <v>44249.334131944444</v>
      </c>
      <c r="D40">
        <v>2</v>
      </c>
      <c r="E40">
        <v>3</v>
      </c>
      <c r="F40" t="s">
        <v>128</v>
      </c>
      <c r="G40" t="s">
        <v>140</v>
      </c>
      <c r="H40">
        <v>7</v>
      </c>
      <c r="I40">
        <v>11</v>
      </c>
      <c r="J40" t="s">
        <v>274</v>
      </c>
      <c r="K40">
        <v>2</v>
      </c>
      <c r="L40" s="2" t="s">
        <v>275</v>
      </c>
      <c r="M40" t="s">
        <v>276</v>
      </c>
      <c r="N40">
        <v>3</v>
      </c>
      <c r="O40">
        <v>4</v>
      </c>
      <c r="P40">
        <v>3</v>
      </c>
      <c r="Q40">
        <v>1</v>
      </c>
      <c r="R40">
        <v>2</v>
      </c>
      <c r="S40">
        <v>2</v>
      </c>
      <c r="T40">
        <v>4</v>
      </c>
      <c r="U40">
        <v>4</v>
      </c>
      <c r="V40">
        <v>5</v>
      </c>
      <c r="W40">
        <v>4</v>
      </c>
      <c r="X40">
        <v>4</v>
      </c>
      <c r="Y40">
        <v>4</v>
      </c>
      <c r="Z40">
        <v>4</v>
      </c>
      <c r="AA40">
        <v>5</v>
      </c>
      <c r="AB40">
        <v>5</v>
      </c>
      <c r="AC40">
        <v>2</v>
      </c>
      <c r="AD40">
        <v>2</v>
      </c>
      <c r="AE40">
        <v>17</v>
      </c>
      <c r="AP40">
        <v>54</v>
      </c>
      <c r="AQ40">
        <v>47</v>
      </c>
      <c r="AR40">
        <v>36</v>
      </c>
      <c r="AS40">
        <v>38</v>
      </c>
      <c r="AT40">
        <v>13</v>
      </c>
      <c r="AU40">
        <v>123</v>
      </c>
      <c r="AV40">
        <v>106</v>
      </c>
      <c r="AW40">
        <v>30</v>
      </c>
      <c r="AX40">
        <v>447</v>
      </c>
      <c r="AY40" s="1">
        <v>44249.339305555557</v>
      </c>
      <c r="AZ40">
        <v>1</v>
      </c>
      <c r="BA40">
        <v>8</v>
      </c>
      <c r="BB40">
        <v>8</v>
      </c>
      <c r="BC40">
        <v>0</v>
      </c>
      <c r="BD40">
        <v>0</v>
      </c>
      <c r="BE40" t="s">
        <v>195</v>
      </c>
      <c r="BF40">
        <v>15</v>
      </c>
    </row>
    <row r="41" spans="1:58" ht="240" hidden="1" x14ac:dyDescent="0.25">
      <c r="A41">
        <v>180</v>
      </c>
      <c r="B41" t="s">
        <v>115</v>
      </c>
      <c r="C41" s="1">
        <v>44249.334131944444</v>
      </c>
      <c r="D41">
        <v>2</v>
      </c>
      <c r="E41">
        <v>3</v>
      </c>
      <c r="F41" t="s">
        <v>143</v>
      </c>
      <c r="G41" t="s">
        <v>281</v>
      </c>
      <c r="H41">
        <v>7</v>
      </c>
      <c r="I41">
        <v>10</v>
      </c>
      <c r="J41" t="s">
        <v>282</v>
      </c>
      <c r="K41">
        <v>2</v>
      </c>
      <c r="L41" s="2" t="s">
        <v>283</v>
      </c>
      <c r="M41" s="2" t="s">
        <v>284</v>
      </c>
      <c r="N41">
        <v>4</v>
      </c>
      <c r="O41">
        <v>4</v>
      </c>
      <c r="P41">
        <v>4</v>
      </c>
      <c r="Q41">
        <v>2</v>
      </c>
      <c r="R41">
        <v>3</v>
      </c>
      <c r="S41">
        <v>2</v>
      </c>
      <c r="T41">
        <v>5</v>
      </c>
      <c r="U41">
        <v>3</v>
      </c>
      <c r="V41">
        <v>4</v>
      </c>
      <c r="W41">
        <v>2</v>
      </c>
      <c r="X41">
        <v>1</v>
      </c>
      <c r="Y41">
        <v>4</v>
      </c>
      <c r="Z41">
        <v>5</v>
      </c>
      <c r="AA41">
        <v>5</v>
      </c>
      <c r="AB41">
        <v>3</v>
      </c>
      <c r="AC41">
        <v>4</v>
      </c>
      <c r="AD41">
        <v>2</v>
      </c>
      <c r="AE41">
        <v>17</v>
      </c>
      <c r="AP41">
        <v>72</v>
      </c>
      <c r="AQ41">
        <v>31</v>
      </c>
      <c r="AR41">
        <v>34</v>
      </c>
      <c r="AS41">
        <v>73</v>
      </c>
      <c r="AT41">
        <v>10</v>
      </c>
      <c r="AU41">
        <v>156</v>
      </c>
      <c r="AV41">
        <v>115</v>
      </c>
      <c r="AW41">
        <v>35</v>
      </c>
      <c r="AX41">
        <v>526</v>
      </c>
      <c r="AY41" s="1">
        <v>44249.340219907404</v>
      </c>
      <c r="AZ41">
        <v>1</v>
      </c>
      <c r="BA41">
        <v>8</v>
      </c>
      <c r="BB41">
        <v>8</v>
      </c>
      <c r="BC41">
        <v>0</v>
      </c>
      <c r="BD41">
        <v>0</v>
      </c>
      <c r="BE41" t="s">
        <v>285</v>
      </c>
      <c r="BF41">
        <v>10</v>
      </c>
    </row>
    <row r="42" spans="1:58" hidden="1" x14ac:dyDescent="0.25">
      <c r="A42">
        <v>181</v>
      </c>
      <c r="B42" t="s">
        <v>115</v>
      </c>
      <c r="C42" s="1">
        <v>44249.334143518521</v>
      </c>
      <c r="D42">
        <v>2</v>
      </c>
      <c r="E42">
        <v>3</v>
      </c>
      <c r="F42" t="s">
        <v>143</v>
      </c>
      <c r="G42" t="s">
        <v>229</v>
      </c>
      <c r="H42">
        <v>8</v>
      </c>
      <c r="I42">
        <v>27</v>
      </c>
      <c r="J42" t="s">
        <v>286</v>
      </c>
      <c r="K42">
        <v>2</v>
      </c>
      <c r="L42" t="e">
        <f>- Chemtrail: beschreibt, dass die Kondensstreifen hinter Flugzeugen zum Beispiel das Wetter beeinflussen sollen oder Chemikalien ausbringen sollen</f>
        <v>#NAME?</v>
      </c>
      <c r="M42" t="e">
        <f>- keine handfesten wissenschaftlichen Beweise</f>
        <v>#NAME?</v>
      </c>
      <c r="N42">
        <v>4</v>
      </c>
      <c r="O42">
        <v>-1</v>
      </c>
      <c r="P42">
        <v>-1</v>
      </c>
      <c r="Q42">
        <v>2</v>
      </c>
      <c r="R42">
        <v>2</v>
      </c>
      <c r="S42">
        <v>2</v>
      </c>
      <c r="T42">
        <v>2</v>
      </c>
      <c r="U42">
        <v>2</v>
      </c>
      <c r="V42">
        <v>4</v>
      </c>
      <c r="W42">
        <v>-1</v>
      </c>
      <c r="X42">
        <v>-1</v>
      </c>
      <c r="Y42">
        <v>4</v>
      </c>
      <c r="Z42">
        <v>4</v>
      </c>
      <c r="AA42">
        <v>4</v>
      </c>
      <c r="AB42">
        <v>5</v>
      </c>
      <c r="AC42">
        <v>-1</v>
      </c>
      <c r="AD42">
        <v>2</v>
      </c>
      <c r="AE42">
        <v>17</v>
      </c>
      <c r="AP42">
        <v>116</v>
      </c>
      <c r="AQ42">
        <v>228</v>
      </c>
      <c r="AR42">
        <v>32</v>
      </c>
      <c r="AS42">
        <v>46</v>
      </c>
      <c r="AT42">
        <v>15</v>
      </c>
      <c r="AU42">
        <v>89</v>
      </c>
      <c r="AV42">
        <v>42</v>
      </c>
      <c r="AW42">
        <v>45</v>
      </c>
      <c r="AX42">
        <v>425</v>
      </c>
      <c r="AY42" s="1">
        <v>44249.341238425928</v>
      </c>
      <c r="AZ42">
        <v>1</v>
      </c>
      <c r="BA42">
        <v>8</v>
      </c>
      <c r="BB42">
        <v>8</v>
      </c>
      <c r="BC42">
        <v>0</v>
      </c>
      <c r="BD42">
        <v>0</v>
      </c>
      <c r="BE42" t="s">
        <v>287</v>
      </c>
      <c r="BF42">
        <v>16</v>
      </c>
    </row>
    <row r="43" spans="1:58" ht="180" hidden="1" x14ac:dyDescent="0.25">
      <c r="A43">
        <v>183</v>
      </c>
      <c r="B43" t="s">
        <v>115</v>
      </c>
      <c r="C43" s="1">
        <v>44249.334166666667</v>
      </c>
      <c r="D43">
        <v>2</v>
      </c>
      <c r="E43">
        <v>3</v>
      </c>
      <c r="F43" t="s">
        <v>143</v>
      </c>
      <c r="G43" t="s">
        <v>123</v>
      </c>
      <c r="H43">
        <v>4</v>
      </c>
      <c r="I43">
        <v>12</v>
      </c>
      <c r="J43" t="s">
        <v>292</v>
      </c>
      <c r="K43">
        <v>2</v>
      </c>
      <c r="L43" s="2" t="s">
        <v>293</v>
      </c>
      <c r="M43" t="e">
        <f>- Verschwörungstheorien geben häufig einfache Antworten auf komplizierte Fragen oder Sachverhalte
- eine kleine Gruppe ist mit etwas unzufrieden und versucht die Realität zu leugnen</f>
        <v>#NAME?</v>
      </c>
      <c r="N43">
        <v>2</v>
      </c>
      <c r="O43">
        <v>4</v>
      </c>
      <c r="P43">
        <v>3</v>
      </c>
      <c r="Q43">
        <v>3</v>
      </c>
      <c r="R43">
        <v>2</v>
      </c>
      <c r="S43">
        <v>2</v>
      </c>
      <c r="T43">
        <v>3</v>
      </c>
      <c r="U43">
        <v>2</v>
      </c>
      <c r="V43">
        <v>4</v>
      </c>
      <c r="W43">
        <v>3</v>
      </c>
      <c r="X43">
        <v>3</v>
      </c>
      <c r="Y43">
        <v>4</v>
      </c>
      <c r="Z43">
        <v>4</v>
      </c>
      <c r="AA43">
        <v>4</v>
      </c>
      <c r="AB43">
        <v>4</v>
      </c>
      <c r="AC43">
        <v>3</v>
      </c>
      <c r="AD43">
        <v>1</v>
      </c>
      <c r="AE43">
        <v>17</v>
      </c>
      <c r="AP43">
        <v>56</v>
      </c>
      <c r="AQ43">
        <v>28</v>
      </c>
      <c r="AR43">
        <v>20</v>
      </c>
      <c r="AS43">
        <v>29</v>
      </c>
      <c r="AT43">
        <v>14</v>
      </c>
      <c r="AU43">
        <v>217</v>
      </c>
      <c r="AV43">
        <v>101</v>
      </c>
      <c r="AW43">
        <v>36</v>
      </c>
      <c r="AX43">
        <v>501</v>
      </c>
      <c r="AY43" s="1">
        <v>44249.339965277781</v>
      </c>
      <c r="AZ43">
        <v>1</v>
      </c>
      <c r="BA43">
        <v>8</v>
      </c>
      <c r="BB43">
        <v>8</v>
      </c>
      <c r="BC43">
        <v>0</v>
      </c>
      <c r="BD43">
        <v>0</v>
      </c>
      <c r="BE43" t="s">
        <v>294</v>
      </c>
      <c r="BF43">
        <v>20</v>
      </c>
    </row>
    <row r="44" spans="1:58" ht="300" hidden="1" x14ac:dyDescent="0.25">
      <c r="A44">
        <v>186</v>
      </c>
      <c r="B44" t="s">
        <v>115</v>
      </c>
      <c r="C44" s="1">
        <v>44249.334224537037</v>
      </c>
      <c r="D44">
        <v>2</v>
      </c>
      <c r="E44">
        <v>3</v>
      </c>
      <c r="F44" t="s">
        <v>122</v>
      </c>
      <c r="G44" t="s">
        <v>304</v>
      </c>
      <c r="H44">
        <v>8</v>
      </c>
      <c r="I44">
        <v>12</v>
      </c>
      <c r="J44" t="s">
        <v>305</v>
      </c>
      <c r="K44">
        <v>2</v>
      </c>
      <c r="L44" s="2" t="s">
        <v>306</v>
      </c>
      <c r="M44" t="s">
        <v>307</v>
      </c>
      <c r="N44">
        <v>4</v>
      </c>
      <c r="O44">
        <v>3</v>
      </c>
      <c r="P44">
        <v>3</v>
      </c>
      <c r="Q44">
        <v>4</v>
      </c>
      <c r="R44">
        <v>-1</v>
      </c>
      <c r="S44">
        <v>2</v>
      </c>
      <c r="T44">
        <v>3</v>
      </c>
      <c r="U44">
        <v>-1</v>
      </c>
      <c r="V44">
        <v>4</v>
      </c>
      <c r="W44">
        <v>3</v>
      </c>
      <c r="X44">
        <v>3</v>
      </c>
      <c r="Y44">
        <v>3</v>
      </c>
      <c r="Z44">
        <v>4</v>
      </c>
      <c r="AA44">
        <v>4</v>
      </c>
      <c r="AB44">
        <v>4</v>
      </c>
      <c r="AC44">
        <v>-1</v>
      </c>
      <c r="AD44">
        <v>1</v>
      </c>
      <c r="AE44">
        <v>17</v>
      </c>
      <c r="AP44">
        <v>101</v>
      </c>
      <c r="AQ44">
        <v>40</v>
      </c>
      <c r="AR44">
        <v>30</v>
      </c>
      <c r="AS44">
        <v>45</v>
      </c>
      <c r="AT44">
        <v>17</v>
      </c>
      <c r="AU44">
        <v>298</v>
      </c>
      <c r="AV44">
        <v>82</v>
      </c>
      <c r="AW44">
        <v>23</v>
      </c>
      <c r="AX44">
        <v>636</v>
      </c>
      <c r="AY44" s="1">
        <v>44249.341585648152</v>
      </c>
      <c r="AZ44">
        <v>1</v>
      </c>
      <c r="BA44">
        <v>8</v>
      </c>
      <c r="BB44">
        <v>8</v>
      </c>
      <c r="BC44">
        <v>0</v>
      </c>
      <c r="BD44">
        <v>0</v>
      </c>
      <c r="BE44" t="s">
        <v>308</v>
      </c>
      <c r="BF44">
        <v>9</v>
      </c>
    </row>
    <row r="45" spans="1:58" ht="225" hidden="1" x14ac:dyDescent="0.25">
      <c r="A45">
        <v>187</v>
      </c>
      <c r="B45" t="s">
        <v>115</v>
      </c>
      <c r="C45" s="1">
        <v>44249.334282407406</v>
      </c>
      <c r="D45">
        <v>2</v>
      </c>
      <c r="E45">
        <v>3</v>
      </c>
      <c r="F45" t="s">
        <v>309</v>
      </c>
      <c r="G45" t="s">
        <v>140</v>
      </c>
      <c r="H45">
        <v>6</v>
      </c>
      <c r="I45">
        <v>19</v>
      </c>
      <c r="J45" t="s">
        <v>310</v>
      </c>
      <c r="K45">
        <v>2</v>
      </c>
      <c r="L45" s="2" t="s">
        <v>311</v>
      </c>
      <c r="M45" t="s">
        <v>312</v>
      </c>
      <c r="N45">
        <v>4</v>
      </c>
      <c r="O45">
        <v>4</v>
      </c>
      <c r="P45">
        <v>4</v>
      </c>
      <c r="Q45">
        <v>1</v>
      </c>
      <c r="R45">
        <v>4</v>
      </c>
      <c r="S45">
        <v>1</v>
      </c>
      <c r="T45">
        <v>4</v>
      </c>
      <c r="U45">
        <v>2</v>
      </c>
      <c r="V45">
        <v>3</v>
      </c>
      <c r="W45">
        <v>3</v>
      </c>
      <c r="X45">
        <v>2</v>
      </c>
      <c r="Y45">
        <v>4</v>
      </c>
      <c r="Z45">
        <v>4</v>
      </c>
      <c r="AA45">
        <v>5</v>
      </c>
      <c r="AB45">
        <v>5</v>
      </c>
      <c r="AC45">
        <v>3</v>
      </c>
      <c r="AD45">
        <v>1</v>
      </c>
      <c r="AE45">
        <v>17</v>
      </c>
      <c r="AP45">
        <v>96</v>
      </c>
      <c r="AQ45">
        <v>25</v>
      </c>
      <c r="AR45">
        <v>50</v>
      </c>
      <c r="AS45">
        <v>62</v>
      </c>
      <c r="AT45">
        <v>16</v>
      </c>
      <c r="AU45">
        <v>286</v>
      </c>
      <c r="AV45">
        <v>43</v>
      </c>
      <c r="AW45">
        <v>26</v>
      </c>
      <c r="AX45">
        <v>604</v>
      </c>
      <c r="AY45" s="1">
        <v>44249.341273148151</v>
      </c>
      <c r="AZ45">
        <v>1</v>
      </c>
      <c r="BA45">
        <v>8</v>
      </c>
      <c r="BB45">
        <v>8</v>
      </c>
      <c r="BC45">
        <v>0</v>
      </c>
      <c r="BD45">
        <v>0</v>
      </c>
      <c r="BE45" t="s">
        <v>287</v>
      </c>
      <c r="BF45">
        <v>14</v>
      </c>
    </row>
    <row r="46" spans="1:58" ht="75" hidden="1" x14ac:dyDescent="0.25">
      <c r="A46">
        <v>188</v>
      </c>
      <c r="B46" t="s">
        <v>115</v>
      </c>
      <c r="C46" s="1">
        <v>44249.334305555552</v>
      </c>
      <c r="D46">
        <v>2</v>
      </c>
      <c r="E46">
        <v>3</v>
      </c>
      <c r="F46" t="s">
        <v>313</v>
      </c>
      <c r="G46" t="s">
        <v>140</v>
      </c>
      <c r="H46">
        <v>2</v>
      </c>
      <c r="I46">
        <v>10</v>
      </c>
      <c r="J46" t="s">
        <v>314</v>
      </c>
      <c r="K46">
        <v>2</v>
      </c>
      <c r="L46" s="2" t="s">
        <v>315</v>
      </c>
      <c r="M46" t="s">
        <v>316</v>
      </c>
      <c r="N46">
        <v>3</v>
      </c>
      <c r="O46">
        <v>3</v>
      </c>
      <c r="P46">
        <v>-1</v>
      </c>
      <c r="Q46">
        <v>2</v>
      </c>
      <c r="R46">
        <v>-1</v>
      </c>
      <c r="S46">
        <v>-1</v>
      </c>
      <c r="T46">
        <v>2</v>
      </c>
      <c r="U46">
        <v>1</v>
      </c>
      <c r="V46">
        <v>-1</v>
      </c>
      <c r="W46">
        <v>-1</v>
      </c>
      <c r="X46">
        <v>-1</v>
      </c>
      <c r="Y46">
        <v>3</v>
      </c>
      <c r="Z46">
        <v>3</v>
      </c>
      <c r="AA46">
        <v>5</v>
      </c>
      <c r="AB46">
        <v>-1</v>
      </c>
      <c r="AC46">
        <v>-1</v>
      </c>
      <c r="AD46">
        <v>2</v>
      </c>
      <c r="AE46">
        <v>16</v>
      </c>
      <c r="AP46">
        <v>110</v>
      </c>
      <c r="AQ46">
        <v>84</v>
      </c>
      <c r="AR46">
        <v>35</v>
      </c>
      <c r="AS46">
        <v>73</v>
      </c>
      <c r="AT46">
        <v>22</v>
      </c>
      <c r="AU46">
        <v>156</v>
      </c>
      <c r="AV46">
        <v>81</v>
      </c>
      <c r="AW46">
        <v>68</v>
      </c>
      <c r="AX46">
        <v>585</v>
      </c>
      <c r="AY46" s="1">
        <v>44249.341585648152</v>
      </c>
      <c r="AZ46">
        <v>1</v>
      </c>
      <c r="BA46">
        <v>8</v>
      </c>
      <c r="BB46">
        <v>8</v>
      </c>
      <c r="BC46">
        <v>0</v>
      </c>
      <c r="BD46">
        <v>0</v>
      </c>
      <c r="BE46" t="s">
        <v>152</v>
      </c>
      <c r="BF46">
        <v>1</v>
      </c>
    </row>
    <row r="47" spans="1:58" ht="315" hidden="1" x14ac:dyDescent="0.25">
      <c r="A47">
        <v>189</v>
      </c>
      <c r="B47" t="s">
        <v>115</v>
      </c>
      <c r="C47" s="1">
        <v>44249.334363425929</v>
      </c>
      <c r="D47">
        <v>2</v>
      </c>
      <c r="E47">
        <v>3</v>
      </c>
      <c r="F47" t="s">
        <v>143</v>
      </c>
      <c r="G47" t="s">
        <v>317</v>
      </c>
      <c r="H47">
        <v>9</v>
      </c>
      <c r="I47">
        <v>15</v>
      </c>
      <c r="J47" t="s">
        <v>318</v>
      </c>
      <c r="K47">
        <v>2</v>
      </c>
      <c r="L47" s="2" t="s">
        <v>319</v>
      </c>
      <c r="M47" s="2" t="s">
        <v>320</v>
      </c>
      <c r="N47">
        <v>3</v>
      </c>
      <c r="O47">
        <v>4</v>
      </c>
      <c r="P47">
        <v>4</v>
      </c>
      <c r="Q47">
        <v>1</v>
      </c>
      <c r="R47">
        <v>3</v>
      </c>
      <c r="S47">
        <v>2</v>
      </c>
      <c r="T47">
        <v>3</v>
      </c>
      <c r="U47">
        <v>4</v>
      </c>
      <c r="V47">
        <v>4</v>
      </c>
      <c r="W47">
        <v>5</v>
      </c>
      <c r="X47">
        <v>3</v>
      </c>
      <c r="Y47">
        <v>4</v>
      </c>
      <c r="Z47">
        <v>4</v>
      </c>
      <c r="AA47">
        <v>4</v>
      </c>
      <c r="AB47">
        <v>4</v>
      </c>
      <c r="AC47">
        <v>3</v>
      </c>
      <c r="AD47">
        <v>2</v>
      </c>
      <c r="AE47">
        <v>18</v>
      </c>
      <c r="AP47">
        <v>74</v>
      </c>
      <c r="AQ47">
        <v>36</v>
      </c>
      <c r="AR47">
        <v>44</v>
      </c>
      <c r="AS47">
        <v>76</v>
      </c>
      <c r="AT47">
        <v>38</v>
      </c>
      <c r="AU47">
        <v>179</v>
      </c>
      <c r="AV47">
        <v>73</v>
      </c>
      <c r="AW47">
        <v>39</v>
      </c>
      <c r="AX47">
        <v>559</v>
      </c>
      <c r="AY47" s="1">
        <v>44249.340833333335</v>
      </c>
      <c r="AZ47">
        <v>1</v>
      </c>
      <c r="BA47">
        <v>8</v>
      </c>
      <c r="BB47">
        <v>8</v>
      </c>
      <c r="BC47">
        <v>0</v>
      </c>
      <c r="BD47">
        <v>0</v>
      </c>
      <c r="BE47" t="s">
        <v>165</v>
      </c>
      <c r="BF47">
        <v>3</v>
      </c>
    </row>
    <row r="48" spans="1:58" ht="409.5" hidden="1" x14ac:dyDescent="0.25">
      <c r="A48">
        <v>190</v>
      </c>
      <c r="B48" t="s">
        <v>115</v>
      </c>
      <c r="C48" s="1">
        <v>44249.334409722222</v>
      </c>
      <c r="D48">
        <v>2</v>
      </c>
      <c r="E48">
        <v>3</v>
      </c>
      <c r="F48" t="s">
        <v>116</v>
      </c>
      <c r="G48" t="s">
        <v>321</v>
      </c>
      <c r="H48">
        <v>11</v>
      </c>
      <c r="I48">
        <v>23</v>
      </c>
      <c r="J48" t="s">
        <v>322</v>
      </c>
      <c r="K48">
        <v>2</v>
      </c>
      <c r="L48" s="2" t="s">
        <v>323</v>
      </c>
      <c r="M48" s="2" t="s">
        <v>324</v>
      </c>
      <c r="N48">
        <v>2</v>
      </c>
      <c r="O48">
        <v>4</v>
      </c>
      <c r="P48">
        <v>4</v>
      </c>
      <c r="Q48">
        <v>2</v>
      </c>
      <c r="R48">
        <v>3</v>
      </c>
      <c r="S48">
        <v>2</v>
      </c>
      <c r="T48">
        <v>3</v>
      </c>
      <c r="U48">
        <v>3</v>
      </c>
      <c r="V48">
        <v>5</v>
      </c>
      <c r="W48">
        <v>3</v>
      </c>
      <c r="X48">
        <v>4</v>
      </c>
      <c r="Y48">
        <v>4</v>
      </c>
      <c r="Z48">
        <v>5</v>
      </c>
      <c r="AA48">
        <v>5</v>
      </c>
      <c r="AB48">
        <v>3</v>
      </c>
      <c r="AC48">
        <v>2</v>
      </c>
      <c r="AD48">
        <v>1</v>
      </c>
      <c r="AE48">
        <v>17</v>
      </c>
      <c r="AP48">
        <v>105</v>
      </c>
      <c r="AQ48">
        <v>37</v>
      </c>
      <c r="AR48">
        <v>59</v>
      </c>
      <c r="AS48">
        <v>87</v>
      </c>
      <c r="AT48">
        <v>24</v>
      </c>
      <c r="AU48">
        <v>218</v>
      </c>
      <c r="AV48">
        <v>59</v>
      </c>
      <c r="AW48">
        <v>57</v>
      </c>
      <c r="AX48">
        <v>646</v>
      </c>
      <c r="AY48" s="1">
        <v>44249.341886574075</v>
      </c>
      <c r="AZ48">
        <v>1</v>
      </c>
      <c r="BA48">
        <v>8</v>
      </c>
      <c r="BB48">
        <v>8</v>
      </c>
      <c r="BC48">
        <v>0</v>
      </c>
      <c r="BD48">
        <v>0</v>
      </c>
      <c r="BE48" t="s">
        <v>325</v>
      </c>
      <c r="BF48">
        <v>3</v>
      </c>
    </row>
    <row r="49" spans="1:58" hidden="1" x14ac:dyDescent="0.25">
      <c r="A49">
        <v>193</v>
      </c>
      <c r="B49" t="s">
        <v>115</v>
      </c>
      <c r="C49" s="1">
        <v>44249.334432870368</v>
      </c>
      <c r="D49">
        <v>2</v>
      </c>
      <c r="E49">
        <v>3</v>
      </c>
      <c r="F49" t="s">
        <v>139</v>
      </c>
      <c r="G49" t="s">
        <v>123</v>
      </c>
      <c r="H49">
        <v>9</v>
      </c>
      <c r="I49">
        <v>4</v>
      </c>
      <c r="J49" t="s">
        <v>330</v>
      </c>
      <c r="K49">
        <v>2</v>
      </c>
      <c r="L49" t="s">
        <v>331</v>
      </c>
      <c r="M49" t="s">
        <v>332</v>
      </c>
      <c r="N49">
        <v>3</v>
      </c>
      <c r="O49">
        <v>4</v>
      </c>
      <c r="P49">
        <v>4</v>
      </c>
      <c r="Q49">
        <v>3</v>
      </c>
      <c r="R49">
        <v>3</v>
      </c>
      <c r="S49">
        <v>1</v>
      </c>
      <c r="T49">
        <v>3</v>
      </c>
      <c r="U49">
        <v>2</v>
      </c>
      <c r="V49">
        <v>4</v>
      </c>
      <c r="W49">
        <v>4</v>
      </c>
      <c r="X49">
        <v>3</v>
      </c>
      <c r="Y49">
        <v>3</v>
      </c>
      <c r="Z49">
        <v>4</v>
      </c>
      <c r="AA49">
        <v>5</v>
      </c>
      <c r="AB49">
        <v>4</v>
      </c>
      <c r="AC49">
        <v>2</v>
      </c>
      <c r="AD49">
        <v>1</v>
      </c>
      <c r="AE49">
        <v>16</v>
      </c>
      <c r="AP49">
        <v>80</v>
      </c>
      <c r="AQ49">
        <v>34</v>
      </c>
      <c r="AR49">
        <v>25</v>
      </c>
      <c r="AS49">
        <v>78</v>
      </c>
      <c r="AT49">
        <v>11</v>
      </c>
      <c r="AU49">
        <v>283</v>
      </c>
      <c r="AV49">
        <v>91</v>
      </c>
      <c r="AW49">
        <v>35</v>
      </c>
      <c r="AX49">
        <v>637</v>
      </c>
      <c r="AY49" s="1">
        <v>44249.341805555552</v>
      </c>
      <c r="AZ49">
        <v>1</v>
      </c>
      <c r="BA49">
        <v>8</v>
      </c>
      <c r="BB49">
        <v>8</v>
      </c>
      <c r="BC49">
        <v>0</v>
      </c>
      <c r="BD49">
        <v>0</v>
      </c>
      <c r="BE49" t="s">
        <v>333</v>
      </c>
      <c r="BF49">
        <v>9</v>
      </c>
    </row>
    <row r="50" spans="1:58" ht="360" hidden="1" x14ac:dyDescent="0.25">
      <c r="A50">
        <v>194</v>
      </c>
      <c r="B50" t="s">
        <v>115</v>
      </c>
      <c r="C50" s="1">
        <v>44249.33452546296</v>
      </c>
      <c r="D50">
        <v>2</v>
      </c>
      <c r="E50">
        <v>3</v>
      </c>
      <c r="F50" t="s">
        <v>334</v>
      </c>
      <c r="G50" t="s">
        <v>335</v>
      </c>
      <c r="H50">
        <v>17</v>
      </c>
      <c r="I50">
        <v>19</v>
      </c>
      <c r="J50" t="s">
        <v>336</v>
      </c>
      <c r="K50">
        <v>2</v>
      </c>
      <c r="L50" s="2" t="s">
        <v>337</v>
      </c>
      <c r="M50" t="s">
        <v>338</v>
      </c>
      <c r="N50">
        <v>-1</v>
      </c>
      <c r="O50">
        <v>4</v>
      </c>
      <c r="P50">
        <v>4</v>
      </c>
      <c r="Q50">
        <v>2</v>
      </c>
      <c r="R50">
        <v>3</v>
      </c>
      <c r="S50">
        <v>1</v>
      </c>
      <c r="T50">
        <v>2</v>
      </c>
      <c r="U50">
        <v>1</v>
      </c>
      <c r="V50">
        <v>5</v>
      </c>
      <c r="W50">
        <v>4</v>
      </c>
      <c r="X50">
        <v>5</v>
      </c>
      <c r="Y50">
        <v>4</v>
      </c>
      <c r="Z50">
        <v>5</v>
      </c>
      <c r="AA50">
        <v>-1</v>
      </c>
      <c r="AB50">
        <v>-1</v>
      </c>
      <c r="AC50">
        <v>4</v>
      </c>
      <c r="AD50">
        <v>1</v>
      </c>
      <c r="AE50">
        <v>16</v>
      </c>
      <c r="AP50">
        <v>37</v>
      </c>
      <c r="AQ50">
        <v>24</v>
      </c>
      <c r="AR50">
        <v>21</v>
      </c>
      <c r="AS50">
        <v>53</v>
      </c>
      <c r="AT50">
        <v>14</v>
      </c>
      <c r="AU50">
        <v>117</v>
      </c>
      <c r="AV50">
        <v>32</v>
      </c>
      <c r="AW50">
        <v>48</v>
      </c>
      <c r="AX50">
        <v>346</v>
      </c>
      <c r="AY50" s="1">
        <v>44249.338530092595</v>
      </c>
      <c r="AZ50">
        <v>1</v>
      </c>
      <c r="BA50">
        <v>8</v>
      </c>
      <c r="BB50">
        <v>8</v>
      </c>
      <c r="BC50">
        <v>0</v>
      </c>
      <c r="BD50">
        <v>0</v>
      </c>
      <c r="BE50" t="s">
        <v>339</v>
      </c>
      <c r="BF50">
        <v>31</v>
      </c>
    </row>
    <row r="51" spans="1:58" ht="180" hidden="1" x14ac:dyDescent="0.25">
      <c r="A51">
        <v>196</v>
      </c>
      <c r="B51" t="s">
        <v>181</v>
      </c>
      <c r="C51" s="1">
        <v>44249.387349537035</v>
      </c>
      <c r="G51" t="s">
        <v>153</v>
      </c>
      <c r="H51">
        <v>7</v>
      </c>
      <c r="I51">
        <v>26</v>
      </c>
      <c r="J51" t="s">
        <v>234</v>
      </c>
      <c r="L51" s="2" t="s">
        <v>342</v>
      </c>
      <c r="M51" t="e">
        <f>-keine Zufälle
-Verheimlichung
-Viele Theorien sind miteinander verbunden
-Gegensätzlichkeit von Gut und Böse</f>
        <v>#NAME?</v>
      </c>
      <c r="N51">
        <v>4</v>
      </c>
      <c r="O51">
        <v>5</v>
      </c>
      <c r="P51">
        <v>4</v>
      </c>
      <c r="Q51">
        <v>1</v>
      </c>
      <c r="R51">
        <v>1</v>
      </c>
      <c r="V51">
        <v>4</v>
      </c>
      <c r="W51">
        <v>4</v>
      </c>
      <c r="X51">
        <v>4</v>
      </c>
      <c r="Y51">
        <v>3</v>
      </c>
      <c r="Z51">
        <v>3</v>
      </c>
      <c r="AA51">
        <v>4</v>
      </c>
      <c r="AB51">
        <v>4</v>
      </c>
      <c r="AC51">
        <v>4</v>
      </c>
      <c r="AP51">
        <v>24</v>
      </c>
      <c r="AR51">
        <v>48</v>
      </c>
      <c r="AS51">
        <v>9</v>
      </c>
      <c r="AT51">
        <v>141</v>
      </c>
      <c r="AU51">
        <v>91</v>
      </c>
      <c r="AV51">
        <v>77</v>
      </c>
      <c r="AX51">
        <v>344</v>
      </c>
      <c r="AY51" s="1">
        <v>44249.391863425924</v>
      </c>
      <c r="AZ51">
        <v>1</v>
      </c>
      <c r="BA51">
        <v>7</v>
      </c>
      <c r="BB51">
        <v>7</v>
      </c>
      <c r="BC51">
        <v>0</v>
      </c>
      <c r="BD51">
        <v>0</v>
      </c>
      <c r="BE51" t="s">
        <v>343</v>
      </c>
      <c r="BF51">
        <v>5</v>
      </c>
    </row>
    <row r="52" spans="1:58" ht="255" hidden="1" x14ac:dyDescent="0.25">
      <c r="A52">
        <v>197</v>
      </c>
      <c r="B52" t="s">
        <v>181</v>
      </c>
      <c r="C52" s="1">
        <v>44249.387349537035</v>
      </c>
      <c r="G52" t="s">
        <v>229</v>
      </c>
      <c r="H52">
        <v>5</v>
      </c>
      <c r="I52">
        <v>5</v>
      </c>
      <c r="J52" t="s">
        <v>252</v>
      </c>
      <c r="L52" s="2" t="s">
        <v>344</v>
      </c>
      <c r="M52" s="2" t="s">
        <v>345</v>
      </c>
      <c r="N52">
        <v>4</v>
      </c>
      <c r="O52">
        <v>2</v>
      </c>
      <c r="P52">
        <v>5</v>
      </c>
      <c r="Q52">
        <v>1</v>
      </c>
      <c r="R52">
        <v>1</v>
      </c>
      <c r="V52">
        <v>5</v>
      </c>
      <c r="W52">
        <v>-1</v>
      </c>
      <c r="X52">
        <v>5</v>
      </c>
      <c r="Y52">
        <v>4</v>
      </c>
      <c r="Z52">
        <v>4</v>
      </c>
      <c r="AA52">
        <v>5</v>
      </c>
      <c r="AB52">
        <v>4</v>
      </c>
      <c r="AC52">
        <v>-1</v>
      </c>
      <c r="AP52">
        <v>19</v>
      </c>
      <c r="AR52">
        <v>28</v>
      </c>
      <c r="AS52">
        <v>8</v>
      </c>
      <c r="AT52">
        <v>94</v>
      </c>
      <c r="AU52">
        <v>55</v>
      </c>
      <c r="AV52">
        <v>27</v>
      </c>
      <c r="AX52">
        <v>231</v>
      </c>
      <c r="AY52" s="1">
        <v>44249.390023148146</v>
      </c>
      <c r="AZ52">
        <v>1</v>
      </c>
      <c r="BA52">
        <v>7</v>
      </c>
      <c r="BB52">
        <v>7</v>
      </c>
      <c r="BC52">
        <v>0</v>
      </c>
      <c r="BD52">
        <v>0</v>
      </c>
      <c r="BE52" t="s">
        <v>346</v>
      </c>
      <c r="BF52">
        <v>15</v>
      </c>
    </row>
    <row r="53" spans="1:58" hidden="1" x14ac:dyDescent="0.25">
      <c r="A53">
        <v>198</v>
      </c>
      <c r="B53" t="s">
        <v>181</v>
      </c>
      <c r="C53" s="1">
        <v>44249.387361111112</v>
      </c>
      <c r="G53" t="s">
        <v>117</v>
      </c>
      <c r="H53">
        <v>27</v>
      </c>
      <c r="I53">
        <v>23</v>
      </c>
      <c r="J53" t="s">
        <v>238</v>
      </c>
      <c r="L53" t="s">
        <v>250</v>
      </c>
      <c r="M53" t="s">
        <v>250</v>
      </c>
      <c r="N53">
        <v>5</v>
      </c>
      <c r="O53">
        <v>5</v>
      </c>
      <c r="P53">
        <v>4</v>
      </c>
      <c r="Q53">
        <v>1</v>
      </c>
      <c r="R53">
        <v>3</v>
      </c>
      <c r="V53">
        <v>4</v>
      </c>
      <c r="W53">
        <v>3</v>
      </c>
      <c r="X53">
        <v>3</v>
      </c>
      <c r="Y53">
        <v>3</v>
      </c>
      <c r="Z53">
        <v>5</v>
      </c>
      <c r="AA53">
        <v>4</v>
      </c>
      <c r="AB53">
        <v>4</v>
      </c>
      <c r="AC53">
        <v>3</v>
      </c>
      <c r="AP53">
        <v>10</v>
      </c>
      <c r="AR53">
        <v>35</v>
      </c>
      <c r="AS53">
        <v>9</v>
      </c>
      <c r="AT53">
        <v>31</v>
      </c>
      <c r="AU53">
        <v>6</v>
      </c>
      <c r="AV53">
        <v>27</v>
      </c>
      <c r="AX53">
        <v>118</v>
      </c>
      <c r="AY53" s="1">
        <v>44249.388726851852</v>
      </c>
      <c r="AZ53">
        <v>1</v>
      </c>
      <c r="BA53">
        <v>7</v>
      </c>
      <c r="BB53">
        <v>7</v>
      </c>
      <c r="BC53">
        <v>0</v>
      </c>
      <c r="BD53">
        <v>0</v>
      </c>
      <c r="BE53" t="s">
        <v>347</v>
      </c>
      <c r="BF53">
        <v>117</v>
      </c>
    </row>
    <row r="54" spans="1:58" ht="105" hidden="1" x14ac:dyDescent="0.25">
      <c r="A54">
        <v>199</v>
      </c>
      <c r="B54" t="s">
        <v>181</v>
      </c>
      <c r="C54" s="1">
        <v>44249.387361111112</v>
      </c>
      <c r="G54" t="s">
        <v>170</v>
      </c>
      <c r="H54">
        <v>6</v>
      </c>
      <c r="I54">
        <v>15</v>
      </c>
      <c r="J54" t="s">
        <v>257</v>
      </c>
      <c r="L54" s="2" t="s">
        <v>348</v>
      </c>
      <c r="M54" t="s">
        <v>349</v>
      </c>
      <c r="N54">
        <v>2</v>
      </c>
      <c r="O54">
        <v>4</v>
      </c>
      <c r="P54">
        <v>2</v>
      </c>
      <c r="Q54">
        <v>1</v>
      </c>
      <c r="R54">
        <v>2</v>
      </c>
      <c r="V54">
        <v>1</v>
      </c>
      <c r="W54">
        <v>4</v>
      </c>
      <c r="X54">
        <v>1</v>
      </c>
      <c r="Y54">
        <v>4</v>
      </c>
      <c r="Z54">
        <v>5</v>
      </c>
      <c r="AA54">
        <v>4</v>
      </c>
      <c r="AB54">
        <v>4</v>
      </c>
      <c r="AC54">
        <v>2</v>
      </c>
      <c r="AP54">
        <v>27</v>
      </c>
      <c r="AR54">
        <v>65</v>
      </c>
      <c r="AS54">
        <v>15</v>
      </c>
      <c r="AT54">
        <v>28</v>
      </c>
      <c r="AU54">
        <v>20</v>
      </c>
      <c r="AV54">
        <v>37</v>
      </c>
      <c r="AX54">
        <v>192</v>
      </c>
      <c r="AY54" s="1">
        <v>44249.38958333333</v>
      </c>
      <c r="AZ54">
        <v>1</v>
      </c>
      <c r="BA54">
        <v>7</v>
      </c>
      <c r="BB54">
        <v>7</v>
      </c>
      <c r="BC54">
        <v>0</v>
      </c>
      <c r="BD54">
        <v>0</v>
      </c>
      <c r="BE54" t="s">
        <v>350</v>
      </c>
      <c r="BF54">
        <v>45</v>
      </c>
    </row>
    <row r="55" spans="1:58" hidden="1" x14ac:dyDescent="0.25">
      <c r="A55">
        <v>200</v>
      </c>
      <c r="B55" t="s">
        <v>181</v>
      </c>
      <c r="C55" s="1">
        <v>44249.387361111112</v>
      </c>
      <c r="G55" t="s">
        <v>266</v>
      </c>
      <c r="H55">
        <v>9</v>
      </c>
      <c r="I55">
        <v>12</v>
      </c>
      <c r="J55" t="s">
        <v>267</v>
      </c>
      <c r="L55" t="s">
        <v>250</v>
      </c>
      <c r="M55" t="s">
        <v>351</v>
      </c>
      <c r="N55">
        <v>2</v>
      </c>
      <c r="O55">
        <v>4</v>
      </c>
      <c r="P55">
        <v>3</v>
      </c>
      <c r="Q55">
        <v>1</v>
      </c>
      <c r="R55">
        <v>3</v>
      </c>
      <c r="V55">
        <v>4</v>
      </c>
      <c r="W55">
        <v>4</v>
      </c>
      <c r="X55">
        <v>2</v>
      </c>
      <c r="Y55">
        <v>4</v>
      </c>
      <c r="Z55">
        <v>4</v>
      </c>
      <c r="AA55">
        <v>2</v>
      </c>
      <c r="AB55">
        <v>4</v>
      </c>
      <c r="AC55">
        <v>2</v>
      </c>
      <c r="AP55">
        <v>35</v>
      </c>
      <c r="AR55">
        <v>39</v>
      </c>
      <c r="AS55">
        <v>10</v>
      </c>
      <c r="AT55">
        <v>8</v>
      </c>
      <c r="AU55">
        <v>48</v>
      </c>
      <c r="AV55">
        <v>34</v>
      </c>
      <c r="AX55">
        <v>174</v>
      </c>
      <c r="AY55" s="1">
        <v>44249.389374999999</v>
      </c>
      <c r="AZ55">
        <v>1</v>
      </c>
      <c r="BA55">
        <v>7</v>
      </c>
      <c r="BB55">
        <v>7</v>
      </c>
      <c r="BC55">
        <v>0</v>
      </c>
      <c r="BD55">
        <v>0</v>
      </c>
      <c r="BE55" t="s">
        <v>352</v>
      </c>
      <c r="BF55">
        <v>92</v>
      </c>
    </row>
    <row r="56" spans="1:58" ht="210" hidden="1" x14ac:dyDescent="0.25">
      <c r="A56">
        <v>201</v>
      </c>
      <c r="B56" t="s">
        <v>181</v>
      </c>
      <c r="C56" s="1">
        <v>44249.387395833335</v>
      </c>
      <c r="G56" t="s">
        <v>123</v>
      </c>
      <c r="H56">
        <v>9</v>
      </c>
      <c r="I56">
        <v>4</v>
      </c>
      <c r="J56" t="s">
        <v>330</v>
      </c>
      <c r="L56" t="s">
        <v>353</v>
      </c>
      <c r="M56" s="2" t="s">
        <v>354</v>
      </c>
      <c r="N56">
        <v>3</v>
      </c>
      <c r="O56">
        <v>4</v>
      </c>
      <c r="P56">
        <v>4</v>
      </c>
      <c r="Q56">
        <v>3</v>
      </c>
      <c r="R56">
        <v>2</v>
      </c>
      <c r="V56">
        <v>5</v>
      </c>
      <c r="W56">
        <v>4</v>
      </c>
      <c r="X56">
        <v>4</v>
      </c>
      <c r="Y56">
        <v>4</v>
      </c>
      <c r="Z56">
        <v>4</v>
      </c>
      <c r="AA56">
        <v>5</v>
      </c>
      <c r="AB56">
        <v>4</v>
      </c>
      <c r="AC56">
        <v>2</v>
      </c>
      <c r="AP56">
        <v>10</v>
      </c>
      <c r="AR56">
        <v>37</v>
      </c>
      <c r="AS56">
        <v>7</v>
      </c>
      <c r="AT56">
        <v>48</v>
      </c>
      <c r="AU56">
        <v>78</v>
      </c>
      <c r="AV56">
        <v>19</v>
      </c>
      <c r="AX56">
        <v>199</v>
      </c>
      <c r="AY56" s="1">
        <v>44249.389699074076</v>
      </c>
      <c r="AZ56">
        <v>1</v>
      </c>
      <c r="BA56">
        <v>7</v>
      </c>
      <c r="BB56">
        <v>7</v>
      </c>
      <c r="BC56">
        <v>0</v>
      </c>
      <c r="BD56">
        <v>0</v>
      </c>
      <c r="BE56" t="s">
        <v>355</v>
      </c>
      <c r="BF56">
        <v>32</v>
      </c>
    </row>
    <row r="57" spans="1:58" ht="409.5" hidden="1" x14ac:dyDescent="0.25">
      <c r="A57">
        <v>202</v>
      </c>
      <c r="B57" t="s">
        <v>181</v>
      </c>
      <c r="C57" s="1">
        <v>44249.387395833335</v>
      </c>
      <c r="G57" t="s">
        <v>123</v>
      </c>
      <c r="H57">
        <v>4</v>
      </c>
      <c r="I57">
        <v>12</v>
      </c>
      <c r="J57" t="s">
        <v>292</v>
      </c>
      <c r="L57" s="2" t="s">
        <v>356</v>
      </c>
      <c r="M57" s="2" t="s">
        <v>357</v>
      </c>
      <c r="N57">
        <v>2</v>
      </c>
      <c r="O57">
        <v>4</v>
      </c>
      <c r="P57">
        <v>4</v>
      </c>
      <c r="Q57">
        <v>3</v>
      </c>
      <c r="R57">
        <v>3</v>
      </c>
      <c r="V57">
        <v>4</v>
      </c>
      <c r="W57">
        <v>-1</v>
      </c>
      <c r="X57">
        <v>-1</v>
      </c>
      <c r="Y57">
        <v>4</v>
      </c>
      <c r="Z57">
        <v>4</v>
      </c>
      <c r="AA57">
        <v>4</v>
      </c>
      <c r="AB57">
        <v>4</v>
      </c>
      <c r="AC57">
        <v>3</v>
      </c>
      <c r="AP57">
        <v>22</v>
      </c>
      <c r="AR57">
        <v>22</v>
      </c>
      <c r="AS57">
        <v>6</v>
      </c>
      <c r="AT57">
        <v>145</v>
      </c>
      <c r="AU57">
        <v>200</v>
      </c>
      <c r="AV57">
        <v>44</v>
      </c>
      <c r="AX57">
        <v>439</v>
      </c>
      <c r="AY57" s="1">
        <v>44249.392476851855</v>
      </c>
      <c r="AZ57">
        <v>1</v>
      </c>
      <c r="BA57">
        <v>7</v>
      </c>
      <c r="BB57">
        <v>7</v>
      </c>
      <c r="BC57">
        <v>0</v>
      </c>
      <c r="BD57">
        <v>0</v>
      </c>
      <c r="BE57" t="s">
        <v>285</v>
      </c>
      <c r="BF57">
        <v>18</v>
      </c>
    </row>
    <row r="58" spans="1:58" ht="360" hidden="1" x14ac:dyDescent="0.25">
      <c r="A58">
        <v>203</v>
      </c>
      <c r="B58" t="s">
        <v>181</v>
      </c>
      <c r="C58" s="1">
        <v>44249.387395833335</v>
      </c>
      <c r="G58" t="s">
        <v>229</v>
      </c>
      <c r="H58">
        <v>7</v>
      </c>
      <c r="I58">
        <v>9</v>
      </c>
      <c r="J58" t="s">
        <v>262</v>
      </c>
      <c r="L58" s="2" t="s">
        <v>358</v>
      </c>
      <c r="M58" s="2" t="s">
        <v>359</v>
      </c>
      <c r="N58">
        <v>4</v>
      </c>
      <c r="O58">
        <v>5</v>
      </c>
      <c r="P58">
        <v>5</v>
      </c>
      <c r="Q58">
        <v>1</v>
      </c>
      <c r="R58">
        <v>2</v>
      </c>
      <c r="V58">
        <v>5</v>
      </c>
      <c r="W58">
        <v>5</v>
      </c>
      <c r="X58">
        <v>4</v>
      </c>
      <c r="Y58">
        <v>4</v>
      </c>
      <c r="Z58">
        <v>4</v>
      </c>
      <c r="AA58">
        <v>5</v>
      </c>
      <c r="AB58">
        <v>5</v>
      </c>
      <c r="AC58">
        <v>3</v>
      </c>
      <c r="AP58">
        <v>22</v>
      </c>
      <c r="AR58">
        <v>23</v>
      </c>
      <c r="AS58">
        <v>15</v>
      </c>
      <c r="AT58">
        <v>96</v>
      </c>
      <c r="AU58">
        <v>74</v>
      </c>
      <c r="AV58">
        <v>17</v>
      </c>
      <c r="AX58">
        <v>247</v>
      </c>
      <c r="AY58" s="1">
        <v>44249.39025462963</v>
      </c>
      <c r="AZ58">
        <v>1</v>
      </c>
      <c r="BA58">
        <v>7</v>
      </c>
      <c r="BB58">
        <v>7</v>
      </c>
      <c r="BC58">
        <v>0</v>
      </c>
      <c r="BD58">
        <v>0</v>
      </c>
      <c r="BE58" t="s">
        <v>195</v>
      </c>
      <c r="BF58">
        <v>13</v>
      </c>
    </row>
    <row r="59" spans="1:58" ht="195" hidden="1" x14ac:dyDescent="0.25">
      <c r="A59">
        <v>204</v>
      </c>
      <c r="B59" t="s">
        <v>181</v>
      </c>
      <c r="C59" s="1">
        <v>44249.387395833335</v>
      </c>
      <c r="G59" t="s">
        <v>317</v>
      </c>
      <c r="H59">
        <v>9</v>
      </c>
      <c r="I59">
        <v>15</v>
      </c>
      <c r="J59" t="s">
        <v>318</v>
      </c>
      <c r="L59" t="e">
        <f>- Mondlandung sei gefälscht
-Morde an Künstlern haben einen politischen Hintergrund
- Klimawandel sei nicht existent
- COVID-Pandemie sei nicht existent oder eine fehlgeschlagene Biowaffe</f>
        <v>#NAME?</v>
      </c>
      <c r="M59" s="2" t="s">
        <v>360</v>
      </c>
      <c r="N59">
        <v>4</v>
      </c>
      <c r="O59">
        <v>4</v>
      </c>
      <c r="P59">
        <v>4</v>
      </c>
      <c r="Q59">
        <v>1</v>
      </c>
      <c r="R59">
        <v>3</v>
      </c>
      <c r="V59">
        <v>4</v>
      </c>
      <c r="W59">
        <v>5</v>
      </c>
      <c r="X59">
        <v>4</v>
      </c>
      <c r="Y59">
        <v>4</v>
      </c>
      <c r="Z59">
        <v>4</v>
      </c>
      <c r="AA59">
        <v>4</v>
      </c>
      <c r="AB59">
        <v>4</v>
      </c>
      <c r="AC59">
        <v>2</v>
      </c>
      <c r="AP59">
        <v>21</v>
      </c>
      <c r="AR59">
        <v>43</v>
      </c>
      <c r="AS59">
        <v>9</v>
      </c>
      <c r="AT59">
        <v>93</v>
      </c>
      <c r="AU59">
        <v>67</v>
      </c>
      <c r="AV59">
        <v>25</v>
      </c>
      <c r="AX59">
        <v>258</v>
      </c>
      <c r="AY59" s="1">
        <v>44249.390381944446</v>
      </c>
      <c r="AZ59">
        <v>1</v>
      </c>
      <c r="BA59">
        <v>7</v>
      </c>
      <c r="BB59">
        <v>7</v>
      </c>
      <c r="BC59">
        <v>0</v>
      </c>
      <c r="BD59">
        <v>0</v>
      </c>
      <c r="BE59" t="s">
        <v>273</v>
      </c>
      <c r="BF59">
        <v>8</v>
      </c>
    </row>
    <row r="60" spans="1:58" ht="330" hidden="1" x14ac:dyDescent="0.25">
      <c r="A60">
        <v>206</v>
      </c>
      <c r="B60" t="s">
        <v>181</v>
      </c>
      <c r="C60" s="1">
        <v>44249.387430555558</v>
      </c>
      <c r="G60" t="s">
        <v>281</v>
      </c>
      <c r="H60">
        <v>7</v>
      </c>
      <c r="I60">
        <v>10</v>
      </c>
      <c r="J60" t="s">
        <v>282</v>
      </c>
      <c r="L60" s="2" t="s">
        <v>363</v>
      </c>
      <c r="M60" s="2" t="s">
        <v>364</v>
      </c>
      <c r="N60">
        <v>4</v>
      </c>
      <c r="O60">
        <v>5</v>
      </c>
      <c r="P60">
        <v>4</v>
      </c>
      <c r="Q60">
        <v>2</v>
      </c>
      <c r="R60">
        <v>2</v>
      </c>
      <c r="V60">
        <v>5</v>
      </c>
      <c r="W60">
        <v>4</v>
      </c>
      <c r="X60">
        <v>2</v>
      </c>
      <c r="Y60">
        <v>4</v>
      </c>
      <c r="Z60">
        <v>5</v>
      </c>
      <c r="AA60">
        <v>4</v>
      </c>
      <c r="AB60">
        <v>3</v>
      </c>
      <c r="AC60">
        <v>3</v>
      </c>
      <c r="AP60">
        <v>11</v>
      </c>
      <c r="AR60">
        <v>46</v>
      </c>
      <c r="AS60">
        <v>17</v>
      </c>
      <c r="AT60">
        <v>114</v>
      </c>
      <c r="AU60">
        <v>74</v>
      </c>
      <c r="AV60">
        <v>28</v>
      </c>
      <c r="AX60">
        <v>290</v>
      </c>
      <c r="AY60" s="1">
        <v>44249.390787037039</v>
      </c>
      <c r="AZ60">
        <v>1</v>
      </c>
      <c r="BA60">
        <v>7</v>
      </c>
      <c r="BB60">
        <v>7</v>
      </c>
      <c r="BC60">
        <v>0</v>
      </c>
      <c r="BD60">
        <v>0</v>
      </c>
      <c r="BE60" t="s">
        <v>365</v>
      </c>
      <c r="BF60">
        <v>9</v>
      </c>
    </row>
    <row r="61" spans="1:58" ht="409.5" hidden="1" x14ac:dyDescent="0.25">
      <c r="A61">
        <v>207</v>
      </c>
      <c r="B61" t="s">
        <v>181</v>
      </c>
      <c r="C61" s="1">
        <v>44249.387442129628</v>
      </c>
      <c r="G61" t="s">
        <v>229</v>
      </c>
      <c r="H61">
        <v>8</v>
      </c>
      <c r="I61">
        <v>27</v>
      </c>
      <c r="J61" t="s">
        <v>286</v>
      </c>
      <c r="L61" t="e">
        <f>- Chemtrails: Kondensstreifen hinter Flugzeugen sollen die Bevölkerung vergiften
- gefälschte Mondlandung: die erste Mondlandung der Amerikaner war nicht echt
- Klimaverschwörung: den Klimawandel gibt es nicht</f>
        <v>#NAME?</v>
      </c>
      <c r="M61" s="2" t="s">
        <v>366</v>
      </c>
      <c r="N61">
        <v>4</v>
      </c>
      <c r="O61">
        <v>4</v>
      </c>
      <c r="P61">
        <v>4</v>
      </c>
      <c r="Q61">
        <v>2</v>
      </c>
      <c r="R61">
        <v>2</v>
      </c>
      <c r="V61">
        <v>4</v>
      </c>
      <c r="W61">
        <v>4</v>
      </c>
      <c r="X61">
        <v>4</v>
      </c>
      <c r="Y61">
        <v>4</v>
      </c>
      <c r="Z61">
        <v>4</v>
      </c>
      <c r="AA61">
        <v>4</v>
      </c>
      <c r="AB61">
        <v>4</v>
      </c>
      <c r="AC61">
        <v>-1</v>
      </c>
      <c r="AP61">
        <v>13</v>
      </c>
      <c r="AR61">
        <v>34</v>
      </c>
      <c r="AS61">
        <v>7</v>
      </c>
      <c r="AT61">
        <v>202</v>
      </c>
      <c r="AU61">
        <v>240</v>
      </c>
      <c r="AV61">
        <v>34</v>
      </c>
      <c r="AX61">
        <v>369</v>
      </c>
      <c r="AY61" s="1">
        <v>44249.393576388888</v>
      </c>
      <c r="AZ61">
        <v>1</v>
      </c>
      <c r="BA61">
        <v>7</v>
      </c>
      <c r="BB61">
        <v>7</v>
      </c>
      <c r="BC61">
        <v>0</v>
      </c>
      <c r="BD61">
        <v>0</v>
      </c>
      <c r="BE61" t="s">
        <v>138</v>
      </c>
      <c r="BF61">
        <v>15</v>
      </c>
    </row>
    <row r="62" spans="1:58" ht="409.5" hidden="1" x14ac:dyDescent="0.25">
      <c r="A62">
        <v>208</v>
      </c>
      <c r="B62" t="s">
        <v>181</v>
      </c>
      <c r="C62" s="1">
        <v>44249.387442129628</v>
      </c>
      <c r="G62" t="s">
        <v>269</v>
      </c>
      <c r="H62">
        <v>2</v>
      </c>
      <c r="I62">
        <v>10</v>
      </c>
      <c r="J62" t="s">
        <v>367</v>
      </c>
      <c r="L62" t="s">
        <v>368</v>
      </c>
      <c r="M62" s="2" t="s">
        <v>369</v>
      </c>
      <c r="N62">
        <v>1</v>
      </c>
      <c r="O62">
        <v>4</v>
      </c>
      <c r="P62">
        <v>4</v>
      </c>
      <c r="Q62">
        <v>2</v>
      </c>
      <c r="R62">
        <v>3</v>
      </c>
      <c r="V62">
        <v>5</v>
      </c>
      <c r="W62">
        <v>4</v>
      </c>
      <c r="X62">
        <v>4</v>
      </c>
      <c r="Y62">
        <v>5</v>
      </c>
      <c r="Z62">
        <v>5</v>
      </c>
      <c r="AA62">
        <v>3</v>
      </c>
      <c r="AB62">
        <v>4</v>
      </c>
      <c r="AC62">
        <v>2</v>
      </c>
      <c r="AP62">
        <v>34</v>
      </c>
      <c r="AR62">
        <v>27</v>
      </c>
      <c r="AS62">
        <v>9</v>
      </c>
      <c r="AT62">
        <v>78</v>
      </c>
      <c r="AU62">
        <v>198</v>
      </c>
      <c r="AV62">
        <v>22</v>
      </c>
      <c r="AX62">
        <v>368</v>
      </c>
      <c r="AY62" s="1">
        <v>44249.391701388886</v>
      </c>
      <c r="AZ62">
        <v>1</v>
      </c>
      <c r="BA62">
        <v>7</v>
      </c>
      <c r="BB62">
        <v>7</v>
      </c>
      <c r="BC62">
        <v>0</v>
      </c>
      <c r="BD62">
        <v>0</v>
      </c>
      <c r="BE62" t="s">
        <v>308</v>
      </c>
      <c r="BF62">
        <v>14</v>
      </c>
    </row>
    <row r="63" spans="1:58" ht="210" hidden="1" x14ac:dyDescent="0.25">
      <c r="A63">
        <v>209</v>
      </c>
      <c r="B63" t="s">
        <v>181</v>
      </c>
      <c r="C63" s="1">
        <v>44249.387465277781</v>
      </c>
      <c r="G63" t="s">
        <v>229</v>
      </c>
      <c r="H63">
        <v>4</v>
      </c>
      <c r="I63">
        <v>24</v>
      </c>
      <c r="J63" t="s">
        <v>230</v>
      </c>
      <c r="L63" s="2" t="s">
        <v>370</v>
      </c>
      <c r="M63" s="2" t="s">
        <v>371</v>
      </c>
      <c r="N63">
        <v>4</v>
      </c>
      <c r="O63">
        <v>4</v>
      </c>
      <c r="P63">
        <v>-1</v>
      </c>
      <c r="Q63">
        <v>1</v>
      </c>
      <c r="R63">
        <v>2</v>
      </c>
      <c r="V63">
        <v>4</v>
      </c>
      <c r="W63">
        <v>-1</v>
      </c>
      <c r="X63">
        <v>4</v>
      </c>
      <c r="Y63">
        <v>5</v>
      </c>
      <c r="Z63">
        <v>5</v>
      </c>
      <c r="AA63">
        <v>4</v>
      </c>
      <c r="AB63">
        <v>4</v>
      </c>
      <c r="AC63">
        <v>-1</v>
      </c>
      <c r="AP63">
        <v>14</v>
      </c>
      <c r="AR63">
        <v>46</v>
      </c>
      <c r="AS63">
        <v>13</v>
      </c>
      <c r="AT63">
        <v>60</v>
      </c>
      <c r="AU63">
        <v>104</v>
      </c>
      <c r="AV63">
        <v>27</v>
      </c>
      <c r="AX63">
        <v>264</v>
      </c>
      <c r="AY63" s="1">
        <v>44249.390520833331</v>
      </c>
      <c r="AZ63">
        <v>1</v>
      </c>
      <c r="BA63">
        <v>7</v>
      </c>
      <c r="BB63">
        <v>7</v>
      </c>
      <c r="BC63">
        <v>0</v>
      </c>
      <c r="BD63">
        <v>0</v>
      </c>
      <c r="BE63" t="s">
        <v>372</v>
      </c>
      <c r="BF63">
        <v>11</v>
      </c>
    </row>
    <row r="64" spans="1:58" ht="225" hidden="1" x14ac:dyDescent="0.25">
      <c r="A64">
        <v>211</v>
      </c>
      <c r="B64" t="s">
        <v>181</v>
      </c>
      <c r="C64" s="1">
        <v>44249.387546296297</v>
      </c>
      <c r="G64" t="s">
        <v>304</v>
      </c>
      <c r="H64">
        <v>8</v>
      </c>
      <c r="I64">
        <v>12</v>
      </c>
      <c r="J64" t="s">
        <v>305</v>
      </c>
      <c r="L64" s="2" t="s">
        <v>373</v>
      </c>
      <c r="M64" s="2" t="s">
        <v>374</v>
      </c>
      <c r="N64">
        <v>4</v>
      </c>
      <c r="O64">
        <v>4</v>
      </c>
      <c r="P64">
        <v>3</v>
      </c>
      <c r="Q64">
        <v>3</v>
      </c>
      <c r="R64">
        <v>4</v>
      </c>
      <c r="V64">
        <v>4</v>
      </c>
      <c r="W64">
        <v>-1</v>
      </c>
      <c r="X64">
        <v>-1</v>
      </c>
      <c r="Y64">
        <v>4</v>
      </c>
      <c r="Z64">
        <v>4</v>
      </c>
      <c r="AA64">
        <v>4</v>
      </c>
      <c r="AB64">
        <v>4</v>
      </c>
      <c r="AC64">
        <v>-1</v>
      </c>
      <c r="AP64">
        <v>25</v>
      </c>
      <c r="AR64">
        <v>24</v>
      </c>
      <c r="AS64">
        <v>11</v>
      </c>
      <c r="AT64">
        <v>62</v>
      </c>
      <c r="AU64">
        <v>170</v>
      </c>
      <c r="AV64">
        <v>32</v>
      </c>
      <c r="AX64">
        <v>324</v>
      </c>
      <c r="AY64" s="1">
        <v>44249.391296296293</v>
      </c>
      <c r="AZ64">
        <v>1</v>
      </c>
      <c r="BA64">
        <v>7</v>
      </c>
      <c r="BB64">
        <v>7</v>
      </c>
      <c r="BC64">
        <v>0</v>
      </c>
      <c r="BD64">
        <v>0</v>
      </c>
      <c r="BE64" t="s">
        <v>375</v>
      </c>
      <c r="BF64">
        <v>12</v>
      </c>
    </row>
    <row r="65" spans="1:58" ht="165" hidden="1" x14ac:dyDescent="0.25">
      <c r="A65">
        <v>212</v>
      </c>
      <c r="B65" t="s">
        <v>181</v>
      </c>
      <c r="C65" s="1">
        <v>44249.387546296297</v>
      </c>
      <c r="G65" t="s">
        <v>140</v>
      </c>
      <c r="H65">
        <v>7</v>
      </c>
      <c r="I65">
        <v>11</v>
      </c>
      <c r="J65" t="s">
        <v>274</v>
      </c>
      <c r="L65" s="2" t="s">
        <v>376</v>
      </c>
      <c r="M65" s="2" t="s">
        <v>377</v>
      </c>
      <c r="N65">
        <v>3</v>
      </c>
      <c r="O65">
        <v>4</v>
      </c>
      <c r="P65">
        <v>4</v>
      </c>
      <c r="Q65">
        <v>3</v>
      </c>
      <c r="R65">
        <v>3</v>
      </c>
      <c r="V65">
        <v>5</v>
      </c>
      <c r="W65">
        <v>5</v>
      </c>
      <c r="X65">
        <v>4</v>
      </c>
      <c r="Y65">
        <v>4</v>
      </c>
      <c r="Z65">
        <v>5</v>
      </c>
      <c r="AA65">
        <v>4</v>
      </c>
      <c r="AB65">
        <v>5</v>
      </c>
      <c r="AC65">
        <v>2</v>
      </c>
      <c r="AP65">
        <v>23</v>
      </c>
      <c r="AR65">
        <v>21</v>
      </c>
      <c r="AS65">
        <v>15</v>
      </c>
      <c r="AT65">
        <v>54</v>
      </c>
      <c r="AU65">
        <v>64</v>
      </c>
      <c r="AV65">
        <v>18</v>
      </c>
      <c r="AX65">
        <v>195</v>
      </c>
      <c r="AY65" s="1">
        <v>44249.389803240738</v>
      </c>
      <c r="AZ65">
        <v>1</v>
      </c>
      <c r="BA65">
        <v>7</v>
      </c>
      <c r="BB65">
        <v>7</v>
      </c>
      <c r="BC65">
        <v>0</v>
      </c>
      <c r="BD65">
        <v>0</v>
      </c>
      <c r="BE65" t="s">
        <v>378</v>
      </c>
      <c r="BF65">
        <v>22</v>
      </c>
    </row>
    <row r="66" spans="1:58" ht="409.5" hidden="1" x14ac:dyDescent="0.25">
      <c r="A66">
        <v>214</v>
      </c>
      <c r="B66" t="s">
        <v>181</v>
      </c>
      <c r="C66" s="1">
        <v>44249.387557870374</v>
      </c>
      <c r="G66" t="s">
        <v>321</v>
      </c>
      <c r="H66">
        <v>11</v>
      </c>
      <c r="I66">
        <v>23</v>
      </c>
      <c r="J66" t="s">
        <v>322</v>
      </c>
      <c r="L66" s="2" t="s">
        <v>379</v>
      </c>
      <c r="M66" s="2" t="s">
        <v>380</v>
      </c>
      <c r="N66">
        <v>4</v>
      </c>
      <c r="O66">
        <v>5</v>
      </c>
      <c r="P66">
        <v>4</v>
      </c>
      <c r="Q66">
        <v>2</v>
      </c>
      <c r="R66">
        <v>2</v>
      </c>
      <c r="V66">
        <v>5</v>
      </c>
      <c r="W66">
        <v>5</v>
      </c>
      <c r="X66">
        <v>5</v>
      </c>
      <c r="Y66">
        <v>5</v>
      </c>
      <c r="Z66">
        <v>5</v>
      </c>
      <c r="AA66">
        <v>4</v>
      </c>
      <c r="AB66">
        <v>5</v>
      </c>
      <c r="AC66">
        <v>2</v>
      </c>
      <c r="AP66">
        <v>21</v>
      </c>
      <c r="AR66">
        <v>41</v>
      </c>
      <c r="AS66">
        <v>6</v>
      </c>
      <c r="AT66">
        <v>195</v>
      </c>
      <c r="AU66">
        <v>78</v>
      </c>
      <c r="AV66">
        <v>121</v>
      </c>
      <c r="AX66">
        <v>372</v>
      </c>
      <c r="AY66" s="1">
        <v>44249.392905092594</v>
      </c>
      <c r="AZ66">
        <v>1</v>
      </c>
      <c r="BA66">
        <v>7</v>
      </c>
      <c r="BB66">
        <v>7</v>
      </c>
      <c r="BC66">
        <v>0</v>
      </c>
      <c r="BD66">
        <v>0</v>
      </c>
      <c r="BE66" t="s">
        <v>298</v>
      </c>
      <c r="BF66">
        <v>11</v>
      </c>
    </row>
    <row r="67" spans="1:58" ht="240" hidden="1" x14ac:dyDescent="0.25">
      <c r="A67">
        <v>215</v>
      </c>
      <c r="B67" t="s">
        <v>181</v>
      </c>
      <c r="C67" s="1">
        <v>44249.387627314813</v>
      </c>
      <c r="G67" t="s">
        <v>140</v>
      </c>
      <c r="H67">
        <v>2</v>
      </c>
      <c r="I67">
        <v>10</v>
      </c>
      <c r="J67" t="s">
        <v>314</v>
      </c>
      <c r="L67" s="2" t="s">
        <v>381</v>
      </c>
      <c r="M67" s="2" t="s">
        <v>382</v>
      </c>
      <c r="N67">
        <v>3</v>
      </c>
      <c r="O67">
        <v>4</v>
      </c>
      <c r="P67">
        <v>-1</v>
      </c>
      <c r="Q67">
        <v>2</v>
      </c>
      <c r="R67">
        <v>2</v>
      </c>
      <c r="V67">
        <v>4</v>
      </c>
      <c r="W67">
        <v>4</v>
      </c>
      <c r="X67">
        <v>2</v>
      </c>
      <c r="Y67">
        <v>3</v>
      </c>
      <c r="Z67">
        <v>4</v>
      </c>
      <c r="AA67">
        <v>4</v>
      </c>
      <c r="AB67">
        <v>2</v>
      </c>
      <c r="AC67">
        <v>2</v>
      </c>
      <c r="AP67">
        <v>22</v>
      </c>
      <c r="AR67">
        <v>57</v>
      </c>
      <c r="AS67">
        <v>27</v>
      </c>
      <c r="AT67">
        <v>67</v>
      </c>
      <c r="AU67">
        <v>88</v>
      </c>
      <c r="AV67">
        <v>42</v>
      </c>
      <c r="AX67">
        <v>303</v>
      </c>
      <c r="AY67" s="1">
        <v>44249.391134259262</v>
      </c>
      <c r="AZ67">
        <v>1</v>
      </c>
      <c r="BA67">
        <v>7</v>
      </c>
      <c r="BB67">
        <v>7</v>
      </c>
      <c r="BC67">
        <v>0</v>
      </c>
      <c r="BD67">
        <v>0</v>
      </c>
      <c r="BE67" t="s">
        <v>343</v>
      </c>
      <c r="BF67">
        <v>4</v>
      </c>
    </row>
    <row r="68" spans="1:58" ht="135" hidden="1" x14ac:dyDescent="0.25">
      <c r="A68">
        <v>218</v>
      </c>
      <c r="B68" t="s">
        <v>181</v>
      </c>
      <c r="C68" s="1">
        <v>44249.387824074074</v>
      </c>
      <c r="G68" t="s">
        <v>140</v>
      </c>
      <c r="H68">
        <v>6</v>
      </c>
      <c r="I68">
        <v>19</v>
      </c>
      <c r="J68" t="s">
        <v>310</v>
      </c>
      <c r="L68" s="2" t="s">
        <v>388</v>
      </c>
      <c r="M68" s="2" t="s">
        <v>389</v>
      </c>
      <c r="N68">
        <v>4</v>
      </c>
      <c r="O68">
        <v>4</v>
      </c>
      <c r="P68">
        <v>4</v>
      </c>
      <c r="Q68">
        <v>2</v>
      </c>
      <c r="R68">
        <v>3</v>
      </c>
      <c r="V68">
        <v>4</v>
      </c>
      <c r="W68">
        <v>3</v>
      </c>
      <c r="X68">
        <v>3</v>
      </c>
      <c r="Y68">
        <v>4</v>
      </c>
      <c r="Z68">
        <v>4</v>
      </c>
      <c r="AA68">
        <v>5</v>
      </c>
      <c r="AB68">
        <v>4</v>
      </c>
      <c r="AC68">
        <v>2</v>
      </c>
      <c r="AP68">
        <v>17</v>
      </c>
      <c r="AR68">
        <v>18</v>
      </c>
      <c r="AS68">
        <v>5</v>
      </c>
      <c r="AT68">
        <v>65</v>
      </c>
      <c r="AU68">
        <v>89</v>
      </c>
      <c r="AV68">
        <v>17</v>
      </c>
      <c r="AX68">
        <v>211</v>
      </c>
      <c r="AY68" s="1">
        <v>44249.390266203707</v>
      </c>
      <c r="AZ68">
        <v>1</v>
      </c>
      <c r="BA68">
        <v>7</v>
      </c>
      <c r="BB68">
        <v>7</v>
      </c>
      <c r="BC68">
        <v>0</v>
      </c>
      <c r="BD68">
        <v>0</v>
      </c>
      <c r="BE68" t="s">
        <v>390</v>
      </c>
      <c r="BF68">
        <v>38</v>
      </c>
    </row>
    <row r="69" spans="1:58" ht="120" hidden="1" x14ac:dyDescent="0.25">
      <c r="A69">
        <v>219</v>
      </c>
      <c r="B69" t="s">
        <v>181</v>
      </c>
      <c r="C69" s="1">
        <v>44249.388055555559</v>
      </c>
      <c r="G69" t="s">
        <v>335</v>
      </c>
      <c r="H69">
        <v>6</v>
      </c>
      <c r="I69">
        <v>19</v>
      </c>
      <c r="J69" t="s">
        <v>340</v>
      </c>
      <c r="L69" s="2" t="s">
        <v>391</v>
      </c>
      <c r="M69" t="e">
        <f>- es gibt die Guten und die Bösen
- es Werden Sachen unterstellt
- man kann oft Zusammenhänge schließen
- angeblich entspreche vieles nicht der Wahrheit</f>
        <v>#NAME?</v>
      </c>
      <c r="N69">
        <v>3</v>
      </c>
      <c r="O69">
        <v>5</v>
      </c>
      <c r="P69">
        <v>4</v>
      </c>
      <c r="Q69">
        <v>5</v>
      </c>
      <c r="R69">
        <v>5</v>
      </c>
      <c r="V69">
        <v>5</v>
      </c>
      <c r="W69">
        <v>5</v>
      </c>
      <c r="X69">
        <v>5</v>
      </c>
      <c r="Y69">
        <v>4</v>
      </c>
      <c r="Z69">
        <v>5</v>
      </c>
      <c r="AA69">
        <v>5</v>
      </c>
      <c r="AB69">
        <v>5</v>
      </c>
      <c r="AC69">
        <v>2</v>
      </c>
      <c r="AP69">
        <v>13</v>
      </c>
      <c r="AR69">
        <v>33</v>
      </c>
      <c r="AS69">
        <v>10</v>
      </c>
      <c r="AT69">
        <v>65</v>
      </c>
      <c r="AU69">
        <v>92</v>
      </c>
      <c r="AV69">
        <v>22</v>
      </c>
      <c r="AX69">
        <v>235</v>
      </c>
      <c r="AY69" s="1">
        <v>44249.390775462962</v>
      </c>
      <c r="AZ69">
        <v>1</v>
      </c>
      <c r="BA69">
        <v>7</v>
      </c>
      <c r="BB69">
        <v>7</v>
      </c>
      <c r="BC69">
        <v>0</v>
      </c>
      <c r="BD69">
        <v>0</v>
      </c>
      <c r="BE69" t="s">
        <v>392</v>
      </c>
      <c r="BF69">
        <v>17</v>
      </c>
    </row>
    <row r="70" spans="1:58" x14ac:dyDescent="0.25">
      <c r="A70">
        <v>223</v>
      </c>
      <c r="B70" t="s">
        <v>223</v>
      </c>
      <c r="C70" s="1">
        <v>44249.390497685185</v>
      </c>
      <c r="AH70">
        <v>4</v>
      </c>
      <c r="AI70">
        <v>4</v>
      </c>
      <c r="AJ70">
        <v>5</v>
      </c>
      <c r="AK70">
        <v>4</v>
      </c>
      <c r="AL70">
        <v>4</v>
      </c>
      <c r="AM70" t="s">
        <v>394</v>
      </c>
      <c r="AO70" t="s">
        <v>395</v>
      </c>
      <c r="AP70">
        <v>9</v>
      </c>
      <c r="AQ70">
        <v>36</v>
      </c>
      <c r="AR70">
        <v>108</v>
      </c>
      <c r="AX70">
        <v>153</v>
      </c>
      <c r="AY70" s="1">
        <v>44249.392268518517</v>
      </c>
      <c r="AZ70">
        <v>1</v>
      </c>
      <c r="BA70">
        <v>3</v>
      </c>
      <c r="BB70">
        <v>3</v>
      </c>
      <c r="BC70">
        <v>13</v>
      </c>
      <c r="BD70">
        <v>11</v>
      </c>
      <c r="BE70" t="s">
        <v>396</v>
      </c>
      <c r="BF70">
        <v>17</v>
      </c>
    </row>
    <row r="71" spans="1:58" ht="409.5" x14ac:dyDescent="0.25">
      <c r="A71">
        <v>225</v>
      </c>
      <c r="B71" t="s">
        <v>223</v>
      </c>
      <c r="C71" s="1">
        <v>44249.391296296293</v>
      </c>
      <c r="AH71">
        <v>4</v>
      </c>
      <c r="AI71">
        <v>2</v>
      </c>
      <c r="AJ71">
        <v>4</v>
      </c>
      <c r="AK71">
        <v>3</v>
      </c>
      <c r="AL71">
        <v>-1</v>
      </c>
      <c r="AM71" s="2" t="s">
        <v>398</v>
      </c>
      <c r="AN71" s="2" t="s">
        <v>399</v>
      </c>
      <c r="AP71">
        <v>16</v>
      </c>
      <c r="AQ71">
        <v>47</v>
      </c>
      <c r="AR71">
        <v>392</v>
      </c>
      <c r="AX71">
        <v>201</v>
      </c>
      <c r="AY71" s="1">
        <v>44249.396562499998</v>
      </c>
      <c r="AZ71">
        <v>1</v>
      </c>
      <c r="BA71">
        <v>3</v>
      </c>
      <c r="BB71">
        <v>3</v>
      </c>
      <c r="BC71">
        <v>13</v>
      </c>
      <c r="BD71">
        <v>9</v>
      </c>
      <c r="BE71" t="s">
        <v>400</v>
      </c>
      <c r="BF71">
        <v>0</v>
      </c>
    </row>
    <row r="72" spans="1:58" ht="409.5" hidden="1" x14ac:dyDescent="0.25">
      <c r="A72">
        <v>230</v>
      </c>
      <c r="B72" t="s">
        <v>115</v>
      </c>
      <c r="C72" s="1">
        <v>44256.535590277781</v>
      </c>
      <c r="D72">
        <v>2</v>
      </c>
      <c r="E72">
        <v>3</v>
      </c>
      <c r="F72" t="s">
        <v>401</v>
      </c>
      <c r="G72" t="s">
        <v>402</v>
      </c>
      <c r="H72">
        <v>7</v>
      </c>
      <c r="I72">
        <v>18</v>
      </c>
      <c r="J72" t="s">
        <v>403</v>
      </c>
      <c r="K72">
        <v>2</v>
      </c>
      <c r="L72" s="2" t="s">
        <v>404</v>
      </c>
      <c r="M72" s="2" t="s">
        <v>405</v>
      </c>
      <c r="N72">
        <v>4</v>
      </c>
      <c r="O72">
        <v>4</v>
      </c>
      <c r="P72">
        <v>5</v>
      </c>
      <c r="Q72">
        <v>1</v>
      </c>
      <c r="R72">
        <v>3</v>
      </c>
      <c r="S72">
        <v>2</v>
      </c>
      <c r="T72">
        <v>4</v>
      </c>
      <c r="U72">
        <v>2</v>
      </c>
      <c r="V72">
        <v>3</v>
      </c>
      <c r="W72">
        <v>4</v>
      </c>
      <c r="X72">
        <v>1</v>
      </c>
      <c r="Y72">
        <v>3</v>
      </c>
      <c r="Z72">
        <v>3</v>
      </c>
      <c r="AA72">
        <v>5</v>
      </c>
      <c r="AB72">
        <v>4</v>
      </c>
      <c r="AC72">
        <v>2</v>
      </c>
      <c r="AD72">
        <v>2</v>
      </c>
      <c r="AE72">
        <v>17</v>
      </c>
      <c r="AP72">
        <v>82</v>
      </c>
      <c r="AQ72">
        <v>43</v>
      </c>
      <c r="AR72">
        <v>62</v>
      </c>
      <c r="AS72">
        <v>91</v>
      </c>
      <c r="AT72">
        <v>36</v>
      </c>
      <c r="AU72">
        <v>224</v>
      </c>
      <c r="AV72">
        <v>136</v>
      </c>
      <c r="AW72">
        <v>60</v>
      </c>
      <c r="AX72">
        <v>734</v>
      </c>
      <c r="AY72" s="1">
        <v>44256.544085648151</v>
      </c>
      <c r="AZ72">
        <v>1</v>
      </c>
      <c r="BA72">
        <v>8</v>
      </c>
      <c r="BB72">
        <v>8</v>
      </c>
      <c r="BC72">
        <v>0</v>
      </c>
      <c r="BD72">
        <v>0</v>
      </c>
      <c r="BE72" t="s">
        <v>400</v>
      </c>
      <c r="BF72">
        <v>0</v>
      </c>
    </row>
    <row r="73" spans="1:58" hidden="1" x14ac:dyDescent="0.25">
      <c r="A73">
        <v>231</v>
      </c>
      <c r="B73" t="s">
        <v>115</v>
      </c>
      <c r="C73" s="1">
        <v>44256.535590277781</v>
      </c>
      <c r="D73">
        <v>2</v>
      </c>
      <c r="E73">
        <v>3</v>
      </c>
      <c r="F73" t="s">
        <v>406</v>
      </c>
      <c r="G73" t="s">
        <v>407</v>
      </c>
      <c r="H73">
        <v>2</v>
      </c>
      <c r="I73">
        <v>26</v>
      </c>
      <c r="J73" t="s">
        <v>408</v>
      </c>
      <c r="K73">
        <v>2</v>
      </c>
      <c r="L73" t="e">
        <f>- Corona sei erfunden</f>
        <v>#NAME?</v>
      </c>
      <c r="M73" t="e">
        <f>- Viele Anhänger
- Beweise</f>
        <v>#NAME?</v>
      </c>
      <c r="N73">
        <v>-1</v>
      </c>
      <c r="O73">
        <v>-1</v>
      </c>
      <c r="P73">
        <v>-1</v>
      </c>
      <c r="Q73">
        <v>4</v>
      </c>
      <c r="R73">
        <v>-1</v>
      </c>
      <c r="S73">
        <v>1</v>
      </c>
      <c r="T73">
        <v>3</v>
      </c>
      <c r="U73">
        <v>3</v>
      </c>
      <c r="V73">
        <v>4</v>
      </c>
      <c r="W73">
        <v>4</v>
      </c>
      <c r="X73">
        <v>-1</v>
      </c>
      <c r="Y73">
        <v>3</v>
      </c>
      <c r="Z73">
        <v>4</v>
      </c>
      <c r="AA73">
        <v>4</v>
      </c>
      <c r="AB73">
        <v>4</v>
      </c>
      <c r="AC73">
        <v>2</v>
      </c>
      <c r="AD73">
        <v>1</v>
      </c>
      <c r="AE73">
        <v>17</v>
      </c>
      <c r="AP73">
        <v>127</v>
      </c>
      <c r="AQ73">
        <v>68</v>
      </c>
      <c r="AR73">
        <v>45</v>
      </c>
      <c r="AS73">
        <v>96</v>
      </c>
      <c r="AT73">
        <v>47</v>
      </c>
      <c r="AU73">
        <v>214</v>
      </c>
      <c r="AV73">
        <v>104</v>
      </c>
      <c r="AW73">
        <v>42</v>
      </c>
      <c r="AX73">
        <v>714</v>
      </c>
      <c r="AY73" s="1">
        <v>44256.544189814813</v>
      </c>
      <c r="AZ73">
        <v>1</v>
      </c>
      <c r="BA73">
        <v>8</v>
      </c>
      <c r="BB73">
        <v>8</v>
      </c>
      <c r="BC73">
        <v>0</v>
      </c>
      <c r="BD73">
        <v>0</v>
      </c>
      <c r="BE73" t="s">
        <v>409</v>
      </c>
      <c r="BF73">
        <v>0</v>
      </c>
    </row>
    <row r="74" spans="1:58" ht="409.5" hidden="1" x14ac:dyDescent="0.25">
      <c r="A74">
        <v>232</v>
      </c>
      <c r="B74" t="s">
        <v>115</v>
      </c>
      <c r="C74" s="1">
        <v>44256.535590277781</v>
      </c>
      <c r="D74">
        <v>2</v>
      </c>
      <c r="E74">
        <v>3</v>
      </c>
      <c r="F74" t="s">
        <v>410</v>
      </c>
      <c r="G74" t="s">
        <v>411</v>
      </c>
      <c r="H74">
        <v>6</v>
      </c>
      <c r="I74">
        <v>8</v>
      </c>
      <c r="J74" t="s">
        <v>412</v>
      </c>
      <c r="K74">
        <v>2</v>
      </c>
      <c r="L74" s="2" t="s">
        <v>413</v>
      </c>
      <c r="M74" t="s">
        <v>414</v>
      </c>
      <c r="N74">
        <v>3</v>
      </c>
      <c r="O74">
        <v>4</v>
      </c>
      <c r="P74">
        <v>3</v>
      </c>
      <c r="Q74">
        <v>1</v>
      </c>
      <c r="R74">
        <v>3</v>
      </c>
      <c r="S74">
        <v>1</v>
      </c>
      <c r="T74">
        <v>2</v>
      </c>
      <c r="U74">
        <v>1</v>
      </c>
      <c r="V74">
        <v>2</v>
      </c>
      <c r="W74">
        <v>-1</v>
      </c>
      <c r="X74">
        <v>3</v>
      </c>
      <c r="Y74">
        <v>3</v>
      </c>
      <c r="Z74">
        <v>4</v>
      </c>
      <c r="AA74">
        <v>3</v>
      </c>
      <c r="AB74">
        <v>2</v>
      </c>
      <c r="AC74">
        <v>-1</v>
      </c>
      <c r="AD74">
        <v>1</v>
      </c>
      <c r="AE74">
        <v>17</v>
      </c>
      <c r="AP74">
        <v>83</v>
      </c>
      <c r="AQ74">
        <v>44</v>
      </c>
      <c r="AR74">
        <v>30</v>
      </c>
      <c r="AS74">
        <v>39</v>
      </c>
      <c r="AT74">
        <v>16</v>
      </c>
      <c r="AU74">
        <v>495</v>
      </c>
      <c r="AV74">
        <v>52</v>
      </c>
      <c r="AW74">
        <v>34</v>
      </c>
      <c r="AX74">
        <v>793</v>
      </c>
      <c r="AY74" s="1">
        <v>44256.544768518521</v>
      </c>
      <c r="AZ74">
        <v>1</v>
      </c>
      <c r="BA74">
        <v>8</v>
      </c>
      <c r="BB74">
        <v>8</v>
      </c>
      <c r="BC74">
        <v>0</v>
      </c>
      <c r="BD74">
        <v>0</v>
      </c>
      <c r="BE74" t="s">
        <v>308</v>
      </c>
      <c r="BF74">
        <v>11</v>
      </c>
    </row>
    <row r="75" spans="1:58" hidden="1" x14ac:dyDescent="0.25">
      <c r="A75">
        <v>233</v>
      </c>
      <c r="B75" t="s">
        <v>115</v>
      </c>
      <c r="C75" s="1">
        <v>44256.535601851851</v>
      </c>
      <c r="D75">
        <v>2</v>
      </c>
      <c r="E75">
        <v>3</v>
      </c>
      <c r="F75" t="s">
        <v>410</v>
      </c>
      <c r="G75" t="s">
        <v>415</v>
      </c>
      <c r="H75">
        <v>1</v>
      </c>
      <c r="I75">
        <v>16</v>
      </c>
      <c r="J75" t="s">
        <v>416</v>
      </c>
      <c r="K75">
        <v>2</v>
      </c>
      <c r="L75" t="e">
        <f>- mehrere zu Corona
&gt; beispielsweise, dass der Virus erzeugt und bewusst verbreitet wurde oder, dass der Virus gar nicht wirklich existiert
- als Joe Biden zum US Präsidenten gewählt wurde, gab es Behauptungen, dass die Stimmen fake waren und Trump eigentlich gewonnen hätte</f>
        <v>#NAME?</v>
      </c>
      <c r="M75" t="s">
        <v>417</v>
      </c>
      <c r="N75">
        <v>2</v>
      </c>
      <c r="O75">
        <v>2</v>
      </c>
      <c r="P75">
        <v>2</v>
      </c>
      <c r="Q75">
        <v>1</v>
      </c>
      <c r="R75">
        <v>3</v>
      </c>
      <c r="S75">
        <v>2</v>
      </c>
      <c r="T75">
        <v>2</v>
      </c>
      <c r="U75">
        <v>2</v>
      </c>
      <c r="V75">
        <v>4</v>
      </c>
      <c r="W75">
        <v>3</v>
      </c>
      <c r="X75">
        <v>3</v>
      </c>
      <c r="Y75">
        <v>3</v>
      </c>
      <c r="Z75">
        <v>4</v>
      </c>
      <c r="AA75">
        <v>4</v>
      </c>
      <c r="AB75">
        <v>4</v>
      </c>
      <c r="AC75">
        <v>2</v>
      </c>
      <c r="AD75">
        <v>1</v>
      </c>
      <c r="AE75">
        <v>16</v>
      </c>
      <c r="AP75">
        <v>92</v>
      </c>
      <c r="AQ75">
        <v>35</v>
      </c>
      <c r="AR75">
        <v>28</v>
      </c>
      <c r="AS75">
        <v>91</v>
      </c>
      <c r="AT75">
        <v>16</v>
      </c>
      <c r="AU75">
        <v>279</v>
      </c>
      <c r="AV75">
        <v>106</v>
      </c>
      <c r="AW75">
        <v>46</v>
      </c>
      <c r="AX75">
        <v>693</v>
      </c>
      <c r="AY75" s="1">
        <v>44256.543622685182</v>
      </c>
      <c r="AZ75">
        <v>1</v>
      </c>
      <c r="BA75">
        <v>8</v>
      </c>
      <c r="BB75">
        <v>8</v>
      </c>
      <c r="BC75">
        <v>0</v>
      </c>
      <c r="BD75">
        <v>0</v>
      </c>
      <c r="BE75" t="s">
        <v>418</v>
      </c>
      <c r="BF75">
        <v>3</v>
      </c>
    </row>
    <row r="76" spans="1:58" ht="390" hidden="1" x14ac:dyDescent="0.25">
      <c r="A76">
        <v>235</v>
      </c>
      <c r="B76" t="s">
        <v>115</v>
      </c>
      <c r="C76" s="1">
        <v>44256.535613425927</v>
      </c>
      <c r="D76">
        <v>2</v>
      </c>
      <c r="E76">
        <v>3</v>
      </c>
      <c r="F76" t="s">
        <v>406</v>
      </c>
      <c r="G76" t="s">
        <v>134</v>
      </c>
      <c r="H76">
        <v>1</v>
      </c>
      <c r="I76">
        <v>26</v>
      </c>
      <c r="J76" t="s">
        <v>424</v>
      </c>
      <c r="K76">
        <v>2</v>
      </c>
      <c r="L76" s="2" t="s">
        <v>425</v>
      </c>
      <c r="M76" s="2" t="s">
        <v>426</v>
      </c>
      <c r="N76">
        <v>4</v>
      </c>
      <c r="O76">
        <v>3</v>
      </c>
      <c r="P76">
        <v>3</v>
      </c>
      <c r="Q76">
        <v>1</v>
      </c>
      <c r="R76">
        <v>3</v>
      </c>
      <c r="S76">
        <v>1</v>
      </c>
      <c r="T76">
        <v>3</v>
      </c>
      <c r="U76">
        <v>2</v>
      </c>
      <c r="V76">
        <v>5</v>
      </c>
      <c r="W76">
        <v>2</v>
      </c>
      <c r="X76">
        <v>2</v>
      </c>
      <c r="Y76">
        <v>4</v>
      </c>
      <c r="Z76">
        <v>5</v>
      </c>
      <c r="AA76">
        <v>4</v>
      </c>
      <c r="AB76">
        <v>3</v>
      </c>
      <c r="AC76">
        <v>3</v>
      </c>
      <c r="AD76">
        <v>1</v>
      </c>
      <c r="AE76">
        <v>17</v>
      </c>
      <c r="AP76">
        <v>87</v>
      </c>
      <c r="AQ76">
        <v>30</v>
      </c>
      <c r="AR76">
        <v>30</v>
      </c>
      <c r="AS76">
        <v>47</v>
      </c>
      <c r="AT76">
        <v>24</v>
      </c>
      <c r="AU76">
        <v>147</v>
      </c>
      <c r="AV76">
        <v>45</v>
      </c>
      <c r="AW76">
        <v>43</v>
      </c>
      <c r="AX76">
        <v>453</v>
      </c>
      <c r="AY76" s="1">
        <v>44256.540856481479</v>
      </c>
      <c r="AZ76">
        <v>1</v>
      </c>
      <c r="BA76">
        <v>8</v>
      </c>
      <c r="BB76">
        <v>8</v>
      </c>
      <c r="BC76">
        <v>0</v>
      </c>
      <c r="BD76">
        <v>0</v>
      </c>
      <c r="BE76" t="s">
        <v>427</v>
      </c>
      <c r="BF76">
        <v>12</v>
      </c>
    </row>
    <row r="77" spans="1:58" ht="210" hidden="1" x14ac:dyDescent="0.25">
      <c r="A77">
        <v>236</v>
      </c>
      <c r="B77" t="s">
        <v>115</v>
      </c>
      <c r="C77" s="1">
        <v>44256.535613425927</v>
      </c>
      <c r="D77">
        <v>2</v>
      </c>
      <c r="E77">
        <v>3</v>
      </c>
      <c r="F77" t="s">
        <v>401</v>
      </c>
      <c r="G77" t="s">
        <v>428</v>
      </c>
      <c r="H77">
        <v>6</v>
      </c>
      <c r="I77">
        <v>22</v>
      </c>
      <c r="J77" t="s">
        <v>429</v>
      </c>
      <c r="K77">
        <v>2</v>
      </c>
      <c r="L77" t="e">
        <f>- Prominente gehören Illuminatie an
- Viele Stars sollen in echt Echsen sein, Echsenmenschen
- Corona sei von der Regierung</f>
        <v>#NAME?</v>
      </c>
      <c r="M77" s="2" t="s">
        <v>430</v>
      </c>
      <c r="N77">
        <v>2</v>
      </c>
      <c r="O77">
        <v>4</v>
      </c>
      <c r="P77">
        <v>4</v>
      </c>
      <c r="Q77">
        <v>3</v>
      </c>
      <c r="R77">
        <v>2</v>
      </c>
      <c r="S77">
        <v>1</v>
      </c>
      <c r="T77">
        <v>2</v>
      </c>
      <c r="U77">
        <v>2</v>
      </c>
      <c r="V77">
        <v>4</v>
      </c>
      <c r="W77">
        <v>3</v>
      </c>
      <c r="X77">
        <v>3</v>
      </c>
      <c r="Y77">
        <v>2</v>
      </c>
      <c r="Z77">
        <v>3</v>
      </c>
      <c r="AA77">
        <v>4</v>
      </c>
      <c r="AB77">
        <v>5</v>
      </c>
      <c r="AC77">
        <v>2</v>
      </c>
      <c r="AD77">
        <v>1</v>
      </c>
      <c r="AE77">
        <v>16</v>
      </c>
      <c r="AP77">
        <v>71</v>
      </c>
      <c r="AQ77">
        <v>42</v>
      </c>
      <c r="AR77">
        <v>46</v>
      </c>
      <c r="AS77">
        <v>54</v>
      </c>
      <c r="AT77">
        <v>32</v>
      </c>
      <c r="AU77">
        <v>223</v>
      </c>
      <c r="AV77">
        <v>119</v>
      </c>
      <c r="AW77">
        <v>50</v>
      </c>
      <c r="AX77">
        <v>637</v>
      </c>
      <c r="AY77" s="1">
        <v>44256.542986111112</v>
      </c>
      <c r="AZ77">
        <v>1</v>
      </c>
      <c r="BA77">
        <v>8</v>
      </c>
      <c r="BB77">
        <v>8</v>
      </c>
      <c r="BC77">
        <v>0</v>
      </c>
      <c r="BD77">
        <v>0</v>
      </c>
      <c r="BE77" t="s">
        <v>325</v>
      </c>
      <c r="BF77">
        <v>1</v>
      </c>
    </row>
    <row r="78" spans="1:58" ht="315" hidden="1" x14ac:dyDescent="0.25">
      <c r="A78">
        <v>238</v>
      </c>
      <c r="B78" t="s">
        <v>115</v>
      </c>
      <c r="C78" s="1">
        <v>44256.535636574074</v>
      </c>
      <c r="D78">
        <v>2</v>
      </c>
      <c r="E78">
        <v>3</v>
      </c>
      <c r="F78" t="s">
        <v>401</v>
      </c>
      <c r="G78" t="s">
        <v>436</v>
      </c>
      <c r="H78">
        <v>6</v>
      </c>
      <c r="I78">
        <v>28</v>
      </c>
      <c r="J78" t="s">
        <v>437</v>
      </c>
      <c r="K78">
        <v>2</v>
      </c>
      <c r="L78" s="2" t="s">
        <v>438</v>
      </c>
      <c r="M78" t="e">
        <f>- alles folge einem festen Plan
- es gäbe keine Zufälle
- Böse Macht</f>
        <v>#NAME?</v>
      </c>
      <c r="N78">
        <v>3</v>
      </c>
      <c r="O78">
        <v>2</v>
      </c>
      <c r="P78">
        <v>3</v>
      </c>
      <c r="Q78">
        <v>2</v>
      </c>
      <c r="R78">
        <v>3</v>
      </c>
      <c r="S78">
        <v>-1</v>
      </c>
      <c r="T78">
        <v>1</v>
      </c>
      <c r="U78">
        <v>1</v>
      </c>
      <c r="V78">
        <v>4</v>
      </c>
      <c r="W78">
        <v>4</v>
      </c>
      <c r="X78">
        <v>4</v>
      </c>
      <c r="Y78">
        <v>3</v>
      </c>
      <c r="Z78">
        <v>4</v>
      </c>
      <c r="AA78">
        <v>4</v>
      </c>
      <c r="AB78">
        <v>4</v>
      </c>
      <c r="AC78">
        <v>3</v>
      </c>
      <c r="AD78">
        <v>1</v>
      </c>
      <c r="AE78">
        <v>17</v>
      </c>
      <c r="AP78">
        <v>83</v>
      </c>
      <c r="AQ78">
        <v>47</v>
      </c>
      <c r="AR78">
        <v>26</v>
      </c>
      <c r="AS78">
        <v>37</v>
      </c>
      <c r="AT78">
        <v>15</v>
      </c>
      <c r="AU78">
        <v>293</v>
      </c>
      <c r="AV78">
        <v>93</v>
      </c>
      <c r="AW78">
        <v>27</v>
      </c>
      <c r="AX78">
        <v>621</v>
      </c>
      <c r="AY78" s="1">
        <v>44256.542824074073</v>
      </c>
      <c r="AZ78">
        <v>1</v>
      </c>
      <c r="BA78">
        <v>8</v>
      </c>
      <c r="BB78">
        <v>8</v>
      </c>
      <c r="BC78">
        <v>0</v>
      </c>
      <c r="BD78">
        <v>0</v>
      </c>
      <c r="BE78" t="s">
        <v>285</v>
      </c>
      <c r="BF78">
        <v>11</v>
      </c>
    </row>
    <row r="79" spans="1:58" ht="285" hidden="1" x14ac:dyDescent="0.25">
      <c r="A79">
        <v>240</v>
      </c>
      <c r="B79" t="s">
        <v>115</v>
      </c>
      <c r="C79" s="1">
        <v>44256.53565972222</v>
      </c>
      <c r="D79">
        <v>2</v>
      </c>
      <c r="E79">
        <v>3</v>
      </c>
      <c r="F79" t="s">
        <v>401</v>
      </c>
      <c r="G79" t="s">
        <v>321</v>
      </c>
      <c r="H79">
        <v>12</v>
      </c>
      <c r="I79">
        <v>29</v>
      </c>
      <c r="J79" t="s">
        <v>444</v>
      </c>
      <c r="K79">
        <v>2</v>
      </c>
      <c r="L79" s="2" t="s">
        <v>445</v>
      </c>
      <c r="M79" s="2" t="s">
        <v>446</v>
      </c>
      <c r="N79">
        <v>4</v>
      </c>
      <c r="O79">
        <v>4</v>
      </c>
      <c r="P79">
        <v>5</v>
      </c>
      <c r="Q79">
        <v>1</v>
      </c>
      <c r="R79">
        <v>2</v>
      </c>
      <c r="S79">
        <v>2</v>
      </c>
      <c r="T79">
        <v>4</v>
      </c>
      <c r="U79">
        <v>2</v>
      </c>
      <c r="V79">
        <v>3</v>
      </c>
      <c r="W79">
        <v>5</v>
      </c>
      <c r="X79">
        <v>1</v>
      </c>
      <c r="Y79">
        <v>3</v>
      </c>
      <c r="Z79">
        <v>3</v>
      </c>
      <c r="AA79">
        <v>5</v>
      </c>
      <c r="AB79">
        <v>5</v>
      </c>
      <c r="AC79">
        <v>2</v>
      </c>
      <c r="AD79">
        <v>2</v>
      </c>
      <c r="AE79">
        <v>17</v>
      </c>
      <c r="AP79">
        <v>80</v>
      </c>
      <c r="AQ79">
        <v>48</v>
      </c>
      <c r="AR79">
        <v>61</v>
      </c>
      <c r="AS79">
        <v>90</v>
      </c>
      <c r="AT79">
        <v>31</v>
      </c>
      <c r="AU79">
        <v>237</v>
      </c>
      <c r="AV79">
        <v>132</v>
      </c>
      <c r="AW79">
        <v>54</v>
      </c>
      <c r="AX79">
        <v>733</v>
      </c>
      <c r="AY79" s="1">
        <v>44256.54414351852</v>
      </c>
      <c r="AZ79">
        <v>1</v>
      </c>
      <c r="BA79">
        <v>8</v>
      </c>
      <c r="BB79">
        <v>8</v>
      </c>
      <c r="BC79">
        <v>0</v>
      </c>
      <c r="BD79">
        <v>0</v>
      </c>
      <c r="BE79" t="s">
        <v>182</v>
      </c>
      <c r="BF79">
        <v>0</v>
      </c>
    </row>
    <row r="80" spans="1:58" hidden="1" x14ac:dyDescent="0.25">
      <c r="A80">
        <v>241</v>
      </c>
      <c r="B80" t="s">
        <v>115</v>
      </c>
      <c r="C80" s="1">
        <v>44256.535671296297</v>
      </c>
      <c r="D80">
        <v>2</v>
      </c>
      <c r="E80">
        <v>3</v>
      </c>
      <c r="F80" t="s">
        <v>401</v>
      </c>
      <c r="G80" t="s">
        <v>335</v>
      </c>
      <c r="H80">
        <v>7</v>
      </c>
      <c r="I80">
        <v>19</v>
      </c>
      <c r="J80" t="s">
        <v>447</v>
      </c>
      <c r="K80">
        <v>2</v>
      </c>
      <c r="L80" t="s">
        <v>448</v>
      </c>
      <c r="M80" t="s">
        <v>449</v>
      </c>
      <c r="N80">
        <v>3</v>
      </c>
      <c r="O80">
        <v>4</v>
      </c>
      <c r="P80">
        <v>2</v>
      </c>
      <c r="Q80">
        <v>3</v>
      </c>
      <c r="R80">
        <v>2</v>
      </c>
      <c r="S80">
        <v>1</v>
      </c>
      <c r="T80">
        <v>1</v>
      </c>
      <c r="U80">
        <v>2</v>
      </c>
      <c r="V80">
        <v>2</v>
      </c>
      <c r="W80">
        <v>2</v>
      </c>
      <c r="X80">
        <v>2</v>
      </c>
      <c r="Y80">
        <v>3</v>
      </c>
      <c r="Z80">
        <v>4</v>
      </c>
      <c r="AA80">
        <v>1</v>
      </c>
      <c r="AB80">
        <v>2</v>
      </c>
      <c r="AC80">
        <v>3</v>
      </c>
      <c r="AD80">
        <v>2</v>
      </c>
      <c r="AE80">
        <v>17</v>
      </c>
      <c r="AP80">
        <v>145</v>
      </c>
      <c r="AQ80">
        <v>22</v>
      </c>
      <c r="AR80">
        <v>26</v>
      </c>
      <c r="AS80">
        <v>49</v>
      </c>
      <c r="AT80">
        <v>13</v>
      </c>
      <c r="AU80">
        <v>50</v>
      </c>
      <c r="AV80">
        <v>113</v>
      </c>
      <c r="AW80">
        <v>99</v>
      </c>
      <c r="AX80">
        <v>463</v>
      </c>
      <c r="AY80" s="1">
        <v>44256.541655092595</v>
      </c>
      <c r="AZ80">
        <v>1</v>
      </c>
      <c r="BA80">
        <v>8</v>
      </c>
      <c r="BB80">
        <v>8</v>
      </c>
      <c r="BC80">
        <v>0</v>
      </c>
      <c r="BD80">
        <v>0</v>
      </c>
      <c r="BE80" t="s">
        <v>450</v>
      </c>
      <c r="BF80">
        <v>28</v>
      </c>
    </row>
    <row r="81" spans="1:58" ht="315" hidden="1" x14ac:dyDescent="0.25">
      <c r="A81">
        <v>242</v>
      </c>
      <c r="B81" t="s">
        <v>115</v>
      </c>
      <c r="C81" s="1">
        <v>44256.535671296297</v>
      </c>
      <c r="D81">
        <v>2</v>
      </c>
      <c r="E81">
        <v>3</v>
      </c>
      <c r="F81" t="s">
        <v>419</v>
      </c>
      <c r="G81" t="s">
        <v>321</v>
      </c>
      <c r="H81">
        <v>8</v>
      </c>
      <c r="I81">
        <v>26</v>
      </c>
      <c r="J81" t="s">
        <v>451</v>
      </c>
      <c r="K81">
        <v>2</v>
      </c>
      <c r="L81" s="2" t="s">
        <v>452</v>
      </c>
      <c r="M81" t="e">
        <f>-die meisten Verschwörungstheorien stellen die Situationen komplett anders da.
-Werden frei erfunden und können nicht bewiesen Werden</f>
        <v>#NAME?</v>
      </c>
      <c r="N81">
        <v>-1</v>
      </c>
      <c r="O81">
        <v>4</v>
      </c>
      <c r="P81">
        <v>4</v>
      </c>
      <c r="Q81">
        <v>1</v>
      </c>
      <c r="R81">
        <v>2</v>
      </c>
      <c r="S81">
        <v>2</v>
      </c>
      <c r="T81">
        <v>2</v>
      </c>
      <c r="U81">
        <v>1</v>
      </c>
      <c r="V81">
        <v>4</v>
      </c>
      <c r="W81">
        <v>4</v>
      </c>
      <c r="X81">
        <v>2</v>
      </c>
      <c r="Y81">
        <v>3</v>
      </c>
      <c r="Z81">
        <v>4</v>
      </c>
      <c r="AA81">
        <v>-1</v>
      </c>
      <c r="AB81">
        <v>3</v>
      </c>
      <c r="AC81">
        <v>-1</v>
      </c>
      <c r="AD81">
        <v>2</v>
      </c>
      <c r="AE81">
        <v>17</v>
      </c>
      <c r="AP81">
        <v>96</v>
      </c>
      <c r="AQ81">
        <v>33</v>
      </c>
      <c r="AR81">
        <v>38</v>
      </c>
      <c r="AS81">
        <v>62</v>
      </c>
      <c r="AT81">
        <v>21</v>
      </c>
      <c r="AU81">
        <v>242</v>
      </c>
      <c r="AV81">
        <v>128</v>
      </c>
      <c r="AW81">
        <v>52</v>
      </c>
      <c r="AX81">
        <v>672</v>
      </c>
      <c r="AY81" s="1">
        <v>44256.543449074074</v>
      </c>
      <c r="AZ81">
        <v>1</v>
      </c>
      <c r="BA81">
        <v>8</v>
      </c>
      <c r="BB81">
        <v>8</v>
      </c>
      <c r="BC81">
        <v>0</v>
      </c>
      <c r="BD81">
        <v>0</v>
      </c>
      <c r="BE81" t="s">
        <v>453</v>
      </c>
      <c r="BF81">
        <v>1</v>
      </c>
    </row>
    <row r="82" spans="1:58" ht="165" hidden="1" x14ac:dyDescent="0.25">
      <c r="A82">
        <v>243</v>
      </c>
      <c r="B82" t="s">
        <v>115</v>
      </c>
      <c r="C82" s="1">
        <v>44256.535717592589</v>
      </c>
      <c r="D82">
        <v>2</v>
      </c>
      <c r="E82">
        <v>3</v>
      </c>
      <c r="F82" t="s">
        <v>454</v>
      </c>
      <c r="G82" t="s">
        <v>455</v>
      </c>
      <c r="H82">
        <v>7</v>
      </c>
      <c r="I82">
        <v>23</v>
      </c>
      <c r="J82" t="s">
        <v>456</v>
      </c>
      <c r="K82">
        <v>2</v>
      </c>
      <c r="L82" s="2" t="s">
        <v>457</v>
      </c>
      <c r="M82" s="2" t="s">
        <v>458</v>
      </c>
      <c r="N82">
        <v>3</v>
      </c>
      <c r="O82">
        <v>4</v>
      </c>
      <c r="P82">
        <v>4</v>
      </c>
      <c r="Q82">
        <v>2</v>
      </c>
      <c r="R82">
        <v>4</v>
      </c>
      <c r="S82">
        <v>2</v>
      </c>
      <c r="T82">
        <v>3</v>
      </c>
      <c r="U82">
        <v>2</v>
      </c>
      <c r="V82">
        <v>5</v>
      </c>
      <c r="W82">
        <v>3</v>
      </c>
      <c r="X82">
        <v>2</v>
      </c>
      <c r="Y82">
        <v>4</v>
      </c>
      <c r="Z82">
        <v>4</v>
      </c>
      <c r="AA82">
        <v>4</v>
      </c>
      <c r="AB82">
        <v>3</v>
      </c>
      <c r="AC82">
        <v>2</v>
      </c>
      <c r="AD82">
        <v>1</v>
      </c>
      <c r="AE82">
        <v>17</v>
      </c>
      <c r="AP82">
        <v>75</v>
      </c>
      <c r="AQ82">
        <v>33</v>
      </c>
      <c r="AR82">
        <v>67</v>
      </c>
      <c r="AS82">
        <v>44</v>
      </c>
      <c r="AT82">
        <v>15</v>
      </c>
      <c r="AU82">
        <v>219</v>
      </c>
      <c r="AV82">
        <v>76</v>
      </c>
      <c r="AW82">
        <v>61</v>
      </c>
      <c r="AX82">
        <v>590</v>
      </c>
      <c r="AY82" s="1">
        <v>44256.542546296296</v>
      </c>
      <c r="AZ82">
        <v>1</v>
      </c>
      <c r="BA82">
        <v>8</v>
      </c>
      <c r="BB82">
        <v>8</v>
      </c>
      <c r="BC82">
        <v>0</v>
      </c>
      <c r="BD82">
        <v>0</v>
      </c>
      <c r="BE82">
        <v>1</v>
      </c>
      <c r="BF82">
        <v>6</v>
      </c>
    </row>
    <row r="83" spans="1:58" ht="180" hidden="1" x14ac:dyDescent="0.25">
      <c r="A83">
        <v>245</v>
      </c>
      <c r="B83" t="s">
        <v>115</v>
      </c>
      <c r="C83" s="1">
        <v>44256.535763888889</v>
      </c>
      <c r="D83">
        <v>2</v>
      </c>
      <c r="E83">
        <v>3</v>
      </c>
      <c r="F83" t="s">
        <v>401</v>
      </c>
      <c r="G83" t="s">
        <v>462</v>
      </c>
      <c r="H83">
        <v>10</v>
      </c>
      <c r="I83">
        <v>27</v>
      </c>
      <c r="J83" t="s">
        <v>463</v>
      </c>
      <c r="K83">
        <v>2</v>
      </c>
      <c r="L83" s="2" t="s">
        <v>464</v>
      </c>
      <c r="M83" t="e">
        <f>- Richten sich gegen eine bestimmte Gruppe/ Gemeinschaft
- beruhen auf Vorurteilen
- Führen oft zu Missverständnissen und Krawallen</f>
        <v>#NAME?</v>
      </c>
      <c r="N83">
        <v>2</v>
      </c>
      <c r="O83">
        <v>2</v>
      </c>
      <c r="P83">
        <v>3</v>
      </c>
      <c r="Q83">
        <v>1</v>
      </c>
      <c r="R83">
        <v>4</v>
      </c>
      <c r="S83">
        <v>1</v>
      </c>
      <c r="T83">
        <v>1</v>
      </c>
      <c r="U83">
        <v>2</v>
      </c>
      <c r="V83">
        <v>4</v>
      </c>
      <c r="W83">
        <v>4</v>
      </c>
      <c r="X83">
        <v>2</v>
      </c>
      <c r="Y83">
        <v>4</v>
      </c>
      <c r="Z83">
        <v>4</v>
      </c>
      <c r="AA83">
        <v>4</v>
      </c>
      <c r="AB83">
        <v>5</v>
      </c>
      <c r="AC83">
        <v>2</v>
      </c>
      <c r="AD83">
        <v>1</v>
      </c>
      <c r="AE83">
        <v>17</v>
      </c>
      <c r="AP83">
        <v>82</v>
      </c>
      <c r="AQ83">
        <v>40</v>
      </c>
      <c r="AR83">
        <v>35</v>
      </c>
      <c r="AS83">
        <v>41</v>
      </c>
      <c r="AT83">
        <v>17</v>
      </c>
      <c r="AU83">
        <v>134</v>
      </c>
      <c r="AV83">
        <v>65</v>
      </c>
      <c r="AW83">
        <v>51</v>
      </c>
      <c r="AX83">
        <v>465</v>
      </c>
      <c r="AY83" s="1">
        <v>44256.541145833333</v>
      </c>
      <c r="AZ83">
        <v>1</v>
      </c>
      <c r="BA83">
        <v>8</v>
      </c>
      <c r="BB83">
        <v>8</v>
      </c>
      <c r="BC83">
        <v>0</v>
      </c>
      <c r="BD83">
        <v>0</v>
      </c>
      <c r="BE83" t="s">
        <v>375</v>
      </c>
      <c r="BF83">
        <v>7</v>
      </c>
    </row>
    <row r="84" spans="1:58" ht="135" hidden="1" x14ac:dyDescent="0.25">
      <c r="A84">
        <v>246</v>
      </c>
      <c r="B84" t="s">
        <v>115</v>
      </c>
      <c r="C84" s="1">
        <v>44256.535787037035</v>
      </c>
      <c r="D84">
        <v>2</v>
      </c>
      <c r="E84">
        <v>3</v>
      </c>
      <c r="F84" t="s">
        <v>406</v>
      </c>
      <c r="G84" t="s">
        <v>465</v>
      </c>
      <c r="H84">
        <v>4</v>
      </c>
      <c r="I84">
        <v>19</v>
      </c>
      <c r="J84" t="s">
        <v>466</v>
      </c>
      <c r="K84">
        <v>2</v>
      </c>
      <c r="L84" s="2" t="s">
        <v>467</v>
      </c>
      <c r="M84" t="s">
        <v>468</v>
      </c>
      <c r="N84">
        <v>2</v>
      </c>
      <c r="O84">
        <v>3</v>
      </c>
      <c r="P84">
        <v>4</v>
      </c>
      <c r="Q84">
        <v>2</v>
      </c>
      <c r="R84">
        <v>2</v>
      </c>
      <c r="S84">
        <v>1</v>
      </c>
      <c r="T84">
        <v>2</v>
      </c>
      <c r="U84">
        <v>3</v>
      </c>
      <c r="V84">
        <v>4</v>
      </c>
      <c r="W84">
        <v>3</v>
      </c>
      <c r="X84">
        <v>4</v>
      </c>
      <c r="Y84">
        <v>1</v>
      </c>
      <c r="Z84">
        <v>4</v>
      </c>
      <c r="AA84">
        <v>4</v>
      </c>
      <c r="AB84">
        <v>4</v>
      </c>
      <c r="AC84">
        <v>3</v>
      </c>
      <c r="AD84">
        <v>1</v>
      </c>
      <c r="AE84">
        <v>17</v>
      </c>
      <c r="AP84">
        <v>102</v>
      </c>
      <c r="AQ84">
        <v>48</v>
      </c>
      <c r="AR84">
        <v>24</v>
      </c>
      <c r="AS84">
        <v>49</v>
      </c>
      <c r="AT84">
        <v>26</v>
      </c>
      <c r="AU84">
        <v>93</v>
      </c>
      <c r="AV84">
        <v>44</v>
      </c>
      <c r="AW84">
        <v>28</v>
      </c>
      <c r="AX84">
        <v>414</v>
      </c>
      <c r="AY84" s="1">
        <v>44256.540578703702</v>
      </c>
      <c r="AZ84">
        <v>1</v>
      </c>
      <c r="BA84">
        <v>8</v>
      </c>
      <c r="BB84">
        <v>8</v>
      </c>
      <c r="BC84">
        <v>0</v>
      </c>
      <c r="BD84">
        <v>0</v>
      </c>
      <c r="BE84" t="s">
        <v>450</v>
      </c>
      <c r="BF84">
        <v>20</v>
      </c>
    </row>
    <row r="85" spans="1:58" hidden="1" x14ac:dyDescent="0.25">
      <c r="A85">
        <v>247</v>
      </c>
      <c r="B85" t="s">
        <v>115</v>
      </c>
      <c r="C85" s="1">
        <v>44256.535798611112</v>
      </c>
      <c r="D85">
        <v>2</v>
      </c>
      <c r="E85">
        <v>3</v>
      </c>
      <c r="F85" t="s">
        <v>406</v>
      </c>
      <c r="G85" t="s">
        <v>140</v>
      </c>
      <c r="H85">
        <v>6</v>
      </c>
      <c r="I85">
        <v>28</v>
      </c>
      <c r="J85" t="s">
        <v>469</v>
      </c>
      <c r="K85">
        <v>2</v>
      </c>
      <c r="L85" t="s">
        <v>470</v>
      </c>
      <c r="M85" t="s">
        <v>471</v>
      </c>
      <c r="N85">
        <v>4</v>
      </c>
      <c r="O85">
        <v>4</v>
      </c>
      <c r="P85">
        <v>4</v>
      </c>
      <c r="Q85">
        <v>1</v>
      </c>
      <c r="R85">
        <v>1</v>
      </c>
      <c r="S85">
        <v>1</v>
      </c>
      <c r="T85">
        <v>2</v>
      </c>
      <c r="U85">
        <v>2</v>
      </c>
      <c r="V85">
        <v>1</v>
      </c>
      <c r="W85">
        <v>2</v>
      </c>
      <c r="X85">
        <v>1</v>
      </c>
      <c r="Y85">
        <v>3</v>
      </c>
      <c r="Z85">
        <v>4</v>
      </c>
      <c r="AA85">
        <v>2</v>
      </c>
      <c r="AB85">
        <v>3</v>
      </c>
      <c r="AC85">
        <v>4</v>
      </c>
      <c r="AD85">
        <v>2</v>
      </c>
      <c r="AE85">
        <v>17</v>
      </c>
      <c r="AP85">
        <v>95</v>
      </c>
      <c r="AQ85">
        <v>32</v>
      </c>
      <c r="AR85">
        <v>26</v>
      </c>
      <c r="AS85">
        <v>99</v>
      </c>
      <c r="AT85">
        <v>16</v>
      </c>
      <c r="AU85">
        <v>35</v>
      </c>
      <c r="AV85">
        <v>27</v>
      </c>
      <c r="AW85">
        <v>29</v>
      </c>
      <c r="AX85">
        <v>359</v>
      </c>
      <c r="AY85" s="1">
        <v>44256.539953703701</v>
      </c>
      <c r="AZ85">
        <v>1</v>
      </c>
      <c r="BA85">
        <v>8</v>
      </c>
      <c r="BB85">
        <v>8</v>
      </c>
      <c r="BC85">
        <v>0</v>
      </c>
      <c r="BD85">
        <v>0</v>
      </c>
      <c r="BE85" t="s">
        <v>251</v>
      </c>
      <c r="BF85">
        <v>47</v>
      </c>
    </row>
    <row r="86" spans="1:58" hidden="1" x14ac:dyDescent="0.25">
      <c r="A86">
        <v>248</v>
      </c>
      <c r="B86" t="s">
        <v>115</v>
      </c>
      <c r="C86" s="1">
        <v>44256.535891203705</v>
      </c>
      <c r="D86">
        <v>2</v>
      </c>
      <c r="E86">
        <v>3</v>
      </c>
      <c r="F86" t="s">
        <v>454</v>
      </c>
      <c r="G86" t="s">
        <v>472</v>
      </c>
      <c r="H86">
        <v>14</v>
      </c>
      <c r="I86">
        <v>4</v>
      </c>
      <c r="J86" t="s">
        <v>473</v>
      </c>
      <c r="K86">
        <v>2</v>
      </c>
      <c r="L86" t="s">
        <v>474</v>
      </c>
      <c r="M86" t="s">
        <v>475</v>
      </c>
      <c r="N86">
        <v>-1</v>
      </c>
      <c r="O86">
        <v>-1</v>
      </c>
      <c r="P86">
        <v>-1</v>
      </c>
      <c r="Q86">
        <v>-1</v>
      </c>
      <c r="R86">
        <v>-1</v>
      </c>
      <c r="S86">
        <v>3</v>
      </c>
      <c r="T86">
        <v>2</v>
      </c>
      <c r="U86">
        <v>1</v>
      </c>
      <c r="V86">
        <v>3</v>
      </c>
      <c r="W86">
        <v>4</v>
      </c>
      <c r="X86">
        <v>2</v>
      </c>
      <c r="Y86">
        <v>3</v>
      </c>
      <c r="Z86">
        <v>3</v>
      </c>
      <c r="AA86">
        <v>3</v>
      </c>
      <c r="AB86">
        <v>3</v>
      </c>
      <c r="AC86">
        <v>3</v>
      </c>
      <c r="AD86">
        <v>1</v>
      </c>
      <c r="AE86">
        <v>18</v>
      </c>
      <c r="AP86">
        <v>124</v>
      </c>
      <c r="AQ86">
        <v>124</v>
      </c>
      <c r="AR86">
        <v>43</v>
      </c>
      <c r="AS86">
        <v>74</v>
      </c>
      <c r="AT86">
        <v>25</v>
      </c>
      <c r="AU86">
        <v>175</v>
      </c>
      <c r="AV86">
        <v>21</v>
      </c>
      <c r="AW86">
        <v>38</v>
      </c>
      <c r="AX86">
        <v>540</v>
      </c>
      <c r="AY86" s="1">
        <v>44256.543113425927</v>
      </c>
      <c r="AZ86">
        <v>1</v>
      </c>
      <c r="BA86">
        <v>8</v>
      </c>
      <c r="BB86">
        <v>8</v>
      </c>
      <c r="BC86">
        <v>0</v>
      </c>
      <c r="BD86">
        <v>0</v>
      </c>
      <c r="BE86" t="s">
        <v>198</v>
      </c>
      <c r="BF86">
        <v>19</v>
      </c>
    </row>
    <row r="87" spans="1:58" ht="45" hidden="1" x14ac:dyDescent="0.25">
      <c r="A87">
        <v>249</v>
      </c>
      <c r="B87" t="s">
        <v>115</v>
      </c>
      <c r="C87" s="1">
        <v>44256.535902777781</v>
      </c>
      <c r="D87">
        <v>2</v>
      </c>
      <c r="E87">
        <v>3</v>
      </c>
      <c r="F87" t="s">
        <v>476</v>
      </c>
      <c r="G87" t="s">
        <v>477</v>
      </c>
      <c r="H87">
        <v>9</v>
      </c>
      <c r="I87">
        <v>3</v>
      </c>
      <c r="J87" t="s">
        <v>478</v>
      </c>
      <c r="K87">
        <v>2</v>
      </c>
      <c r="L87" t="s">
        <v>479</v>
      </c>
      <c r="M87" s="2" t="s">
        <v>480</v>
      </c>
      <c r="N87">
        <v>3</v>
      </c>
      <c r="O87">
        <v>4</v>
      </c>
      <c r="P87">
        <v>4</v>
      </c>
      <c r="Q87">
        <v>5</v>
      </c>
      <c r="R87">
        <v>2</v>
      </c>
      <c r="S87">
        <v>4</v>
      </c>
      <c r="T87">
        <v>2</v>
      </c>
      <c r="U87">
        <v>3</v>
      </c>
      <c r="V87">
        <v>3</v>
      </c>
      <c r="W87">
        <v>4</v>
      </c>
      <c r="X87">
        <v>3</v>
      </c>
      <c r="Y87">
        <v>4</v>
      </c>
      <c r="Z87">
        <v>4</v>
      </c>
      <c r="AA87">
        <v>4</v>
      </c>
      <c r="AB87">
        <v>4</v>
      </c>
      <c r="AC87">
        <v>3</v>
      </c>
      <c r="AD87">
        <v>2</v>
      </c>
      <c r="AE87">
        <v>17</v>
      </c>
      <c r="AP87">
        <v>82</v>
      </c>
      <c r="AQ87">
        <v>44</v>
      </c>
      <c r="AR87">
        <v>88</v>
      </c>
      <c r="AS87">
        <v>72</v>
      </c>
      <c r="AT87">
        <v>17</v>
      </c>
      <c r="AU87">
        <v>91</v>
      </c>
      <c r="AV87">
        <v>53</v>
      </c>
      <c r="AW87">
        <v>35</v>
      </c>
      <c r="AX87">
        <v>428</v>
      </c>
      <c r="AY87" s="1">
        <v>44256.541481481479</v>
      </c>
      <c r="AZ87">
        <v>1</v>
      </c>
      <c r="BA87">
        <v>8</v>
      </c>
      <c r="BB87">
        <v>8</v>
      </c>
      <c r="BC87">
        <v>0</v>
      </c>
      <c r="BD87">
        <v>0</v>
      </c>
      <c r="BE87" t="s">
        <v>375</v>
      </c>
      <c r="BF87">
        <v>12</v>
      </c>
    </row>
    <row r="88" spans="1:58" ht="135" hidden="1" x14ac:dyDescent="0.25">
      <c r="A88">
        <v>250</v>
      </c>
      <c r="B88" t="s">
        <v>115</v>
      </c>
      <c r="C88" s="1">
        <v>44256.535949074074</v>
      </c>
      <c r="D88">
        <v>2</v>
      </c>
      <c r="E88">
        <v>3</v>
      </c>
      <c r="F88" t="s">
        <v>406</v>
      </c>
      <c r="G88" t="s">
        <v>481</v>
      </c>
      <c r="H88">
        <v>11</v>
      </c>
      <c r="I88">
        <v>27</v>
      </c>
      <c r="J88" t="s">
        <v>482</v>
      </c>
      <c r="K88">
        <v>2</v>
      </c>
      <c r="L88" s="2" t="s">
        <v>483</v>
      </c>
      <c r="M88" s="2" t="s">
        <v>484</v>
      </c>
      <c r="N88">
        <v>4</v>
      </c>
      <c r="O88">
        <v>4</v>
      </c>
      <c r="P88">
        <v>4</v>
      </c>
      <c r="Q88">
        <v>4</v>
      </c>
      <c r="R88">
        <v>5</v>
      </c>
      <c r="S88">
        <v>3</v>
      </c>
      <c r="T88">
        <v>4</v>
      </c>
      <c r="U88">
        <v>2</v>
      </c>
      <c r="V88">
        <v>5</v>
      </c>
      <c r="W88">
        <v>-1</v>
      </c>
      <c r="X88">
        <v>2</v>
      </c>
      <c r="Y88">
        <v>4</v>
      </c>
      <c r="Z88">
        <v>5</v>
      </c>
      <c r="AA88">
        <v>5</v>
      </c>
      <c r="AB88">
        <v>2</v>
      </c>
      <c r="AC88">
        <v>-1</v>
      </c>
      <c r="AD88">
        <v>2</v>
      </c>
      <c r="AE88">
        <v>17</v>
      </c>
      <c r="AP88">
        <v>89</v>
      </c>
      <c r="AQ88">
        <v>51</v>
      </c>
      <c r="AR88">
        <v>41</v>
      </c>
      <c r="AS88">
        <v>45</v>
      </c>
      <c r="AT88">
        <v>17</v>
      </c>
      <c r="AU88">
        <v>56</v>
      </c>
      <c r="AV88">
        <v>87</v>
      </c>
      <c r="AW88">
        <v>27</v>
      </c>
      <c r="AX88">
        <v>413</v>
      </c>
      <c r="AY88" s="1">
        <v>44256.54074074074</v>
      </c>
      <c r="AZ88">
        <v>1</v>
      </c>
      <c r="BA88">
        <v>8</v>
      </c>
      <c r="BB88">
        <v>8</v>
      </c>
      <c r="BC88">
        <v>0</v>
      </c>
      <c r="BD88">
        <v>0</v>
      </c>
      <c r="BE88" t="s">
        <v>346</v>
      </c>
      <c r="BF88">
        <v>21</v>
      </c>
    </row>
    <row r="89" spans="1:58" ht="330" hidden="1" x14ac:dyDescent="0.25">
      <c r="A89">
        <v>252</v>
      </c>
      <c r="B89" t="s">
        <v>115</v>
      </c>
      <c r="C89" s="1">
        <v>44256.536527777775</v>
      </c>
      <c r="D89">
        <v>2</v>
      </c>
      <c r="E89">
        <v>3</v>
      </c>
      <c r="F89" t="s">
        <v>410</v>
      </c>
      <c r="G89" t="s">
        <v>161</v>
      </c>
      <c r="H89">
        <v>9</v>
      </c>
      <c r="I89">
        <v>30</v>
      </c>
      <c r="J89" t="s">
        <v>489</v>
      </c>
      <c r="K89">
        <v>2</v>
      </c>
      <c r="L89" s="2" t="s">
        <v>490</v>
      </c>
      <c r="M89" s="2" t="s">
        <v>491</v>
      </c>
      <c r="N89">
        <v>4</v>
      </c>
      <c r="O89">
        <v>4</v>
      </c>
      <c r="P89">
        <v>4</v>
      </c>
      <c r="Q89">
        <v>1</v>
      </c>
      <c r="R89">
        <v>3</v>
      </c>
      <c r="S89">
        <v>1</v>
      </c>
      <c r="T89">
        <v>3</v>
      </c>
      <c r="U89">
        <v>2</v>
      </c>
      <c r="V89">
        <v>3</v>
      </c>
      <c r="W89">
        <v>2</v>
      </c>
      <c r="X89">
        <v>2</v>
      </c>
      <c r="Y89">
        <v>3</v>
      </c>
      <c r="Z89">
        <v>4</v>
      </c>
      <c r="AA89">
        <v>4</v>
      </c>
      <c r="AB89">
        <v>3</v>
      </c>
      <c r="AC89">
        <v>4</v>
      </c>
      <c r="AD89">
        <v>2</v>
      </c>
      <c r="AE89">
        <v>17</v>
      </c>
      <c r="AP89">
        <v>135</v>
      </c>
      <c r="AQ89">
        <v>43</v>
      </c>
      <c r="AR89">
        <v>38</v>
      </c>
      <c r="AS89">
        <v>52</v>
      </c>
      <c r="AT89">
        <v>25</v>
      </c>
      <c r="AU89">
        <v>148</v>
      </c>
      <c r="AV89">
        <v>138</v>
      </c>
      <c r="AW89">
        <v>38</v>
      </c>
      <c r="AX89">
        <v>617</v>
      </c>
      <c r="AY89" s="1">
        <v>44256.543668981481</v>
      </c>
      <c r="AZ89">
        <v>1</v>
      </c>
      <c r="BA89">
        <v>8</v>
      </c>
      <c r="BB89">
        <v>8</v>
      </c>
      <c r="BC89">
        <v>0</v>
      </c>
      <c r="BD89">
        <v>0</v>
      </c>
      <c r="BE89" t="s">
        <v>418</v>
      </c>
      <c r="BF89">
        <v>4</v>
      </c>
    </row>
    <row r="90" spans="1:58" ht="390" hidden="1" x14ac:dyDescent="0.25">
      <c r="A90">
        <v>258</v>
      </c>
      <c r="B90" t="s">
        <v>181</v>
      </c>
      <c r="C90" s="1">
        <v>44256.58792824074</v>
      </c>
      <c r="G90" t="s">
        <v>462</v>
      </c>
      <c r="H90">
        <v>10</v>
      </c>
      <c r="I90">
        <v>27</v>
      </c>
      <c r="J90" t="s">
        <v>463</v>
      </c>
      <c r="L90" s="2" t="s">
        <v>496</v>
      </c>
      <c r="M90" t="e">
        <f>- Nichts geschieht durch Zufall
- Verheimlichung
- alles steht im Zusammenhang
- Gut und Böse
- Vorurteile</f>
        <v>#NAME?</v>
      </c>
      <c r="N90">
        <v>3</v>
      </c>
      <c r="O90">
        <v>4</v>
      </c>
      <c r="P90">
        <v>4</v>
      </c>
      <c r="Q90">
        <v>2</v>
      </c>
      <c r="R90">
        <v>3</v>
      </c>
      <c r="V90">
        <v>5</v>
      </c>
      <c r="W90">
        <v>5</v>
      </c>
      <c r="X90">
        <v>2</v>
      </c>
      <c r="Y90">
        <v>4</v>
      </c>
      <c r="Z90">
        <v>4</v>
      </c>
      <c r="AA90">
        <v>4</v>
      </c>
      <c r="AB90">
        <v>4</v>
      </c>
      <c r="AC90">
        <v>2</v>
      </c>
      <c r="AP90">
        <v>25</v>
      </c>
      <c r="AR90">
        <v>38</v>
      </c>
      <c r="AS90">
        <v>12</v>
      </c>
      <c r="AT90">
        <v>131</v>
      </c>
      <c r="AU90">
        <v>67</v>
      </c>
      <c r="AV90">
        <v>55</v>
      </c>
      <c r="AX90">
        <v>328</v>
      </c>
      <c r="AY90" s="1">
        <v>44256.591724537036</v>
      </c>
      <c r="AZ90">
        <v>1</v>
      </c>
      <c r="BA90">
        <v>7</v>
      </c>
      <c r="BB90">
        <v>7</v>
      </c>
      <c r="BC90">
        <v>0</v>
      </c>
      <c r="BD90">
        <v>0</v>
      </c>
      <c r="BE90" t="s">
        <v>418</v>
      </c>
      <c r="BF90">
        <v>3</v>
      </c>
    </row>
    <row r="91" spans="1:58" ht="360" hidden="1" x14ac:dyDescent="0.25">
      <c r="A91">
        <v>259</v>
      </c>
      <c r="B91" t="s">
        <v>181</v>
      </c>
      <c r="C91" s="1">
        <v>44256.58792824074</v>
      </c>
      <c r="G91" t="s">
        <v>436</v>
      </c>
      <c r="H91">
        <v>6</v>
      </c>
      <c r="I91">
        <v>28</v>
      </c>
      <c r="J91" t="s">
        <v>437</v>
      </c>
      <c r="L91" s="2" t="s">
        <v>497</v>
      </c>
      <c r="M91" t="e">
        <f>-Nichts geschieht durch Zufall: es gibt immer einen bestimmten Grund
-Nichts ist wie es scheint: Dinge werde verschleiert und es wird alles geheim gehalten
-alles ist verbunden: verschiedene Ereignisse hängen zusammen
-Gegensätzlich</f>
        <v>#NAME?</v>
      </c>
      <c r="N91">
        <v>4</v>
      </c>
      <c r="O91">
        <v>4</v>
      </c>
      <c r="P91">
        <v>4</v>
      </c>
      <c r="Q91">
        <v>2</v>
      </c>
      <c r="R91">
        <v>2</v>
      </c>
      <c r="V91">
        <v>4</v>
      </c>
      <c r="W91">
        <v>4</v>
      </c>
      <c r="X91">
        <v>4</v>
      </c>
      <c r="Y91">
        <v>3</v>
      </c>
      <c r="Z91">
        <v>3</v>
      </c>
      <c r="AA91">
        <v>4</v>
      </c>
      <c r="AB91">
        <v>4</v>
      </c>
      <c r="AC91">
        <v>3</v>
      </c>
      <c r="AP91">
        <v>19</v>
      </c>
      <c r="AR91">
        <v>31</v>
      </c>
      <c r="AS91">
        <v>21</v>
      </c>
      <c r="AT91">
        <v>224</v>
      </c>
      <c r="AU91">
        <v>146</v>
      </c>
      <c r="AV91">
        <v>28</v>
      </c>
      <c r="AX91">
        <v>469</v>
      </c>
      <c r="AY91" s="1">
        <v>44256.593356481484</v>
      </c>
      <c r="AZ91">
        <v>1</v>
      </c>
      <c r="BA91">
        <v>7</v>
      </c>
      <c r="BB91">
        <v>7</v>
      </c>
      <c r="BC91">
        <v>0</v>
      </c>
      <c r="BD91">
        <v>0</v>
      </c>
      <c r="BE91" t="s">
        <v>217</v>
      </c>
      <c r="BF91">
        <v>4</v>
      </c>
    </row>
    <row r="92" spans="1:58" hidden="1" x14ac:dyDescent="0.25">
      <c r="A92">
        <v>260</v>
      </c>
      <c r="B92" t="s">
        <v>181</v>
      </c>
      <c r="C92" s="1">
        <v>44256.587939814817</v>
      </c>
      <c r="G92" t="s">
        <v>428</v>
      </c>
      <c r="H92">
        <v>6</v>
      </c>
      <c r="I92">
        <v>22</v>
      </c>
      <c r="J92" t="s">
        <v>429</v>
      </c>
      <c r="L92" t="e">
        <f>- die Mondlandung gab es nie
- Exenmenschen
- Corona gab es nie
- titanic ist nie untergegagen
- Prominente gehören Illuminatie an
- flugzeuge versprüchen gift
- amerikanische elite tötet kinder
- US wahlen wurden zu gunsten bidens manipuliert</f>
        <v>#NAME?</v>
      </c>
      <c r="M92" t="e">
        <f>- Nichts geschieht durch Zufall, alle handlungen hatten eine Absicht
- Nichts ist, wie es scheint, wir leben in einer Illusion und uns wird das wichtigste vorenthalten
- alles ist miteinander verbunden, verschwörer:innen bilden Zusammenhänge und schmieden lannfristige pläne
- Gegensätzlichkeit von Gut und Böse: Böse sind die, denen etwas vorgeworfen wird, Prominente, politiker..</f>
        <v>#NAME?</v>
      </c>
      <c r="N92">
        <v>3</v>
      </c>
      <c r="O92">
        <v>4</v>
      </c>
      <c r="P92">
        <v>4</v>
      </c>
      <c r="Q92">
        <v>3</v>
      </c>
      <c r="R92">
        <v>2</v>
      </c>
      <c r="V92">
        <v>4</v>
      </c>
      <c r="W92">
        <v>3</v>
      </c>
      <c r="X92">
        <v>3</v>
      </c>
      <c r="Y92">
        <v>4</v>
      </c>
      <c r="Z92">
        <v>4</v>
      </c>
      <c r="AA92">
        <v>4</v>
      </c>
      <c r="AB92">
        <v>5</v>
      </c>
      <c r="AC92">
        <v>2</v>
      </c>
      <c r="AP92">
        <v>18</v>
      </c>
      <c r="AR92">
        <v>35</v>
      </c>
      <c r="AS92">
        <v>17</v>
      </c>
      <c r="AT92">
        <v>120</v>
      </c>
      <c r="AU92">
        <v>164</v>
      </c>
      <c r="AV92">
        <v>25</v>
      </c>
      <c r="AX92">
        <v>379</v>
      </c>
      <c r="AY92" s="1">
        <v>44256.592326388891</v>
      </c>
      <c r="AZ92">
        <v>1</v>
      </c>
      <c r="BA92">
        <v>7</v>
      </c>
      <c r="BB92">
        <v>7</v>
      </c>
      <c r="BC92">
        <v>0</v>
      </c>
      <c r="BD92">
        <v>0</v>
      </c>
      <c r="BE92" t="s">
        <v>165</v>
      </c>
      <c r="BF92">
        <v>4</v>
      </c>
    </row>
    <row r="93" spans="1:58" ht="180" hidden="1" x14ac:dyDescent="0.25">
      <c r="A93">
        <v>261</v>
      </c>
      <c r="B93" t="s">
        <v>181</v>
      </c>
      <c r="C93" s="1">
        <v>44256.587939814817</v>
      </c>
      <c r="G93" t="s">
        <v>402</v>
      </c>
      <c r="H93">
        <v>7</v>
      </c>
      <c r="I93">
        <v>18</v>
      </c>
      <c r="J93" t="s">
        <v>403</v>
      </c>
      <c r="L93" s="2" t="s">
        <v>498</v>
      </c>
      <c r="M93" s="2" t="s">
        <v>499</v>
      </c>
      <c r="N93">
        <v>5</v>
      </c>
      <c r="O93">
        <v>4</v>
      </c>
      <c r="P93">
        <v>4</v>
      </c>
      <c r="Q93">
        <v>1</v>
      </c>
      <c r="R93">
        <v>2</v>
      </c>
      <c r="V93">
        <v>4</v>
      </c>
      <c r="W93">
        <v>4</v>
      </c>
      <c r="X93">
        <v>2</v>
      </c>
      <c r="Y93">
        <v>3</v>
      </c>
      <c r="Z93">
        <v>3</v>
      </c>
      <c r="AA93">
        <v>4</v>
      </c>
      <c r="AB93">
        <v>4</v>
      </c>
      <c r="AC93">
        <v>2</v>
      </c>
      <c r="AP93">
        <v>23</v>
      </c>
      <c r="AR93">
        <v>75</v>
      </c>
      <c r="AS93">
        <v>20</v>
      </c>
      <c r="AT93">
        <v>93</v>
      </c>
      <c r="AU93">
        <v>55</v>
      </c>
      <c r="AV93">
        <v>35</v>
      </c>
      <c r="AX93">
        <v>301</v>
      </c>
      <c r="AY93" s="1">
        <v>44256.591423611113</v>
      </c>
      <c r="AZ93">
        <v>1</v>
      </c>
      <c r="BA93">
        <v>7</v>
      </c>
      <c r="BB93">
        <v>7</v>
      </c>
      <c r="BC93">
        <v>0</v>
      </c>
      <c r="BD93">
        <v>0</v>
      </c>
      <c r="BE93" t="s">
        <v>500</v>
      </c>
      <c r="BF93">
        <v>4</v>
      </c>
    </row>
    <row r="94" spans="1:58" hidden="1" x14ac:dyDescent="0.25">
      <c r="A94">
        <v>262</v>
      </c>
      <c r="B94" t="s">
        <v>181</v>
      </c>
      <c r="C94" s="1">
        <v>44256.587951388887</v>
      </c>
      <c r="G94" t="s">
        <v>465</v>
      </c>
      <c r="H94">
        <v>4</v>
      </c>
      <c r="I94">
        <v>23</v>
      </c>
      <c r="J94" t="s">
        <v>501</v>
      </c>
      <c r="L94" t="e">
        <f>- die Erde sei eine Scheibe
- die Corona Impfungen implantieren einen Chip
- die elite, also Politiker und reiche Menschen wollen das Volk unterjochen</f>
        <v>#NAME?</v>
      </c>
      <c r="M94" t="e">
        <f>-Politiker und reiche Menschen sind die Bösen
- die Verschwören wissen genau Bescheid und wollen aufklären</f>
        <v>#NAME?</v>
      </c>
      <c r="N94">
        <v>4</v>
      </c>
      <c r="O94">
        <v>4</v>
      </c>
      <c r="P94">
        <v>3</v>
      </c>
      <c r="Q94">
        <v>5</v>
      </c>
      <c r="R94">
        <v>3</v>
      </c>
      <c r="V94">
        <v>4</v>
      </c>
      <c r="W94">
        <v>3</v>
      </c>
      <c r="X94">
        <v>2</v>
      </c>
      <c r="Y94">
        <v>4</v>
      </c>
      <c r="Z94">
        <v>5</v>
      </c>
      <c r="AA94">
        <v>4</v>
      </c>
      <c r="AB94">
        <v>4</v>
      </c>
      <c r="AC94">
        <v>3</v>
      </c>
      <c r="AP94">
        <v>66</v>
      </c>
      <c r="AR94">
        <v>137</v>
      </c>
      <c r="AS94">
        <v>17</v>
      </c>
      <c r="AT94">
        <v>191</v>
      </c>
      <c r="AU94">
        <v>50</v>
      </c>
      <c r="AV94">
        <v>38</v>
      </c>
      <c r="AX94">
        <v>356</v>
      </c>
      <c r="AY94" s="1">
        <v>44256.593726851854</v>
      </c>
      <c r="AZ94">
        <v>1</v>
      </c>
      <c r="BA94">
        <v>7</v>
      </c>
      <c r="BB94">
        <v>7</v>
      </c>
      <c r="BC94">
        <v>0</v>
      </c>
      <c r="BD94">
        <v>0</v>
      </c>
      <c r="BE94" t="s">
        <v>400</v>
      </c>
      <c r="BF94">
        <v>5</v>
      </c>
    </row>
    <row r="95" spans="1:58" ht="30" hidden="1" x14ac:dyDescent="0.25">
      <c r="A95">
        <v>263</v>
      </c>
      <c r="B95" t="s">
        <v>181</v>
      </c>
      <c r="C95" s="1">
        <v>44256.587951388887</v>
      </c>
      <c r="G95" t="s">
        <v>477</v>
      </c>
      <c r="H95">
        <v>9</v>
      </c>
      <c r="I95">
        <v>3</v>
      </c>
      <c r="J95" t="s">
        <v>478</v>
      </c>
      <c r="L95" t="s">
        <v>502</v>
      </c>
      <c r="M95" s="2" t="s">
        <v>503</v>
      </c>
      <c r="N95">
        <v>4</v>
      </c>
      <c r="O95">
        <v>5</v>
      </c>
      <c r="P95">
        <v>5</v>
      </c>
      <c r="Q95">
        <v>4</v>
      </c>
      <c r="R95">
        <v>2</v>
      </c>
      <c r="V95">
        <v>3</v>
      </c>
      <c r="W95">
        <v>4</v>
      </c>
      <c r="X95">
        <v>3</v>
      </c>
      <c r="Y95">
        <v>4</v>
      </c>
      <c r="Z95">
        <v>5</v>
      </c>
      <c r="AA95">
        <v>4</v>
      </c>
      <c r="AB95">
        <v>4</v>
      </c>
      <c r="AC95">
        <v>2</v>
      </c>
      <c r="AP95">
        <v>67</v>
      </c>
      <c r="AR95">
        <v>68</v>
      </c>
      <c r="AS95">
        <v>17</v>
      </c>
      <c r="AT95">
        <v>62</v>
      </c>
      <c r="AU95">
        <v>79</v>
      </c>
      <c r="AV95">
        <v>39</v>
      </c>
      <c r="AX95">
        <v>286</v>
      </c>
      <c r="AY95" s="1">
        <v>44256.591793981483</v>
      </c>
      <c r="AZ95">
        <v>1</v>
      </c>
      <c r="BA95">
        <v>7</v>
      </c>
      <c r="BB95">
        <v>7</v>
      </c>
      <c r="BC95">
        <v>0</v>
      </c>
      <c r="BD95">
        <v>0</v>
      </c>
      <c r="BE95" t="s">
        <v>127</v>
      </c>
      <c r="BF95">
        <v>5</v>
      </c>
    </row>
    <row r="96" spans="1:58" ht="105" hidden="1" x14ac:dyDescent="0.25">
      <c r="A96">
        <v>264</v>
      </c>
      <c r="B96" t="s">
        <v>181</v>
      </c>
      <c r="C96" s="1">
        <v>44256.587951388887</v>
      </c>
      <c r="G96" t="s">
        <v>472</v>
      </c>
      <c r="H96">
        <v>14</v>
      </c>
      <c r="I96">
        <v>4</v>
      </c>
      <c r="J96" t="s">
        <v>473</v>
      </c>
      <c r="L96" s="2" t="s">
        <v>504</v>
      </c>
      <c r="M96" s="2" t="s">
        <v>505</v>
      </c>
      <c r="N96">
        <v>-1</v>
      </c>
      <c r="O96">
        <v>3</v>
      </c>
      <c r="P96">
        <v>4</v>
      </c>
      <c r="Q96">
        <v>2</v>
      </c>
      <c r="R96">
        <v>-1</v>
      </c>
      <c r="V96">
        <v>4</v>
      </c>
      <c r="W96">
        <v>4</v>
      </c>
      <c r="X96">
        <v>3</v>
      </c>
      <c r="Y96">
        <v>3</v>
      </c>
      <c r="Z96">
        <v>3</v>
      </c>
      <c r="AA96">
        <v>3</v>
      </c>
      <c r="AB96">
        <v>3</v>
      </c>
      <c r="AC96">
        <v>3</v>
      </c>
      <c r="AP96">
        <v>21</v>
      </c>
      <c r="AR96">
        <v>62</v>
      </c>
      <c r="AS96">
        <v>25</v>
      </c>
      <c r="AT96">
        <v>70</v>
      </c>
      <c r="AU96">
        <v>58</v>
      </c>
      <c r="AV96">
        <v>50</v>
      </c>
      <c r="AX96">
        <v>286</v>
      </c>
      <c r="AY96" s="1">
        <v>44256.591261574074</v>
      </c>
      <c r="AZ96">
        <v>1</v>
      </c>
      <c r="BA96">
        <v>7</v>
      </c>
      <c r="BB96">
        <v>7</v>
      </c>
      <c r="BC96">
        <v>0</v>
      </c>
      <c r="BD96">
        <v>0</v>
      </c>
      <c r="BE96" t="s">
        <v>418</v>
      </c>
      <c r="BF96">
        <v>6</v>
      </c>
    </row>
    <row r="97" spans="1:58" ht="405" hidden="1" x14ac:dyDescent="0.25">
      <c r="A97">
        <v>265</v>
      </c>
      <c r="B97" t="s">
        <v>181</v>
      </c>
      <c r="C97" s="1">
        <v>44256.587962962964</v>
      </c>
      <c r="G97" t="s">
        <v>411</v>
      </c>
      <c r="H97">
        <v>6</v>
      </c>
      <c r="I97">
        <v>8</v>
      </c>
      <c r="J97" t="s">
        <v>412</v>
      </c>
      <c r="L97" s="2" t="s">
        <v>506</v>
      </c>
      <c r="M97" s="2" t="s">
        <v>507</v>
      </c>
      <c r="N97">
        <v>4</v>
      </c>
      <c r="O97">
        <v>3</v>
      </c>
      <c r="P97">
        <v>4</v>
      </c>
      <c r="Q97">
        <v>2</v>
      </c>
      <c r="R97">
        <v>3</v>
      </c>
      <c r="V97">
        <v>3</v>
      </c>
      <c r="W97">
        <v>4</v>
      </c>
      <c r="X97">
        <v>2</v>
      </c>
      <c r="Y97">
        <v>4</v>
      </c>
      <c r="Z97">
        <v>4</v>
      </c>
      <c r="AA97">
        <v>4</v>
      </c>
      <c r="AB97">
        <v>4</v>
      </c>
      <c r="AC97">
        <v>2</v>
      </c>
      <c r="AP97">
        <v>19</v>
      </c>
      <c r="AR97">
        <v>36</v>
      </c>
      <c r="AS97">
        <v>25</v>
      </c>
      <c r="AT97">
        <v>156</v>
      </c>
      <c r="AU97">
        <v>92</v>
      </c>
      <c r="AV97">
        <v>39</v>
      </c>
      <c r="AX97">
        <v>367</v>
      </c>
      <c r="AY97" s="1">
        <v>44256.592210648145</v>
      </c>
      <c r="AZ97">
        <v>1</v>
      </c>
      <c r="BA97">
        <v>7</v>
      </c>
      <c r="BB97">
        <v>7</v>
      </c>
      <c r="BC97">
        <v>0</v>
      </c>
      <c r="BD97">
        <v>0</v>
      </c>
      <c r="BE97" t="s">
        <v>127</v>
      </c>
      <c r="BF97">
        <v>2</v>
      </c>
    </row>
    <row r="98" spans="1:58" ht="300" hidden="1" x14ac:dyDescent="0.25">
      <c r="A98">
        <v>266</v>
      </c>
      <c r="B98" t="s">
        <v>181</v>
      </c>
      <c r="C98" s="1">
        <v>44256.58797453704</v>
      </c>
      <c r="G98" t="s">
        <v>321</v>
      </c>
      <c r="H98">
        <v>12</v>
      </c>
      <c r="I98">
        <v>29</v>
      </c>
      <c r="J98" t="s">
        <v>444</v>
      </c>
      <c r="L98" s="2" t="s">
        <v>508</v>
      </c>
      <c r="M98" s="2" t="s">
        <v>509</v>
      </c>
      <c r="N98">
        <v>4</v>
      </c>
      <c r="O98">
        <v>4</v>
      </c>
      <c r="P98">
        <v>5</v>
      </c>
      <c r="Q98">
        <v>1</v>
      </c>
      <c r="R98">
        <v>2</v>
      </c>
      <c r="V98">
        <v>4</v>
      </c>
      <c r="W98">
        <v>5</v>
      </c>
      <c r="X98">
        <v>1</v>
      </c>
      <c r="Y98">
        <v>3</v>
      </c>
      <c r="Z98">
        <v>4</v>
      </c>
      <c r="AA98">
        <v>4</v>
      </c>
      <c r="AB98">
        <v>5</v>
      </c>
      <c r="AC98">
        <v>2</v>
      </c>
      <c r="AP98">
        <v>22</v>
      </c>
      <c r="AR98">
        <v>37</v>
      </c>
      <c r="AS98">
        <v>65</v>
      </c>
      <c r="AT98">
        <v>103</v>
      </c>
      <c r="AU98">
        <v>75</v>
      </c>
      <c r="AV98">
        <v>24</v>
      </c>
      <c r="AX98">
        <v>275</v>
      </c>
      <c r="AY98" s="1">
        <v>44256.591747685183</v>
      </c>
      <c r="AZ98">
        <v>1</v>
      </c>
      <c r="BA98">
        <v>7</v>
      </c>
      <c r="BB98">
        <v>7</v>
      </c>
      <c r="BC98">
        <v>0</v>
      </c>
      <c r="BD98">
        <v>0</v>
      </c>
      <c r="BE98" t="s">
        <v>418</v>
      </c>
      <c r="BF98">
        <v>3</v>
      </c>
    </row>
    <row r="99" spans="1:58" hidden="1" x14ac:dyDescent="0.25">
      <c r="A99">
        <v>267</v>
      </c>
      <c r="B99" t="s">
        <v>181</v>
      </c>
      <c r="C99" s="1">
        <v>44256.58797453704</v>
      </c>
      <c r="G99" t="s">
        <v>407</v>
      </c>
      <c r="H99">
        <v>2</v>
      </c>
      <c r="I99">
        <v>26</v>
      </c>
      <c r="J99" t="s">
        <v>408</v>
      </c>
      <c r="L99" t="e">
        <f>- die Erde ist eine Scheibe
- Echsenmenschen
- die Mondlandung sei gefälscht</f>
        <v>#NAME?</v>
      </c>
      <c r="M99" t="e">
        <f>-Nichts scheint wie es ist
- Nichts geschieht durch Zufall
- alles ist irgendwie miteinander verknüpft</f>
        <v>#NAME?</v>
      </c>
      <c r="N99">
        <v>-1</v>
      </c>
      <c r="O99">
        <v>-1</v>
      </c>
      <c r="P99">
        <v>-1</v>
      </c>
      <c r="Q99">
        <v>2</v>
      </c>
      <c r="R99">
        <v>-1</v>
      </c>
      <c r="V99">
        <v>5</v>
      </c>
      <c r="W99">
        <v>-1</v>
      </c>
      <c r="X99">
        <v>-1</v>
      </c>
      <c r="Y99">
        <v>4</v>
      </c>
      <c r="Z99">
        <v>4</v>
      </c>
      <c r="AA99">
        <v>4</v>
      </c>
      <c r="AB99">
        <v>4</v>
      </c>
      <c r="AC99">
        <v>-1</v>
      </c>
      <c r="AP99">
        <v>40</v>
      </c>
      <c r="AR99">
        <v>71</v>
      </c>
      <c r="AS99">
        <v>21</v>
      </c>
      <c r="AT99">
        <v>183</v>
      </c>
      <c r="AU99">
        <v>81</v>
      </c>
      <c r="AV99">
        <v>37</v>
      </c>
      <c r="AX99">
        <v>433</v>
      </c>
      <c r="AY99" s="1">
        <v>44256.592986111114</v>
      </c>
      <c r="AZ99">
        <v>1</v>
      </c>
      <c r="BA99">
        <v>7</v>
      </c>
      <c r="BB99">
        <v>7</v>
      </c>
      <c r="BC99">
        <v>0</v>
      </c>
      <c r="BD99">
        <v>0</v>
      </c>
      <c r="BE99" t="s">
        <v>510</v>
      </c>
      <c r="BF99">
        <v>0</v>
      </c>
    </row>
    <row r="100" spans="1:58" ht="270" hidden="1" x14ac:dyDescent="0.25">
      <c r="A100">
        <v>268</v>
      </c>
      <c r="B100" t="s">
        <v>181</v>
      </c>
      <c r="C100" s="1">
        <v>44256.587997685187</v>
      </c>
      <c r="G100" t="s">
        <v>511</v>
      </c>
      <c r="H100">
        <v>1</v>
      </c>
      <c r="I100">
        <v>26</v>
      </c>
      <c r="J100" t="s">
        <v>512</v>
      </c>
      <c r="L100" t="e">
        <f>-Erde flach
-mond landung ist fake
-titanic ist garnicht gesunken
-promis sind Echsen
-area51</f>
        <v>#NAME?</v>
      </c>
      <c r="M100" s="2" t="s">
        <v>513</v>
      </c>
      <c r="N100">
        <v>2</v>
      </c>
      <c r="O100">
        <v>4</v>
      </c>
      <c r="P100">
        <v>4</v>
      </c>
      <c r="Q100">
        <v>2</v>
      </c>
      <c r="R100">
        <v>3</v>
      </c>
      <c r="V100">
        <v>5</v>
      </c>
      <c r="W100">
        <v>3</v>
      </c>
      <c r="X100">
        <v>3</v>
      </c>
      <c r="Y100">
        <v>5</v>
      </c>
      <c r="Z100">
        <v>5</v>
      </c>
      <c r="AA100">
        <v>4</v>
      </c>
      <c r="AB100">
        <v>4</v>
      </c>
      <c r="AC100">
        <v>3</v>
      </c>
      <c r="AP100">
        <v>19</v>
      </c>
      <c r="AR100">
        <v>37</v>
      </c>
      <c r="AS100">
        <v>14</v>
      </c>
      <c r="AT100">
        <v>90</v>
      </c>
      <c r="AU100">
        <v>81</v>
      </c>
      <c r="AV100">
        <v>25</v>
      </c>
      <c r="AX100">
        <v>266</v>
      </c>
      <c r="AY100" s="1">
        <v>44256.59107638889</v>
      </c>
      <c r="AZ100">
        <v>1</v>
      </c>
      <c r="BA100">
        <v>7</v>
      </c>
      <c r="BB100">
        <v>7</v>
      </c>
      <c r="BC100">
        <v>0</v>
      </c>
      <c r="BD100">
        <v>0</v>
      </c>
      <c r="BE100" t="s">
        <v>198</v>
      </c>
      <c r="BF100">
        <v>4</v>
      </c>
    </row>
    <row r="101" spans="1:58" ht="225" hidden="1" x14ac:dyDescent="0.25">
      <c r="A101">
        <v>270</v>
      </c>
      <c r="B101" t="s">
        <v>181</v>
      </c>
      <c r="C101" s="1">
        <v>44256.588043981479</v>
      </c>
      <c r="G101" t="s">
        <v>455</v>
      </c>
      <c r="H101">
        <v>7</v>
      </c>
      <c r="I101">
        <v>23</v>
      </c>
      <c r="J101" t="s">
        <v>456</v>
      </c>
      <c r="L101" s="2" t="s">
        <v>518</v>
      </c>
      <c r="M101" s="2" t="s">
        <v>519</v>
      </c>
      <c r="N101">
        <v>2</v>
      </c>
      <c r="O101">
        <v>4</v>
      </c>
      <c r="P101">
        <v>4</v>
      </c>
      <c r="Q101">
        <v>3</v>
      </c>
      <c r="R101">
        <v>4</v>
      </c>
      <c r="V101">
        <v>4</v>
      </c>
      <c r="W101">
        <v>5</v>
      </c>
      <c r="X101">
        <v>4</v>
      </c>
      <c r="Y101">
        <v>4</v>
      </c>
      <c r="Z101">
        <v>4</v>
      </c>
      <c r="AA101">
        <v>4</v>
      </c>
      <c r="AB101">
        <v>5</v>
      </c>
      <c r="AC101">
        <v>2</v>
      </c>
      <c r="AP101">
        <v>17</v>
      </c>
      <c r="AR101">
        <v>39</v>
      </c>
      <c r="AS101">
        <v>11</v>
      </c>
      <c r="AT101">
        <v>139</v>
      </c>
      <c r="AU101">
        <v>54</v>
      </c>
      <c r="AV101">
        <v>18</v>
      </c>
      <c r="AX101">
        <v>278</v>
      </c>
      <c r="AY101" s="1">
        <v>44256.591261574074</v>
      </c>
      <c r="AZ101">
        <v>1</v>
      </c>
      <c r="BA101">
        <v>7</v>
      </c>
      <c r="BB101">
        <v>7</v>
      </c>
      <c r="BC101">
        <v>0</v>
      </c>
      <c r="BD101">
        <v>0</v>
      </c>
      <c r="BE101" t="s">
        <v>215</v>
      </c>
      <c r="BF101">
        <v>14</v>
      </c>
    </row>
    <row r="102" spans="1:58" ht="240" hidden="1" x14ac:dyDescent="0.25">
      <c r="A102">
        <v>271</v>
      </c>
      <c r="B102" t="s">
        <v>181</v>
      </c>
      <c r="C102" s="1">
        <v>44256.588055555556</v>
      </c>
      <c r="G102" t="s">
        <v>321</v>
      </c>
      <c r="H102">
        <v>8</v>
      </c>
      <c r="I102">
        <v>26</v>
      </c>
      <c r="J102" t="s">
        <v>451</v>
      </c>
      <c r="L102" s="2" t="s">
        <v>520</v>
      </c>
      <c r="M102" t="e">
        <f>-basieren nicht auf eindeutigen Fakten
-geben das Gegenteil vom den echten Fakten an
-sind meist lächerlich</f>
        <v>#NAME?</v>
      </c>
      <c r="N102">
        <v>4</v>
      </c>
      <c r="O102">
        <v>4</v>
      </c>
      <c r="P102">
        <v>4</v>
      </c>
      <c r="Q102">
        <v>1</v>
      </c>
      <c r="R102">
        <v>2</v>
      </c>
      <c r="V102">
        <v>4</v>
      </c>
      <c r="W102">
        <v>4</v>
      </c>
      <c r="X102">
        <v>2</v>
      </c>
      <c r="Y102">
        <v>3</v>
      </c>
      <c r="Z102">
        <v>3</v>
      </c>
      <c r="AA102">
        <v>3</v>
      </c>
      <c r="AB102">
        <v>4</v>
      </c>
      <c r="AC102">
        <v>2</v>
      </c>
      <c r="AP102">
        <v>25</v>
      </c>
      <c r="AR102">
        <v>34</v>
      </c>
      <c r="AS102">
        <v>22</v>
      </c>
      <c r="AT102">
        <v>144</v>
      </c>
      <c r="AU102">
        <v>78</v>
      </c>
      <c r="AV102">
        <v>31</v>
      </c>
      <c r="AX102">
        <v>334</v>
      </c>
      <c r="AY102" s="1">
        <v>44256.591921296298</v>
      </c>
      <c r="AZ102">
        <v>1</v>
      </c>
      <c r="BA102">
        <v>7</v>
      </c>
      <c r="BB102">
        <v>7</v>
      </c>
      <c r="BC102">
        <v>0</v>
      </c>
      <c r="BD102">
        <v>0</v>
      </c>
      <c r="BE102" t="s">
        <v>453</v>
      </c>
      <c r="BF102">
        <v>1</v>
      </c>
    </row>
    <row r="103" spans="1:58" ht="165" hidden="1" x14ac:dyDescent="0.25">
      <c r="A103">
        <v>272</v>
      </c>
      <c r="B103" t="s">
        <v>181</v>
      </c>
      <c r="C103" s="1">
        <v>44256.588090277779</v>
      </c>
      <c r="G103" t="s">
        <v>415</v>
      </c>
      <c r="H103">
        <v>1</v>
      </c>
      <c r="I103">
        <v>16</v>
      </c>
      <c r="J103" t="s">
        <v>416</v>
      </c>
      <c r="L103" t="e">
        <f>- Corona ist erfunden
- Corona wurde beabsichtigt erzeugt und verbreitet
- die titanic ist gar nicht gesunken, sondern ihr Schwesterschiff
- Chemtrail
- die Amerikaner sind gar nicht in echt auf dem mond gelandet
- Trump wurde bei der US-Wahl betrogen</f>
        <v>#NAME?</v>
      </c>
      <c r="M103" s="2" t="s">
        <v>521</v>
      </c>
      <c r="N103">
        <v>4</v>
      </c>
      <c r="O103">
        <v>4</v>
      </c>
      <c r="P103">
        <v>4</v>
      </c>
      <c r="Q103">
        <v>1</v>
      </c>
      <c r="R103">
        <v>3</v>
      </c>
      <c r="V103">
        <v>5</v>
      </c>
      <c r="W103">
        <v>3</v>
      </c>
      <c r="X103">
        <v>3</v>
      </c>
      <c r="Y103">
        <v>4</v>
      </c>
      <c r="Z103">
        <v>4</v>
      </c>
      <c r="AA103">
        <v>4</v>
      </c>
      <c r="AB103">
        <v>4</v>
      </c>
      <c r="AC103">
        <v>2</v>
      </c>
      <c r="AP103">
        <v>13</v>
      </c>
      <c r="AR103">
        <v>46</v>
      </c>
      <c r="AS103">
        <v>12</v>
      </c>
      <c r="AT103">
        <v>177</v>
      </c>
      <c r="AU103">
        <v>77</v>
      </c>
      <c r="AV103">
        <v>20</v>
      </c>
      <c r="AX103">
        <v>345</v>
      </c>
      <c r="AY103" s="1">
        <v>44256.592083333337</v>
      </c>
      <c r="AZ103">
        <v>1</v>
      </c>
      <c r="BA103">
        <v>7</v>
      </c>
      <c r="BB103">
        <v>7</v>
      </c>
      <c r="BC103">
        <v>0</v>
      </c>
      <c r="BD103">
        <v>0</v>
      </c>
      <c r="BE103" t="s">
        <v>375</v>
      </c>
      <c r="BF103">
        <v>11</v>
      </c>
    </row>
    <row r="104" spans="1:58" ht="105" hidden="1" x14ac:dyDescent="0.25">
      <c r="A104">
        <v>276</v>
      </c>
      <c r="B104" t="s">
        <v>181</v>
      </c>
      <c r="C104" s="1">
        <v>44256.588599537034</v>
      </c>
      <c r="G104" t="s">
        <v>436</v>
      </c>
      <c r="H104">
        <v>4</v>
      </c>
      <c r="I104">
        <v>19</v>
      </c>
      <c r="J104" t="s">
        <v>523</v>
      </c>
      <c r="L104" s="2" t="s">
        <v>524</v>
      </c>
      <c r="M104" s="2" t="s">
        <v>525</v>
      </c>
      <c r="N104">
        <v>3</v>
      </c>
      <c r="O104">
        <v>4</v>
      </c>
      <c r="P104">
        <v>3</v>
      </c>
      <c r="Q104">
        <v>2</v>
      </c>
      <c r="R104">
        <v>-1</v>
      </c>
      <c r="V104">
        <v>4</v>
      </c>
      <c r="W104">
        <v>2</v>
      </c>
      <c r="X104">
        <v>3</v>
      </c>
      <c r="Y104">
        <v>2</v>
      </c>
      <c r="Z104">
        <v>3</v>
      </c>
      <c r="AA104">
        <v>4</v>
      </c>
      <c r="AB104">
        <v>4</v>
      </c>
      <c r="AC104">
        <v>3</v>
      </c>
      <c r="AP104">
        <v>23</v>
      </c>
      <c r="AR104">
        <v>35</v>
      </c>
      <c r="AS104">
        <v>10</v>
      </c>
      <c r="AT104">
        <v>49</v>
      </c>
      <c r="AU104">
        <v>36</v>
      </c>
      <c r="AV104">
        <v>28</v>
      </c>
      <c r="AX104">
        <v>181</v>
      </c>
      <c r="AY104" s="1">
        <v>44256.590694444443</v>
      </c>
      <c r="AZ104">
        <v>1</v>
      </c>
      <c r="BA104">
        <v>7</v>
      </c>
      <c r="BB104">
        <v>7</v>
      </c>
      <c r="BC104">
        <v>0</v>
      </c>
      <c r="BD104">
        <v>0</v>
      </c>
      <c r="BE104" t="s">
        <v>526</v>
      </c>
      <c r="BF104">
        <v>23</v>
      </c>
    </row>
    <row r="105" spans="1:58" ht="225" hidden="1" x14ac:dyDescent="0.25">
      <c r="A105">
        <v>278</v>
      </c>
      <c r="B105" t="s">
        <v>181</v>
      </c>
      <c r="C105" s="1">
        <v>44256.589479166665</v>
      </c>
      <c r="G105" t="s">
        <v>481</v>
      </c>
      <c r="H105">
        <v>11</v>
      </c>
      <c r="I105">
        <v>27</v>
      </c>
      <c r="J105" t="s">
        <v>482</v>
      </c>
      <c r="L105" s="2" t="s">
        <v>527</v>
      </c>
      <c r="M105" s="2" t="s">
        <v>528</v>
      </c>
      <c r="N105">
        <v>4</v>
      </c>
      <c r="O105">
        <v>4</v>
      </c>
      <c r="P105">
        <v>4</v>
      </c>
      <c r="Q105">
        <v>4</v>
      </c>
      <c r="R105">
        <v>4</v>
      </c>
      <c r="V105">
        <v>4</v>
      </c>
      <c r="W105">
        <v>3</v>
      </c>
      <c r="X105">
        <v>2</v>
      </c>
      <c r="Y105">
        <v>4</v>
      </c>
      <c r="Z105">
        <v>5</v>
      </c>
      <c r="AA105">
        <v>4</v>
      </c>
      <c r="AB105">
        <v>4</v>
      </c>
      <c r="AC105">
        <v>2</v>
      </c>
      <c r="AP105">
        <v>20</v>
      </c>
      <c r="AR105">
        <v>27</v>
      </c>
      <c r="AS105">
        <v>7</v>
      </c>
      <c r="AT105">
        <v>49</v>
      </c>
      <c r="AU105">
        <v>95</v>
      </c>
      <c r="AV105">
        <v>19</v>
      </c>
      <c r="AX105">
        <v>217</v>
      </c>
      <c r="AY105" s="1">
        <v>44256.591990740744</v>
      </c>
      <c r="AZ105">
        <v>1</v>
      </c>
      <c r="BA105">
        <v>7</v>
      </c>
      <c r="BB105">
        <v>7</v>
      </c>
      <c r="BC105">
        <v>0</v>
      </c>
      <c r="BD105">
        <v>0</v>
      </c>
      <c r="BE105" t="s">
        <v>529</v>
      </c>
      <c r="BF105">
        <v>26</v>
      </c>
    </row>
    <row r="106" spans="1:58" hidden="1" x14ac:dyDescent="0.25">
      <c r="A106">
        <v>279</v>
      </c>
      <c r="B106" t="s">
        <v>181</v>
      </c>
      <c r="C106" s="1">
        <v>44256.590358796297</v>
      </c>
      <c r="G106" t="s">
        <v>140</v>
      </c>
      <c r="H106">
        <v>6</v>
      </c>
      <c r="I106">
        <v>28</v>
      </c>
      <c r="J106" t="s">
        <v>469</v>
      </c>
      <c r="L106" t="s">
        <v>530</v>
      </c>
      <c r="M106" t="s">
        <v>471</v>
      </c>
      <c r="N106">
        <v>4</v>
      </c>
      <c r="O106">
        <v>4</v>
      </c>
      <c r="P106">
        <v>4</v>
      </c>
      <c r="Q106">
        <v>1</v>
      </c>
      <c r="R106">
        <v>1</v>
      </c>
      <c r="V106">
        <v>1</v>
      </c>
      <c r="W106">
        <v>2</v>
      </c>
      <c r="X106">
        <v>1</v>
      </c>
      <c r="Y106">
        <v>2</v>
      </c>
      <c r="Z106">
        <v>3</v>
      </c>
      <c r="AA106">
        <v>3</v>
      </c>
      <c r="AB106">
        <v>2</v>
      </c>
      <c r="AC106">
        <v>2</v>
      </c>
      <c r="AP106">
        <v>15</v>
      </c>
      <c r="AR106">
        <v>29</v>
      </c>
      <c r="AS106">
        <v>11</v>
      </c>
      <c r="AT106">
        <v>15</v>
      </c>
      <c r="AU106">
        <v>8</v>
      </c>
      <c r="AV106">
        <v>22</v>
      </c>
      <c r="AX106">
        <v>100</v>
      </c>
      <c r="AY106" s="1">
        <v>44256.591516203705</v>
      </c>
      <c r="AZ106">
        <v>1</v>
      </c>
      <c r="BA106">
        <v>7</v>
      </c>
      <c r="BB106">
        <v>7</v>
      </c>
      <c r="BC106">
        <v>0</v>
      </c>
      <c r="BD106">
        <v>0</v>
      </c>
      <c r="BE106" t="s">
        <v>531</v>
      </c>
      <c r="BF106">
        <v>131</v>
      </c>
    </row>
    <row r="107" spans="1:58" ht="180" hidden="1" x14ac:dyDescent="0.25">
      <c r="A107">
        <v>280</v>
      </c>
      <c r="B107" t="s">
        <v>181</v>
      </c>
      <c r="C107" s="1">
        <v>44256.591585648152</v>
      </c>
      <c r="G107" t="s">
        <v>161</v>
      </c>
      <c r="H107">
        <v>9</v>
      </c>
      <c r="I107">
        <v>30</v>
      </c>
      <c r="J107" t="s">
        <v>489</v>
      </c>
      <c r="L107" s="2" t="s">
        <v>532</v>
      </c>
      <c r="M107" s="2" t="s">
        <v>533</v>
      </c>
      <c r="N107">
        <v>4</v>
      </c>
      <c r="O107">
        <v>4</v>
      </c>
      <c r="P107">
        <v>4</v>
      </c>
      <c r="Q107">
        <v>1</v>
      </c>
      <c r="R107">
        <v>3</v>
      </c>
      <c r="V107">
        <v>3</v>
      </c>
      <c r="W107">
        <v>2</v>
      </c>
      <c r="X107">
        <v>2</v>
      </c>
      <c r="Y107">
        <v>2</v>
      </c>
      <c r="Z107">
        <v>3</v>
      </c>
      <c r="AA107">
        <v>4</v>
      </c>
      <c r="AB107">
        <v>3</v>
      </c>
      <c r="AC107">
        <v>4</v>
      </c>
      <c r="AP107">
        <v>17</v>
      </c>
      <c r="AR107">
        <v>52</v>
      </c>
      <c r="AS107">
        <v>12</v>
      </c>
      <c r="AT107">
        <v>60</v>
      </c>
      <c r="AU107">
        <v>46</v>
      </c>
      <c r="AV107">
        <v>22</v>
      </c>
      <c r="AX107">
        <v>209</v>
      </c>
      <c r="AY107" s="1">
        <v>44256.594004629631</v>
      </c>
      <c r="AZ107">
        <v>1</v>
      </c>
      <c r="BA107">
        <v>7</v>
      </c>
      <c r="BB107">
        <v>7</v>
      </c>
      <c r="BC107">
        <v>0</v>
      </c>
      <c r="BD107">
        <v>0</v>
      </c>
      <c r="BE107" t="s">
        <v>346</v>
      </c>
      <c r="BF107">
        <v>18</v>
      </c>
    </row>
    <row r="108" spans="1:58" ht="150" hidden="1" x14ac:dyDescent="0.25">
      <c r="A108">
        <v>285</v>
      </c>
      <c r="B108" t="s">
        <v>115</v>
      </c>
      <c r="C108" s="1">
        <v>44258.390277777777</v>
      </c>
      <c r="D108">
        <v>2</v>
      </c>
      <c r="E108">
        <v>3</v>
      </c>
      <c r="F108" t="s">
        <v>535</v>
      </c>
      <c r="G108" t="s">
        <v>536</v>
      </c>
      <c r="H108">
        <v>8</v>
      </c>
      <c r="I108">
        <v>12</v>
      </c>
      <c r="J108" t="s">
        <v>537</v>
      </c>
      <c r="K108">
        <v>2</v>
      </c>
      <c r="L108" t="e">
        <f>- die elite der Welt entführt kinder
- wir leben in Deutschland in einer Diktatur
- Bill Gates hat Corona erschaffen um alle zu Chippen
- die Erde ist eine Scheibe
- die Mondlandung war nur eine Videoproduktion
- promis haben ihren Tod vorgetäuscht</f>
        <v>#NAME?</v>
      </c>
      <c r="M108" s="2" t="s">
        <v>538</v>
      </c>
      <c r="N108">
        <v>-1</v>
      </c>
      <c r="O108">
        <v>3</v>
      </c>
      <c r="P108">
        <v>4</v>
      </c>
      <c r="Q108">
        <v>2</v>
      </c>
      <c r="R108">
        <v>3</v>
      </c>
      <c r="S108">
        <v>1</v>
      </c>
      <c r="T108">
        <v>1</v>
      </c>
      <c r="U108">
        <v>1</v>
      </c>
      <c r="V108">
        <v>-1</v>
      </c>
      <c r="W108">
        <v>-1</v>
      </c>
      <c r="X108">
        <v>-1</v>
      </c>
      <c r="Y108">
        <v>3</v>
      </c>
      <c r="Z108">
        <v>3</v>
      </c>
      <c r="AA108">
        <v>4</v>
      </c>
      <c r="AB108">
        <v>3</v>
      </c>
      <c r="AC108">
        <v>-1</v>
      </c>
      <c r="AD108">
        <v>2</v>
      </c>
      <c r="AE108">
        <v>16</v>
      </c>
      <c r="AP108">
        <v>111</v>
      </c>
      <c r="AQ108">
        <v>46</v>
      </c>
      <c r="AR108">
        <v>24</v>
      </c>
      <c r="AS108">
        <v>67</v>
      </c>
      <c r="AT108">
        <v>26</v>
      </c>
      <c r="AU108">
        <v>262</v>
      </c>
      <c r="AV108">
        <v>161</v>
      </c>
      <c r="AW108">
        <v>51</v>
      </c>
      <c r="AX108">
        <v>748</v>
      </c>
      <c r="AY108" s="1">
        <v>44258.398935185185</v>
      </c>
      <c r="AZ108">
        <v>1</v>
      </c>
      <c r="BA108">
        <v>8</v>
      </c>
      <c r="BB108">
        <v>8</v>
      </c>
      <c r="BC108">
        <v>0</v>
      </c>
      <c r="BD108">
        <v>0</v>
      </c>
      <c r="BE108" t="s">
        <v>152</v>
      </c>
      <c r="BF108">
        <v>3</v>
      </c>
    </row>
    <row r="109" spans="1:58" hidden="1" x14ac:dyDescent="0.25">
      <c r="A109">
        <v>287</v>
      </c>
      <c r="B109" t="s">
        <v>115</v>
      </c>
      <c r="C109" s="1">
        <v>44258.390289351853</v>
      </c>
      <c r="D109">
        <v>2</v>
      </c>
      <c r="E109">
        <v>3</v>
      </c>
      <c r="F109" t="s">
        <v>476</v>
      </c>
      <c r="G109" t="s">
        <v>174</v>
      </c>
      <c r="H109">
        <v>8</v>
      </c>
      <c r="I109">
        <v>23</v>
      </c>
      <c r="J109" t="s">
        <v>542</v>
      </c>
      <c r="K109">
        <v>2</v>
      </c>
      <c r="L109" t="e">
        <f>- Bill Gates will alle Menschen Chippen (Corona Impfungen)
- die elite der Welt entführt kinder
- die Erde ist eine Scheibe
- die Mondlandung war eine Fälschung
- Chemtrails
- Impfen ist gift</f>
        <v>#NAME?</v>
      </c>
      <c r="M109" t="s">
        <v>543</v>
      </c>
      <c r="N109">
        <v>4</v>
      </c>
      <c r="O109">
        <v>4</v>
      </c>
      <c r="P109">
        <v>4</v>
      </c>
      <c r="Q109">
        <v>1</v>
      </c>
      <c r="R109">
        <v>3</v>
      </c>
      <c r="S109">
        <v>2</v>
      </c>
      <c r="T109">
        <v>4</v>
      </c>
      <c r="U109">
        <v>3</v>
      </c>
      <c r="V109">
        <v>5</v>
      </c>
      <c r="W109">
        <v>3</v>
      </c>
      <c r="X109">
        <v>4</v>
      </c>
      <c r="Y109">
        <v>3</v>
      </c>
      <c r="Z109">
        <v>4</v>
      </c>
      <c r="AA109">
        <v>4</v>
      </c>
      <c r="AB109">
        <v>5</v>
      </c>
      <c r="AC109">
        <v>2</v>
      </c>
      <c r="AD109">
        <v>2</v>
      </c>
      <c r="AE109">
        <v>17</v>
      </c>
      <c r="AP109">
        <v>103</v>
      </c>
      <c r="AQ109">
        <v>27</v>
      </c>
      <c r="AR109">
        <v>42</v>
      </c>
      <c r="AS109">
        <v>85</v>
      </c>
      <c r="AT109">
        <v>45</v>
      </c>
      <c r="AU109">
        <v>383</v>
      </c>
      <c r="AV109">
        <v>65</v>
      </c>
      <c r="AW109">
        <v>56</v>
      </c>
      <c r="AX109">
        <v>779</v>
      </c>
      <c r="AY109" s="1">
        <v>44258.399618055555</v>
      </c>
      <c r="AZ109">
        <v>1</v>
      </c>
      <c r="BA109">
        <v>8</v>
      </c>
      <c r="BB109">
        <v>8</v>
      </c>
      <c r="BC109">
        <v>0</v>
      </c>
      <c r="BD109">
        <v>0</v>
      </c>
      <c r="BE109" t="s">
        <v>127</v>
      </c>
      <c r="BF109">
        <v>5</v>
      </c>
    </row>
    <row r="110" spans="1:58" ht="255" hidden="1" x14ac:dyDescent="0.25">
      <c r="A110">
        <v>288</v>
      </c>
      <c r="B110" t="s">
        <v>115</v>
      </c>
      <c r="C110" s="1">
        <v>44258.390289351853</v>
      </c>
      <c r="D110">
        <v>2</v>
      </c>
      <c r="E110">
        <v>3</v>
      </c>
      <c r="F110" t="s">
        <v>454</v>
      </c>
      <c r="G110" t="s">
        <v>411</v>
      </c>
      <c r="H110">
        <v>25</v>
      </c>
      <c r="I110">
        <v>15</v>
      </c>
      <c r="J110" t="s">
        <v>544</v>
      </c>
      <c r="K110">
        <v>2</v>
      </c>
      <c r="L110" s="2" t="s">
        <v>545</v>
      </c>
      <c r="M110" s="2" t="s">
        <v>546</v>
      </c>
      <c r="N110">
        <v>-1</v>
      </c>
      <c r="O110">
        <v>3</v>
      </c>
      <c r="P110">
        <v>4</v>
      </c>
      <c r="Q110">
        <v>1</v>
      </c>
      <c r="R110">
        <v>4</v>
      </c>
      <c r="S110">
        <v>1</v>
      </c>
      <c r="T110">
        <v>2</v>
      </c>
      <c r="U110">
        <v>2</v>
      </c>
      <c r="V110">
        <v>3</v>
      </c>
      <c r="W110">
        <v>-1</v>
      </c>
      <c r="X110">
        <v>4</v>
      </c>
      <c r="Y110">
        <v>2</v>
      </c>
      <c r="Z110">
        <v>2</v>
      </c>
      <c r="AA110">
        <v>4</v>
      </c>
      <c r="AB110">
        <v>4</v>
      </c>
      <c r="AC110">
        <v>-1</v>
      </c>
      <c r="AD110">
        <v>1</v>
      </c>
      <c r="AE110">
        <v>17</v>
      </c>
      <c r="AP110">
        <v>79</v>
      </c>
      <c r="AQ110">
        <v>46</v>
      </c>
      <c r="AR110">
        <v>60</v>
      </c>
      <c r="AS110">
        <v>112</v>
      </c>
      <c r="AT110">
        <v>43</v>
      </c>
      <c r="AU110">
        <v>324</v>
      </c>
      <c r="AV110">
        <v>104</v>
      </c>
      <c r="AW110">
        <v>63</v>
      </c>
      <c r="AX110">
        <v>806</v>
      </c>
      <c r="AY110" s="1">
        <v>44258.399907407409</v>
      </c>
      <c r="AZ110">
        <v>1</v>
      </c>
      <c r="BA110">
        <v>8</v>
      </c>
      <c r="BB110">
        <v>8</v>
      </c>
      <c r="BC110">
        <v>0</v>
      </c>
      <c r="BD110">
        <v>0</v>
      </c>
      <c r="BE110" t="s">
        <v>510</v>
      </c>
      <c r="BF110">
        <v>0</v>
      </c>
    </row>
    <row r="111" spans="1:58" ht="240" hidden="1" x14ac:dyDescent="0.25">
      <c r="A111">
        <v>289</v>
      </c>
      <c r="B111" t="s">
        <v>115</v>
      </c>
      <c r="C111" s="1">
        <v>44258.390289351853</v>
      </c>
      <c r="D111">
        <v>2</v>
      </c>
      <c r="E111">
        <v>3</v>
      </c>
      <c r="F111" t="s">
        <v>401</v>
      </c>
      <c r="G111" t="s">
        <v>140</v>
      </c>
      <c r="H111">
        <v>3</v>
      </c>
      <c r="I111">
        <v>22</v>
      </c>
      <c r="J111" t="s">
        <v>547</v>
      </c>
      <c r="K111">
        <v>2</v>
      </c>
      <c r="L111" s="2" t="s">
        <v>548</v>
      </c>
      <c r="M111" s="2" t="s">
        <v>549</v>
      </c>
      <c r="N111">
        <v>2</v>
      </c>
      <c r="O111">
        <v>-1</v>
      </c>
      <c r="P111">
        <v>3</v>
      </c>
      <c r="Q111">
        <v>1</v>
      </c>
      <c r="R111">
        <v>3</v>
      </c>
      <c r="S111">
        <v>2</v>
      </c>
      <c r="T111">
        <v>2</v>
      </c>
      <c r="U111">
        <v>1</v>
      </c>
      <c r="V111">
        <v>4</v>
      </c>
      <c r="W111">
        <v>-1</v>
      </c>
      <c r="X111">
        <v>-1</v>
      </c>
      <c r="Y111">
        <v>3</v>
      </c>
      <c r="Z111">
        <v>4</v>
      </c>
      <c r="AA111">
        <v>4</v>
      </c>
      <c r="AB111">
        <v>-1</v>
      </c>
      <c r="AC111">
        <v>2</v>
      </c>
      <c r="AD111">
        <v>1</v>
      </c>
      <c r="AE111">
        <v>16</v>
      </c>
      <c r="AP111">
        <v>143</v>
      </c>
      <c r="AQ111">
        <v>97</v>
      </c>
      <c r="AR111">
        <v>48</v>
      </c>
      <c r="AS111">
        <v>126</v>
      </c>
      <c r="AT111">
        <v>61</v>
      </c>
      <c r="AU111">
        <v>267</v>
      </c>
      <c r="AV111">
        <v>31</v>
      </c>
      <c r="AW111">
        <v>92</v>
      </c>
      <c r="AX111">
        <v>765</v>
      </c>
      <c r="AY111" s="1">
        <v>44258.400300925925</v>
      </c>
      <c r="AZ111">
        <v>1</v>
      </c>
      <c r="BA111">
        <v>8</v>
      </c>
      <c r="BB111">
        <v>8</v>
      </c>
      <c r="BC111">
        <v>0</v>
      </c>
      <c r="BD111">
        <v>0</v>
      </c>
      <c r="BE111" t="s">
        <v>160</v>
      </c>
      <c r="BF111">
        <v>10</v>
      </c>
    </row>
    <row r="112" spans="1:58" ht="409.5" hidden="1" x14ac:dyDescent="0.25">
      <c r="A112">
        <v>290</v>
      </c>
      <c r="B112" t="s">
        <v>115</v>
      </c>
      <c r="C112" s="1">
        <v>44258.390289351853</v>
      </c>
      <c r="D112">
        <v>2</v>
      </c>
      <c r="E112">
        <v>3</v>
      </c>
      <c r="F112" t="s">
        <v>401</v>
      </c>
      <c r="G112" t="s">
        <v>407</v>
      </c>
      <c r="H112">
        <v>8</v>
      </c>
      <c r="I112">
        <v>6</v>
      </c>
      <c r="J112" t="s">
        <v>550</v>
      </c>
      <c r="K112">
        <v>2</v>
      </c>
      <c r="L112" s="2" t="s">
        <v>551</v>
      </c>
      <c r="M112" s="2" t="s">
        <v>552</v>
      </c>
      <c r="N112">
        <v>3</v>
      </c>
      <c r="O112">
        <v>2</v>
      </c>
      <c r="P112">
        <v>3</v>
      </c>
      <c r="Q112">
        <v>1</v>
      </c>
      <c r="R112">
        <v>-1</v>
      </c>
      <c r="S112">
        <v>2</v>
      </c>
      <c r="T112">
        <v>2</v>
      </c>
      <c r="U112">
        <v>2</v>
      </c>
      <c r="V112">
        <v>4</v>
      </c>
      <c r="W112">
        <v>4</v>
      </c>
      <c r="X112">
        <v>3</v>
      </c>
      <c r="Y112">
        <v>4</v>
      </c>
      <c r="Z112">
        <v>5</v>
      </c>
      <c r="AA112">
        <v>5</v>
      </c>
      <c r="AB112">
        <v>5</v>
      </c>
      <c r="AC112">
        <v>3</v>
      </c>
      <c r="AD112">
        <v>1</v>
      </c>
      <c r="AE112">
        <v>17</v>
      </c>
      <c r="AP112">
        <v>60</v>
      </c>
      <c r="AQ112">
        <v>43</v>
      </c>
      <c r="AR112">
        <v>52</v>
      </c>
      <c r="AS112">
        <v>55</v>
      </c>
      <c r="AT112">
        <v>16</v>
      </c>
      <c r="AU112">
        <v>367</v>
      </c>
      <c r="AV112">
        <v>124</v>
      </c>
      <c r="AW112">
        <v>55</v>
      </c>
      <c r="AX112">
        <v>772</v>
      </c>
      <c r="AY112" s="1">
        <v>44258.399224537039</v>
      </c>
      <c r="AZ112">
        <v>1</v>
      </c>
      <c r="BA112">
        <v>8</v>
      </c>
      <c r="BB112">
        <v>8</v>
      </c>
      <c r="BC112">
        <v>0</v>
      </c>
      <c r="BD112">
        <v>0</v>
      </c>
      <c r="BE112" t="s">
        <v>453</v>
      </c>
      <c r="BF112">
        <v>3</v>
      </c>
    </row>
    <row r="113" spans="1:58" ht="409.5" hidden="1" x14ac:dyDescent="0.25">
      <c r="A113">
        <v>291</v>
      </c>
      <c r="B113" t="s">
        <v>115</v>
      </c>
      <c r="C113" s="1">
        <v>44258.390300925923</v>
      </c>
      <c r="D113">
        <v>2</v>
      </c>
      <c r="E113">
        <v>3</v>
      </c>
      <c r="F113" t="s">
        <v>401</v>
      </c>
      <c r="G113" t="s">
        <v>140</v>
      </c>
      <c r="H113">
        <v>5</v>
      </c>
      <c r="I113">
        <v>12</v>
      </c>
      <c r="J113" t="s">
        <v>553</v>
      </c>
      <c r="K113">
        <v>2</v>
      </c>
      <c r="L113" s="2" t="s">
        <v>554</v>
      </c>
      <c r="M113" s="2" t="s">
        <v>555</v>
      </c>
      <c r="N113">
        <v>3</v>
      </c>
      <c r="O113">
        <v>4</v>
      </c>
      <c r="P113">
        <v>4</v>
      </c>
      <c r="Q113">
        <v>3</v>
      </c>
      <c r="R113">
        <v>3</v>
      </c>
      <c r="S113">
        <v>3</v>
      </c>
      <c r="T113">
        <v>2</v>
      </c>
      <c r="U113">
        <v>2</v>
      </c>
      <c r="V113">
        <v>4</v>
      </c>
      <c r="W113">
        <v>4</v>
      </c>
      <c r="X113">
        <v>2</v>
      </c>
      <c r="Y113">
        <v>3</v>
      </c>
      <c r="Z113">
        <v>4</v>
      </c>
      <c r="AA113">
        <v>4</v>
      </c>
      <c r="AB113">
        <v>3</v>
      </c>
      <c r="AC113">
        <v>3</v>
      </c>
      <c r="AD113">
        <v>2</v>
      </c>
      <c r="AE113">
        <v>17</v>
      </c>
      <c r="AP113">
        <v>76</v>
      </c>
      <c r="AQ113">
        <v>41</v>
      </c>
      <c r="AR113">
        <v>36</v>
      </c>
      <c r="AS113">
        <v>58</v>
      </c>
      <c r="AT113">
        <v>30</v>
      </c>
      <c r="AU113">
        <v>323</v>
      </c>
      <c r="AV113">
        <v>81</v>
      </c>
      <c r="AW113">
        <v>57</v>
      </c>
      <c r="AX113">
        <v>702</v>
      </c>
      <c r="AY113" s="1">
        <v>44258.398425925923</v>
      </c>
      <c r="AZ113">
        <v>1</v>
      </c>
      <c r="BA113">
        <v>8</v>
      </c>
      <c r="BB113">
        <v>8</v>
      </c>
      <c r="BC113">
        <v>0</v>
      </c>
      <c r="BD113">
        <v>0</v>
      </c>
      <c r="BE113" t="s">
        <v>343</v>
      </c>
      <c r="BF113">
        <v>1</v>
      </c>
    </row>
    <row r="114" spans="1:58" ht="390" hidden="1" x14ac:dyDescent="0.25">
      <c r="A114">
        <v>292</v>
      </c>
      <c r="B114" t="s">
        <v>115</v>
      </c>
      <c r="C114" s="1">
        <v>44258.3903125</v>
      </c>
      <c r="D114">
        <v>2</v>
      </c>
      <c r="E114">
        <v>3</v>
      </c>
      <c r="F114" t="s">
        <v>406</v>
      </c>
      <c r="G114" t="s">
        <v>536</v>
      </c>
      <c r="H114">
        <v>7</v>
      </c>
      <c r="I114">
        <v>26</v>
      </c>
      <c r="J114" t="s">
        <v>556</v>
      </c>
      <c r="K114">
        <v>2</v>
      </c>
      <c r="L114" s="2" t="s">
        <v>557</v>
      </c>
      <c r="M114" t="s">
        <v>558</v>
      </c>
      <c r="N114">
        <v>2</v>
      </c>
      <c r="O114">
        <v>4</v>
      </c>
      <c r="P114">
        <v>-1</v>
      </c>
      <c r="Q114">
        <v>1</v>
      </c>
      <c r="R114">
        <v>2</v>
      </c>
      <c r="S114">
        <v>-1</v>
      </c>
      <c r="T114">
        <v>3</v>
      </c>
      <c r="U114">
        <v>2</v>
      </c>
      <c r="V114">
        <v>3</v>
      </c>
      <c r="W114">
        <v>-1</v>
      </c>
      <c r="X114">
        <v>2</v>
      </c>
      <c r="Y114">
        <v>4</v>
      </c>
      <c r="Z114">
        <v>4</v>
      </c>
      <c r="AA114">
        <v>3</v>
      </c>
      <c r="AB114">
        <v>4</v>
      </c>
      <c r="AC114">
        <v>-1</v>
      </c>
      <c r="AD114">
        <v>2</v>
      </c>
      <c r="AE114">
        <v>16</v>
      </c>
      <c r="AP114">
        <v>60</v>
      </c>
      <c r="AQ114">
        <v>39</v>
      </c>
      <c r="AR114">
        <v>36</v>
      </c>
      <c r="AS114">
        <v>72</v>
      </c>
      <c r="AT114">
        <v>28</v>
      </c>
      <c r="AU114">
        <v>141</v>
      </c>
      <c r="AV114">
        <v>63</v>
      </c>
      <c r="AW114">
        <v>45</v>
      </c>
      <c r="AX114">
        <v>484</v>
      </c>
      <c r="AY114" s="1">
        <v>44258.395914351851</v>
      </c>
      <c r="AZ114">
        <v>1</v>
      </c>
      <c r="BA114">
        <v>8</v>
      </c>
      <c r="BB114">
        <v>8</v>
      </c>
      <c r="BC114">
        <v>0</v>
      </c>
      <c r="BD114">
        <v>0</v>
      </c>
      <c r="BE114" t="s">
        <v>133</v>
      </c>
      <c r="BF114">
        <v>6</v>
      </c>
    </row>
    <row r="115" spans="1:58" ht="390" hidden="1" x14ac:dyDescent="0.25">
      <c r="A115">
        <v>293</v>
      </c>
      <c r="B115" t="s">
        <v>115</v>
      </c>
      <c r="C115" s="1">
        <v>44258.3903125</v>
      </c>
      <c r="D115">
        <v>2</v>
      </c>
      <c r="E115">
        <v>3</v>
      </c>
      <c r="F115" t="s">
        <v>559</v>
      </c>
      <c r="G115" t="s">
        <v>560</v>
      </c>
      <c r="H115">
        <v>12</v>
      </c>
      <c r="I115">
        <v>23</v>
      </c>
      <c r="J115" t="s">
        <v>561</v>
      </c>
      <c r="K115">
        <v>2</v>
      </c>
      <c r="L115" s="2" t="s">
        <v>562</v>
      </c>
      <c r="M115" s="2" t="s">
        <v>563</v>
      </c>
      <c r="N115">
        <v>-1</v>
      </c>
      <c r="O115">
        <v>2</v>
      </c>
      <c r="P115">
        <v>2</v>
      </c>
      <c r="Q115">
        <v>2</v>
      </c>
      <c r="R115">
        <v>2</v>
      </c>
      <c r="S115">
        <v>1</v>
      </c>
      <c r="T115">
        <v>2</v>
      </c>
      <c r="U115">
        <v>2</v>
      </c>
      <c r="V115">
        <v>4</v>
      </c>
      <c r="W115">
        <v>4</v>
      </c>
      <c r="X115">
        <v>4</v>
      </c>
      <c r="Y115">
        <v>4</v>
      </c>
      <c r="Z115">
        <v>5</v>
      </c>
      <c r="AA115">
        <v>4</v>
      </c>
      <c r="AB115">
        <v>4</v>
      </c>
      <c r="AC115">
        <v>2</v>
      </c>
      <c r="AD115">
        <v>1</v>
      </c>
      <c r="AE115">
        <v>17</v>
      </c>
      <c r="AP115">
        <v>127</v>
      </c>
      <c r="AQ115">
        <v>40</v>
      </c>
      <c r="AR115">
        <v>81</v>
      </c>
      <c r="AS115">
        <v>94</v>
      </c>
      <c r="AT115">
        <v>45</v>
      </c>
      <c r="AU115">
        <v>187</v>
      </c>
      <c r="AV115">
        <v>104</v>
      </c>
      <c r="AW115">
        <v>69</v>
      </c>
      <c r="AX115">
        <v>720</v>
      </c>
      <c r="AY115" s="1">
        <v>44258.398958333331</v>
      </c>
      <c r="AZ115">
        <v>1</v>
      </c>
      <c r="BA115">
        <v>8</v>
      </c>
      <c r="BB115">
        <v>8</v>
      </c>
      <c r="BC115">
        <v>0</v>
      </c>
      <c r="BD115">
        <v>0</v>
      </c>
      <c r="BE115" t="s">
        <v>564</v>
      </c>
      <c r="BF115">
        <v>0</v>
      </c>
    </row>
    <row r="116" spans="1:58" ht="409.5" hidden="1" x14ac:dyDescent="0.25">
      <c r="A116">
        <v>294</v>
      </c>
      <c r="B116" t="s">
        <v>115</v>
      </c>
      <c r="C116" s="1">
        <v>44258.3903125</v>
      </c>
      <c r="D116">
        <v>2</v>
      </c>
      <c r="E116">
        <v>3</v>
      </c>
      <c r="F116" t="s">
        <v>401</v>
      </c>
      <c r="G116" t="s">
        <v>402</v>
      </c>
      <c r="H116">
        <v>5</v>
      </c>
      <c r="I116">
        <v>23</v>
      </c>
      <c r="J116" t="s">
        <v>565</v>
      </c>
      <c r="K116">
        <v>2</v>
      </c>
      <c r="L116" s="2" t="s">
        <v>566</v>
      </c>
      <c r="M116" t="s">
        <v>567</v>
      </c>
      <c r="N116">
        <v>3</v>
      </c>
      <c r="O116">
        <v>4</v>
      </c>
      <c r="P116">
        <v>3</v>
      </c>
      <c r="Q116">
        <v>2</v>
      </c>
      <c r="R116">
        <v>4</v>
      </c>
      <c r="S116">
        <v>4</v>
      </c>
      <c r="T116">
        <v>5</v>
      </c>
      <c r="U116">
        <v>4</v>
      </c>
      <c r="V116">
        <v>4</v>
      </c>
      <c r="W116">
        <v>3</v>
      </c>
      <c r="X116">
        <v>3</v>
      </c>
      <c r="Y116">
        <v>3</v>
      </c>
      <c r="Z116">
        <v>4</v>
      </c>
      <c r="AA116">
        <v>4</v>
      </c>
      <c r="AB116">
        <v>3</v>
      </c>
      <c r="AC116">
        <v>3</v>
      </c>
      <c r="AD116">
        <v>2</v>
      </c>
      <c r="AE116">
        <v>16</v>
      </c>
      <c r="AP116">
        <v>71</v>
      </c>
      <c r="AQ116">
        <v>32</v>
      </c>
      <c r="AR116">
        <v>20</v>
      </c>
      <c r="AS116">
        <v>36</v>
      </c>
      <c r="AT116">
        <v>38</v>
      </c>
      <c r="AU116">
        <v>486</v>
      </c>
      <c r="AV116">
        <v>56</v>
      </c>
      <c r="AW116">
        <v>22</v>
      </c>
      <c r="AX116">
        <v>761</v>
      </c>
      <c r="AY116" s="1">
        <v>44258.39912037037</v>
      </c>
      <c r="AZ116">
        <v>1</v>
      </c>
      <c r="BA116">
        <v>8</v>
      </c>
      <c r="BB116">
        <v>8</v>
      </c>
      <c r="BC116">
        <v>0</v>
      </c>
      <c r="BD116">
        <v>0</v>
      </c>
      <c r="BE116" t="s">
        <v>393</v>
      </c>
      <c r="BF116">
        <v>20</v>
      </c>
    </row>
    <row r="117" spans="1:58" ht="409.5" hidden="1" x14ac:dyDescent="0.25">
      <c r="A117">
        <v>295</v>
      </c>
      <c r="B117" t="s">
        <v>115</v>
      </c>
      <c r="C117" s="1">
        <v>44258.390324074076</v>
      </c>
      <c r="D117">
        <v>2</v>
      </c>
      <c r="E117">
        <v>3</v>
      </c>
      <c r="F117" t="s">
        <v>406</v>
      </c>
      <c r="G117" t="s">
        <v>568</v>
      </c>
      <c r="H117">
        <v>2</v>
      </c>
      <c r="I117">
        <v>19</v>
      </c>
      <c r="J117" t="s">
        <v>569</v>
      </c>
      <c r="K117">
        <v>2</v>
      </c>
      <c r="L117" s="2" t="s">
        <v>570</v>
      </c>
      <c r="M117" t="e">
        <f>- Sie wollen Leute auf verschiedenen Wegen von ihren Theorien überzeugen
-Sie nutzen vermehrt die sozialen Medien um sich mit anderen zu verbinden
- eine ungeklärte lage/ Situation aus der eine solche Verschwörung entsteht</f>
        <v>#NAME?</v>
      </c>
      <c r="N117">
        <v>-1</v>
      </c>
      <c r="O117">
        <v>4</v>
      </c>
      <c r="P117">
        <v>4</v>
      </c>
      <c r="Q117">
        <v>2</v>
      </c>
      <c r="R117">
        <v>3</v>
      </c>
      <c r="S117">
        <v>2</v>
      </c>
      <c r="T117">
        <v>3</v>
      </c>
      <c r="U117">
        <v>3</v>
      </c>
      <c r="V117">
        <v>4</v>
      </c>
      <c r="W117">
        <v>3</v>
      </c>
      <c r="X117">
        <v>-1</v>
      </c>
      <c r="Y117">
        <v>4</v>
      </c>
      <c r="Z117">
        <v>4</v>
      </c>
      <c r="AA117">
        <v>4</v>
      </c>
      <c r="AB117">
        <v>3</v>
      </c>
      <c r="AC117">
        <v>-1</v>
      </c>
      <c r="AD117">
        <v>1</v>
      </c>
      <c r="AE117">
        <v>17</v>
      </c>
      <c r="AP117">
        <v>68</v>
      </c>
      <c r="AQ117">
        <v>77</v>
      </c>
      <c r="AR117">
        <v>49</v>
      </c>
      <c r="AS117">
        <v>111</v>
      </c>
      <c r="AT117">
        <v>30</v>
      </c>
      <c r="AU117">
        <v>335</v>
      </c>
      <c r="AV117">
        <v>118</v>
      </c>
      <c r="AW117">
        <v>74</v>
      </c>
      <c r="AX117">
        <v>825</v>
      </c>
      <c r="AY117" s="1">
        <v>44258.400300925925</v>
      </c>
      <c r="AZ117">
        <v>1</v>
      </c>
      <c r="BA117">
        <v>8</v>
      </c>
      <c r="BB117">
        <v>8</v>
      </c>
      <c r="BC117">
        <v>0</v>
      </c>
      <c r="BD117">
        <v>0</v>
      </c>
      <c r="BE117" t="s">
        <v>571</v>
      </c>
      <c r="BF117">
        <v>1</v>
      </c>
    </row>
    <row r="118" spans="1:58" ht="409.5" hidden="1" x14ac:dyDescent="0.25">
      <c r="A118">
        <v>296</v>
      </c>
      <c r="B118" t="s">
        <v>115</v>
      </c>
      <c r="C118" s="1">
        <v>44258.3903587963</v>
      </c>
      <c r="D118">
        <v>2</v>
      </c>
      <c r="E118">
        <v>3</v>
      </c>
      <c r="F118" t="s">
        <v>406</v>
      </c>
      <c r="G118" t="s">
        <v>572</v>
      </c>
      <c r="H118">
        <v>5</v>
      </c>
      <c r="I118">
        <v>19</v>
      </c>
      <c r="J118" t="s">
        <v>573</v>
      </c>
      <c r="K118">
        <v>2</v>
      </c>
      <c r="L118" s="2" t="s">
        <v>574</v>
      </c>
      <c r="M118" s="2" t="s">
        <v>575</v>
      </c>
      <c r="N118">
        <v>-1</v>
      </c>
      <c r="O118">
        <v>2</v>
      </c>
      <c r="P118">
        <v>-1</v>
      </c>
      <c r="Q118">
        <v>3</v>
      </c>
      <c r="R118">
        <v>-1</v>
      </c>
      <c r="S118">
        <v>1</v>
      </c>
      <c r="T118">
        <v>3</v>
      </c>
      <c r="U118">
        <v>3</v>
      </c>
      <c r="V118">
        <v>4</v>
      </c>
      <c r="W118">
        <v>-1</v>
      </c>
      <c r="X118">
        <v>-1</v>
      </c>
      <c r="Y118">
        <v>3</v>
      </c>
      <c r="Z118">
        <v>4</v>
      </c>
      <c r="AA118">
        <v>4</v>
      </c>
      <c r="AB118">
        <v>4</v>
      </c>
      <c r="AC118">
        <v>2</v>
      </c>
      <c r="AD118">
        <v>1</v>
      </c>
      <c r="AE118">
        <v>17</v>
      </c>
      <c r="AP118">
        <v>101</v>
      </c>
      <c r="AQ118">
        <v>50</v>
      </c>
      <c r="AR118">
        <v>88</v>
      </c>
      <c r="AS118">
        <v>83</v>
      </c>
      <c r="AT118">
        <v>21</v>
      </c>
      <c r="AU118">
        <v>192</v>
      </c>
      <c r="AV118">
        <v>138</v>
      </c>
      <c r="AW118">
        <v>36</v>
      </c>
      <c r="AX118">
        <v>655</v>
      </c>
      <c r="AY118" s="1">
        <v>44258.398564814815</v>
      </c>
      <c r="AZ118">
        <v>1</v>
      </c>
      <c r="BA118">
        <v>8</v>
      </c>
      <c r="BB118">
        <v>8</v>
      </c>
      <c r="BC118">
        <v>0</v>
      </c>
      <c r="BD118">
        <v>0</v>
      </c>
      <c r="BE118" t="s">
        <v>576</v>
      </c>
      <c r="BF118">
        <v>2</v>
      </c>
    </row>
    <row r="119" spans="1:58" hidden="1" x14ac:dyDescent="0.25">
      <c r="A119">
        <v>297</v>
      </c>
      <c r="B119" t="s">
        <v>115</v>
      </c>
      <c r="C119" s="1">
        <v>44258.390451388892</v>
      </c>
      <c r="D119">
        <v>2</v>
      </c>
      <c r="E119">
        <v>3</v>
      </c>
      <c r="F119" t="s">
        <v>401</v>
      </c>
      <c r="G119" t="s">
        <v>123</v>
      </c>
      <c r="H119">
        <v>2</v>
      </c>
      <c r="I119">
        <v>21</v>
      </c>
      <c r="J119" t="s">
        <v>577</v>
      </c>
      <c r="K119">
        <v>2</v>
      </c>
      <c r="L119" t="s">
        <v>578</v>
      </c>
      <c r="M119" t="s">
        <v>579</v>
      </c>
      <c r="N119">
        <v>3</v>
      </c>
      <c r="O119">
        <v>2</v>
      </c>
      <c r="P119">
        <v>-1</v>
      </c>
      <c r="Q119">
        <v>2</v>
      </c>
      <c r="R119">
        <v>2</v>
      </c>
      <c r="S119">
        <v>1</v>
      </c>
      <c r="T119">
        <v>2</v>
      </c>
      <c r="U119">
        <v>1</v>
      </c>
      <c r="V119">
        <v>3</v>
      </c>
      <c r="W119">
        <v>-1</v>
      </c>
      <c r="X119">
        <v>-1</v>
      </c>
      <c r="Y119">
        <v>2</v>
      </c>
      <c r="Z119">
        <v>3</v>
      </c>
      <c r="AA119">
        <v>-1</v>
      </c>
      <c r="AB119">
        <v>-1</v>
      </c>
      <c r="AC119">
        <v>-1</v>
      </c>
      <c r="AD119">
        <v>1</v>
      </c>
      <c r="AE119">
        <v>17</v>
      </c>
      <c r="AP119">
        <v>80</v>
      </c>
      <c r="AQ119">
        <v>35</v>
      </c>
      <c r="AR119">
        <v>30</v>
      </c>
      <c r="AS119">
        <v>38</v>
      </c>
      <c r="AT119">
        <v>20</v>
      </c>
      <c r="AU119">
        <v>30</v>
      </c>
      <c r="AV119">
        <v>102</v>
      </c>
      <c r="AW119">
        <v>46</v>
      </c>
      <c r="AX119">
        <v>381</v>
      </c>
      <c r="AY119" s="1">
        <v>44258.394861111112</v>
      </c>
      <c r="AZ119">
        <v>1</v>
      </c>
      <c r="BA119">
        <v>8</v>
      </c>
      <c r="BB119">
        <v>8</v>
      </c>
      <c r="BC119">
        <v>0</v>
      </c>
      <c r="BD119">
        <v>0</v>
      </c>
      <c r="BE119" t="s">
        <v>346</v>
      </c>
      <c r="BF119">
        <v>38</v>
      </c>
    </row>
    <row r="120" spans="1:58" ht="180" hidden="1" x14ac:dyDescent="0.25">
      <c r="A120">
        <v>299</v>
      </c>
      <c r="B120" t="s">
        <v>115</v>
      </c>
      <c r="C120" s="1">
        <v>44258.391724537039</v>
      </c>
      <c r="D120">
        <v>2</v>
      </c>
      <c r="E120">
        <v>3</v>
      </c>
      <c r="F120" t="s">
        <v>406</v>
      </c>
      <c r="G120" t="s">
        <v>583</v>
      </c>
      <c r="H120">
        <v>2</v>
      </c>
      <c r="I120">
        <v>17</v>
      </c>
      <c r="J120" t="s">
        <v>584</v>
      </c>
      <c r="K120">
        <v>2</v>
      </c>
      <c r="L120" s="2" t="s">
        <v>585</v>
      </c>
      <c r="M120" s="2" t="s">
        <v>586</v>
      </c>
      <c r="N120">
        <v>2</v>
      </c>
      <c r="O120">
        <v>2</v>
      </c>
      <c r="P120">
        <v>3</v>
      </c>
      <c r="Q120">
        <v>3</v>
      </c>
      <c r="R120">
        <v>2</v>
      </c>
      <c r="S120">
        <v>2</v>
      </c>
      <c r="T120">
        <v>2</v>
      </c>
      <c r="U120">
        <v>2</v>
      </c>
      <c r="V120">
        <v>2</v>
      </c>
      <c r="W120">
        <v>4</v>
      </c>
      <c r="X120">
        <v>4</v>
      </c>
      <c r="Y120">
        <v>3</v>
      </c>
      <c r="Z120">
        <v>3</v>
      </c>
      <c r="AA120">
        <v>2</v>
      </c>
      <c r="AB120">
        <v>5</v>
      </c>
      <c r="AC120">
        <v>-1</v>
      </c>
      <c r="AD120">
        <v>1</v>
      </c>
      <c r="AE120">
        <v>17</v>
      </c>
      <c r="AP120">
        <v>78</v>
      </c>
      <c r="AQ120">
        <v>43</v>
      </c>
      <c r="AR120">
        <v>32</v>
      </c>
      <c r="AS120">
        <v>69</v>
      </c>
      <c r="AT120">
        <v>16</v>
      </c>
      <c r="AU120">
        <v>86</v>
      </c>
      <c r="AV120">
        <v>148</v>
      </c>
      <c r="AW120">
        <v>68</v>
      </c>
      <c r="AX120">
        <v>540</v>
      </c>
      <c r="AY120" s="1">
        <v>44258.397974537038</v>
      </c>
      <c r="AZ120">
        <v>1</v>
      </c>
      <c r="BA120">
        <v>8</v>
      </c>
      <c r="BB120">
        <v>8</v>
      </c>
      <c r="BC120">
        <v>0</v>
      </c>
      <c r="BD120">
        <v>0</v>
      </c>
      <c r="BE120" t="s">
        <v>133</v>
      </c>
      <c r="BF120">
        <v>8</v>
      </c>
    </row>
    <row r="121" spans="1:58" ht="300" hidden="1" x14ac:dyDescent="0.25">
      <c r="A121">
        <v>303</v>
      </c>
      <c r="B121" t="s">
        <v>181</v>
      </c>
      <c r="C121" s="1">
        <v>44258.441851851851</v>
      </c>
      <c r="G121" t="s">
        <v>174</v>
      </c>
      <c r="H121">
        <v>8</v>
      </c>
      <c r="I121">
        <v>23</v>
      </c>
      <c r="J121" t="s">
        <v>542</v>
      </c>
      <c r="L121" t="e">
        <f>- die elite der Welt entführt kinder
- Chemtrails
- Mondlandung war eine Fälschung
- Corona
- die Erde ist eine Scheibe</f>
        <v>#NAME?</v>
      </c>
      <c r="M121" s="2" t="s">
        <v>591</v>
      </c>
      <c r="N121">
        <v>4</v>
      </c>
      <c r="O121">
        <v>5</v>
      </c>
      <c r="P121">
        <v>5</v>
      </c>
      <c r="Q121">
        <v>5</v>
      </c>
      <c r="R121">
        <v>3</v>
      </c>
      <c r="V121">
        <v>5</v>
      </c>
      <c r="W121">
        <v>4</v>
      </c>
      <c r="X121">
        <v>4</v>
      </c>
      <c r="Y121">
        <v>5</v>
      </c>
      <c r="Z121">
        <v>5</v>
      </c>
      <c r="AA121">
        <v>4</v>
      </c>
      <c r="AB121">
        <v>5</v>
      </c>
      <c r="AC121">
        <v>2</v>
      </c>
      <c r="AP121">
        <v>28</v>
      </c>
      <c r="AR121">
        <v>38</v>
      </c>
      <c r="AS121">
        <v>11</v>
      </c>
      <c r="AT121">
        <v>94</v>
      </c>
      <c r="AU121">
        <v>241</v>
      </c>
      <c r="AV121">
        <v>45</v>
      </c>
      <c r="AX121">
        <v>295</v>
      </c>
      <c r="AY121" s="1">
        <v>44258.447141203702</v>
      </c>
      <c r="AZ121">
        <v>1</v>
      </c>
      <c r="BA121">
        <v>7</v>
      </c>
      <c r="BB121">
        <v>7</v>
      </c>
      <c r="BC121">
        <v>0</v>
      </c>
      <c r="BD121">
        <v>0</v>
      </c>
      <c r="BE121" t="s">
        <v>217</v>
      </c>
      <c r="BF121">
        <v>3</v>
      </c>
    </row>
    <row r="122" spans="1:58" ht="330" hidden="1" x14ac:dyDescent="0.25">
      <c r="A122">
        <v>304</v>
      </c>
      <c r="B122" t="s">
        <v>181</v>
      </c>
      <c r="C122" s="1">
        <v>44258.441863425927</v>
      </c>
      <c r="G122" t="s">
        <v>140</v>
      </c>
      <c r="H122">
        <v>5</v>
      </c>
      <c r="I122">
        <v>12</v>
      </c>
      <c r="J122" t="s">
        <v>553</v>
      </c>
      <c r="L122" s="2" t="s">
        <v>592</v>
      </c>
      <c r="M122" s="2" t="s">
        <v>593</v>
      </c>
      <c r="N122">
        <v>3</v>
      </c>
      <c r="O122">
        <v>5</v>
      </c>
      <c r="P122">
        <v>4</v>
      </c>
      <c r="Q122">
        <v>3</v>
      </c>
      <c r="R122">
        <v>2</v>
      </c>
      <c r="V122">
        <v>4</v>
      </c>
      <c r="W122">
        <v>4</v>
      </c>
      <c r="X122">
        <v>3</v>
      </c>
      <c r="Y122">
        <v>3</v>
      </c>
      <c r="Z122">
        <v>4</v>
      </c>
      <c r="AA122">
        <v>5</v>
      </c>
      <c r="AB122">
        <v>4</v>
      </c>
      <c r="AC122">
        <v>3</v>
      </c>
      <c r="AP122">
        <v>32</v>
      </c>
      <c r="AR122">
        <v>36</v>
      </c>
      <c r="AS122">
        <v>23</v>
      </c>
      <c r="AT122">
        <v>176</v>
      </c>
      <c r="AU122">
        <v>144</v>
      </c>
      <c r="AV122">
        <v>56</v>
      </c>
      <c r="AX122">
        <v>467</v>
      </c>
      <c r="AY122" s="1">
        <v>44258.447268518517</v>
      </c>
      <c r="AZ122">
        <v>1</v>
      </c>
      <c r="BA122">
        <v>7</v>
      </c>
      <c r="BB122">
        <v>7</v>
      </c>
      <c r="BC122">
        <v>0</v>
      </c>
      <c r="BD122">
        <v>0</v>
      </c>
      <c r="BE122" t="s">
        <v>571</v>
      </c>
      <c r="BF122">
        <v>1</v>
      </c>
    </row>
    <row r="123" spans="1:58" ht="300" hidden="1" x14ac:dyDescent="0.25">
      <c r="A123">
        <v>305</v>
      </c>
      <c r="B123" t="s">
        <v>181</v>
      </c>
      <c r="C123" s="1">
        <v>44258.441863425927</v>
      </c>
      <c r="G123" t="s">
        <v>536</v>
      </c>
      <c r="H123">
        <v>8</v>
      </c>
      <c r="I123">
        <v>12</v>
      </c>
      <c r="J123" t="s">
        <v>537</v>
      </c>
      <c r="L123" t="e">
        <f>- die elite der Welt entführt kinder
- wir leben in Deutschland in einer Diktatur
- Bill Gates hat Corona erschaffen
- die Erde ist eine Scheibe
- die Mondlandung war nur eine Videoproduktion
- Chemtrails (flugzeuge werfen gift ab)
- Viele Prominente haben ihren Tod vorgetäuscht</f>
        <v>#NAME?</v>
      </c>
      <c r="M123" s="2" t="s">
        <v>594</v>
      </c>
      <c r="N123">
        <v>4</v>
      </c>
      <c r="O123">
        <v>4</v>
      </c>
      <c r="P123">
        <v>4</v>
      </c>
      <c r="Q123">
        <v>2</v>
      </c>
      <c r="R123">
        <v>4</v>
      </c>
      <c r="V123">
        <v>4</v>
      </c>
      <c r="W123">
        <v>-1</v>
      </c>
      <c r="X123">
        <v>-1</v>
      </c>
      <c r="Y123">
        <v>4</v>
      </c>
      <c r="Z123">
        <v>4</v>
      </c>
      <c r="AA123">
        <v>4</v>
      </c>
      <c r="AB123">
        <v>4</v>
      </c>
      <c r="AC123">
        <v>-1</v>
      </c>
      <c r="AP123">
        <v>18</v>
      </c>
      <c r="AR123">
        <v>37</v>
      </c>
      <c r="AS123">
        <v>11</v>
      </c>
      <c r="AT123">
        <v>91</v>
      </c>
      <c r="AU123">
        <v>43</v>
      </c>
      <c r="AV123">
        <v>37</v>
      </c>
      <c r="AX123">
        <v>237</v>
      </c>
      <c r="AY123" s="1">
        <v>44258.444606481484</v>
      </c>
      <c r="AZ123">
        <v>1</v>
      </c>
      <c r="BA123">
        <v>7</v>
      </c>
      <c r="BB123">
        <v>7</v>
      </c>
      <c r="BC123">
        <v>0</v>
      </c>
      <c r="BD123">
        <v>0</v>
      </c>
      <c r="BE123" t="s">
        <v>595</v>
      </c>
      <c r="BF123">
        <v>12</v>
      </c>
    </row>
    <row r="124" spans="1:58" ht="409.5" hidden="1" x14ac:dyDescent="0.25">
      <c r="A124">
        <v>306</v>
      </c>
      <c r="B124" t="s">
        <v>181</v>
      </c>
      <c r="C124" s="1">
        <v>44258.441874999997</v>
      </c>
      <c r="G124" t="s">
        <v>568</v>
      </c>
      <c r="H124">
        <v>2</v>
      </c>
      <c r="I124">
        <v>19</v>
      </c>
      <c r="J124" t="s">
        <v>569</v>
      </c>
      <c r="L124" s="2" t="s">
        <v>596</v>
      </c>
      <c r="M124" t="e">
        <f>-Geheimhaltung
                                                                                                                                                                                                                                                                es geschieht im geheimen  ( Geheimbünde etc.)
-Verbindung von verschiedenen Ereignissen
                                                                                                                                                                                                                                                                es Werden Vorkommnisse miteinander verbunden die eigentlich gar keine Gemeinsamkeiten haben
-es gibt keinen Zufall
                                                                                                                                                                                                                                                                alles sei geplant und werde genau so verbreitet wie es für den eigentlichen Plan notwendig sei
-Gegensätzlichkeit von Gut und Böse
 die Anhänger betrachten sich selbst als die Guten die die Verschwörung erkannt haben und bezeichnen ihre Feinde ( Politiker, Regierung etc.)
                                                                                                                                                                                                                                                                als die Bösen</f>
        <v>#NAME?</v>
      </c>
      <c r="N124">
        <v>4</v>
      </c>
      <c r="O124">
        <v>5</v>
      </c>
      <c r="P124">
        <v>4</v>
      </c>
      <c r="Q124">
        <v>2</v>
      </c>
      <c r="R124">
        <v>3</v>
      </c>
      <c r="V124">
        <v>5</v>
      </c>
      <c r="W124">
        <v>4</v>
      </c>
      <c r="X124">
        <v>3</v>
      </c>
      <c r="Y124">
        <v>4</v>
      </c>
      <c r="Z124">
        <v>4</v>
      </c>
      <c r="AA124">
        <v>4</v>
      </c>
      <c r="AB124">
        <v>4</v>
      </c>
      <c r="AC124">
        <v>3</v>
      </c>
      <c r="AP124">
        <v>37</v>
      </c>
      <c r="AR124">
        <v>37</v>
      </c>
      <c r="AS124">
        <v>23</v>
      </c>
      <c r="AT124">
        <v>211</v>
      </c>
      <c r="AU124">
        <v>213</v>
      </c>
      <c r="AV124">
        <v>31</v>
      </c>
      <c r="AX124">
        <v>552</v>
      </c>
      <c r="AY124" s="1">
        <v>44258.448263888888</v>
      </c>
      <c r="AZ124">
        <v>1</v>
      </c>
      <c r="BA124">
        <v>7</v>
      </c>
      <c r="BB124">
        <v>7</v>
      </c>
      <c r="BC124">
        <v>0</v>
      </c>
      <c r="BD124">
        <v>0</v>
      </c>
      <c r="BE124" t="s">
        <v>510</v>
      </c>
      <c r="BF124">
        <v>0</v>
      </c>
    </row>
    <row r="125" spans="1:58" ht="255" hidden="1" x14ac:dyDescent="0.25">
      <c r="A125">
        <v>307</v>
      </c>
      <c r="B125" t="s">
        <v>181</v>
      </c>
      <c r="C125" s="1">
        <v>44258.441886574074</v>
      </c>
      <c r="G125" t="s">
        <v>140</v>
      </c>
      <c r="H125">
        <v>3</v>
      </c>
      <c r="I125">
        <v>22</v>
      </c>
      <c r="J125" t="s">
        <v>547</v>
      </c>
      <c r="L125" s="2" t="s">
        <v>597</v>
      </c>
      <c r="M125" s="2" t="s">
        <v>598</v>
      </c>
      <c r="N125">
        <v>2</v>
      </c>
      <c r="O125">
        <v>4</v>
      </c>
      <c r="P125">
        <v>3</v>
      </c>
      <c r="Q125">
        <v>1</v>
      </c>
      <c r="R125">
        <v>3</v>
      </c>
      <c r="V125">
        <v>4</v>
      </c>
      <c r="W125">
        <v>4</v>
      </c>
      <c r="X125">
        <v>2</v>
      </c>
      <c r="Y125">
        <v>4</v>
      </c>
      <c r="Z125">
        <v>4</v>
      </c>
      <c r="AA125">
        <v>4</v>
      </c>
      <c r="AB125">
        <v>4</v>
      </c>
      <c r="AC125">
        <v>2</v>
      </c>
      <c r="AP125">
        <v>21</v>
      </c>
      <c r="AR125">
        <v>62</v>
      </c>
      <c r="AS125">
        <v>19</v>
      </c>
      <c r="AT125">
        <v>176</v>
      </c>
      <c r="AU125">
        <v>125</v>
      </c>
      <c r="AV125">
        <v>52</v>
      </c>
      <c r="AX125">
        <v>455</v>
      </c>
      <c r="AY125" s="1">
        <v>44258.447152777779</v>
      </c>
      <c r="AZ125">
        <v>1</v>
      </c>
      <c r="BA125">
        <v>7</v>
      </c>
      <c r="BB125">
        <v>7</v>
      </c>
      <c r="BC125">
        <v>0</v>
      </c>
      <c r="BD125">
        <v>0</v>
      </c>
      <c r="BE125" t="s">
        <v>564</v>
      </c>
      <c r="BF125">
        <v>0</v>
      </c>
    </row>
    <row r="126" spans="1:58" hidden="1" x14ac:dyDescent="0.25">
      <c r="A126">
        <v>308</v>
      </c>
      <c r="B126" t="s">
        <v>181</v>
      </c>
      <c r="C126" s="1">
        <v>44258.44189814815</v>
      </c>
      <c r="G126" t="s">
        <v>583</v>
      </c>
      <c r="H126">
        <v>2</v>
      </c>
      <c r="I126">
        <v>17</v>
      </c>
      <c r="J126" t="s">
        <v>584</v>
      </c>
      <c r="L126" t="e">
        <f>-Corona Virus sei mit Absicht gezüchtet worden
-die streifen am himmel hinter Flugzeugen seien gift</f>
        <v>#NAME?</v>
      </c>
      <c r="M126" t="e">
        <f>-Dualismus (Gut und Böse)
-alles ist verbunden</f>
        <v>#NAME?</v>
      </c>
      <c r="N126">
        <v>3</v>
      </c>
      <c r="O126">
        <v>4</v>
      </c>
      <c r="P126">
        <v>4</v>
      </c>
      <c r="Q126">
        <v>3</v>
      </c>
      <c r="R126">
        <v>2</v>
      </c>
      <c r="V126">
        <v>4</v>
      </c>
      <c r="W126">
        <v>4</v>
      </c>
      <c r="X126">
        <v>4</v>
      </c>
      <c r="Y126">
        <v>3</v>
      </c>
      <c r="Z126">
        <v>3</v>
      </c>
      <c r="AA126">
        <v>4</v>
      </c>
      <c r="AB126">
        <v>4</v>
      </c>
      <c r="AC126">
        <v>3</v>
      </c>
      <c r="AP126">
        <v>23</v>
      </c>
      <c r="AR126">
        <v>42</v>
      </c>
      <c r="AS126">
        <v>17</v>
      </c>
      <c r="AT126">
        <v>96</v>
      </c>
      <c r="AU126">
        <v>194</v>
      </c>
      <c r="AV126">
        <v>31</v>
      </c>
      <c r="AX126">
        <v>403</v>
      </c>
      <c r="AY126" s="1">
        <v>44258.446562500001</v>
      </c>
      <c r="AZ126">
        <v>1</v>
      </c>
      <c r="BA126">
        <v>7</v>
      </c>
      <c r="BB126">
        <v>7</v>
      </c>
      <c r="BC126">
        <v>0</v>
      </c>
      <c r="BD126">
        <v>0</v>
      </c>
      <c r="BE126" t="s">
        <v>217</v>
      </c>
      <c r="BF126">
        <v>0</v>
      </c>
    </row>
    <row r="127" spans="1:58" ht="409.5" hidden="1" x14ac:dyDescent="0.25">
      <c r="A127">
        <v>309</v>
      </c>
      <c r="B127" t="s">
        <v>181</v>
      </c>
      <c r="C127" s="1">
        <v>44258.441921296297</v>
      </c>
      <c r="G127" t="s">
        <v>407</v>
      </c>
      <c r="H127">
        <v>8</v>
      </c>
      <c r="I127">
        <v>6</v>
      </c>
      <c r="J127" t="s">
        <v>550</v>
      </c>
      <c r="L127" s="2" t="s">
        <v>599</v>
      </c>
      <c r="M127" s="2" t="s">
        <v>600</v>
      </c>
      <c r="N127">
        <v>4</v>
      </c>
      <c r="O127">
        <v>4</v>
      </c>
      <c r="P127">
        <v>4</v>
      </c>
      <c r="Q127">
        <v>1</v>
      </c>
      <c r="R127">
        <v>2</v>
      </c>
      <c r="V127">
        <v>5</v>
      </c>
      <c r="W127">
        <v>5</v>
      </c>
      <c r="X127">
        <v>5</v>
      </c>
      <c r="Y127">
        <v>5</v>
      </c>
      <c r="Z127">
        <v>5</v>
      </c>
      <c r="AA127">
        <v>5</v>
      </c>
      <c r="AB127">
        <v>5</v>
      </c>
      <c r="AC127">
        <v>2</v>
      </c>
      <c r="AP127">
        <v>13</v>
      </c>
      <c r="AR127">
        <v>33</v>
      </c>
      <c r="AS127">
        <v>14</v>
      </c>
      <c r="AT127">
        <v>207</v>
      </c>
      <c r="AU127">
        <v>94</v>
      </c>
      <c r="AV127">
        <v>53</v>
      </c>
      <c r="AX127">
        <v>414</v>
      </c>
      <c r="AY127" s="1">
        <v>44258.446712962963</v>
      </c>
      <c r="AZ127">
        <v>1</v>
      </c>
      <c r="BA127">
        <v>7</v>
      </c>
      <c r="BB127">
        <v>7</v>
      </c>
      <c r="BC127">
        <v>0</v>
      </c>
      <c r="BD127">
        <v>0</v>
      </c>
      <c r="BE127" t="s">
        <v>209</v>
      </c>
      <c r="BF127">
        <v>7</v>
      </c>
    </row>
    <row r="128" spans="1:58" ht="150" hidden="1" x14ac:dyDescent="0.25">
      <c r="A128">
        <v>310</v>
      </c>
      <c r="B128" t="s">
        <v>181</v>
      </c>
      <c r="C128" s="1">
        <v>44258.441932870373</v>
      </c>
      <c r="G128" t="s">
        <v>536</v>
      </c>
      <c r="H128">
        <v>7</v>
      </c>
      <c r="I128">
        <v>26</v>
      </c>
      <c r="J128" t="s">
        <v>556</v>
      </c>
      <c r="L128" s="2" t="s">
        <v>601</v>
      </c>
      <c r="M128" s="2" t="s">
        <v>602</v>
      </c>
      <c r="N128">
        <v>3</v>
      </c>
      <c r="O128">
        <v>4</v>
      </c>
      <c r="P128">
        <v>-1</v>
      </c>
      <c r="Q128">
        <v>2</v>
      </c>
      <c r="R128">
        <v>2</v>
      </c>
      <c r="V128">
        <v>4</v>
      </c>
      <c r="W128">
        <v>4</v>
      </c>
      <c r="X128">
        <v>3</v>
      </c>
      <c r="Y128">
        <v>4</v>
      </c>
      <c r="Z128">
        <v>4</v>
      </c>
      <c r="AA128">
        <v>4</v>
      </c>
      <c r="AB128">
        <v>5</v>
      </c>
      <c r="AC128">
        <v>2</v>
      </c>
      <c r="AP128">
        <v>22</v>
      </c>
      <c r="AR128">
        <v>36</v>
      </c>
      <c r="AS128">
        <v>16</v>
      </c>
      <c r="AT128">
        <v>44</v>
      </c>
      <c r="AU128">
        <v>52</v>
      </c>
      <c r="AV128">
        <v>27</v>
      </c>
      <c r="AX128">
        <v>197</v>
      </c>
      <c r="AY128" s="1">
        <v>44258.444224537037</v>
      </c>
      <c r="AZ128">
        <v>1</v>
      </c>
      <c r="BA128">
        <v>7</v>
      </c>
      <c r="BB128">
        <v>7</v>
      </c>
      <c r="BC128">
        <v>0</v>
      </c>
      <c r="BD128">
        <v>0</v>
      </c>
      <c r="BE128" t="s">
        <v>246</v>
      </c>
      <c r="BF128">
        <v>16</v>
      </c>
    </row>
    <row r="129" spans="1:58" ht="409.5" hidden="1" x14ac:dyDescent="0.25">
      <c r="A129">
        <v>311</v>
      </c>
      <c r="B129" t="s">
        <v>181</v>
      </c>
      <c r="C129" s="1">
        <v>44258.44195601852</v>
      </c>
      <c r="G129" t="s">
        <v>560</v>
      </c>
      <c r="H129">
        <v>12</v>
      </c>
      <c r="I129">
        <v>23</v>
      </c>
      <c r="J129" t="s">
        <v>561</v>
      </c>
      <c r="L129" s="2" t="s">
        <v>603</v>
      </c>
      <c r="M129" s="2" t="s">
        <v>604</v>
      </c>
      <c r="N129">
        <v>3</v>
      </c>
      <c r="O129">
        <v>4</v>
      </c>
      <c r="P129">
        <v>4</v>
      </c>
      <c r="Q129">
        <v>3</v>
      </c>
      <c r="R129">
        <v>2</v>
      </c>
      <c r="V129">
        <v>5</v>
      </c>
      <c r="W129">
        <v>4</v>
      </c>
      <c r="X129">
        <v>4</v>
      </c>
      <c r="Y129">
        <v>3</v>
      </c>
      <c r="Z129">
        <v>3</v>
      </c>
      <c r="AA129">
        <v>5</v>
      </c>
      <c r="AB129">
        <v>5</v>
      </c>
      <c r="AC129">
        <v>2</v>
      </c>
      <c r="AP129">
        <v>15</v>
      </c>
      <c r="AR129">
        <v>59</v>
      </c>
      <c r="AS129">
        <v>37</v>
      </c>
      <c r="AT129">
        <v>166</v>
      </c>
      <c r="AU129">
        <v>169</v>
      </c>
      <c r="AV129">
        <v>48</v>
      </c>
      <c r="AX129">
        <v>471</v>
      </c>
      <c r="AY129" s="1">
        <v>44258.44767361111</v>
      </c>
      <c r="AZ129">
        <v>1</v>
      </c>
      <c r="BA129">
        <v>7</v>
      </c>
      <c r="BB129">
        <v>7</v>
      </c>
      <c r="BC129">
        <v>0</v>
      </c>
      <c r="BD129">
        <v>0</v>
      </c>
      <c r="BE129" t="s">
        <v>564</v>
      </c>
      <c r="BF129">
        <v>3</v>
      </c>
    </row>
    <row r="130" spans="1:58" ht="409.5" hidden="1" x14ac:dyDescent="0.25">
      <c r="A130">
        <v>312</v>
      </c>
      <c r="B130" t="s">
        <v>181</v>
      </c>
      <c r="C130" s="1">
        <v>44258.441967592589</v>
      </c>
      <c r="G130" t="s">
        <v>411</v>
      </c>
      <c r="H130">
        <v>25</v>
      </c>
      <c r="I130">
        <v>15</v>
      </c>
      <c r="J130" t="s">
        <v>544</v>
      </c>
      <c r="L130" s="2" t="s">
        <v>605</v>
      </c>
      <c r="M130" s="2" t="s">
        <v>606</v>
      </c>
      <c r="N130">
        <v>3</v>
      </c>
      <c r="O130">
        <v>4</v>
      </c>
      <c r="P130">
        <v>4</v>
      </c>
      <c r="Q130">
        <v>1</v>
      </c>
      <c r="R130">
        <v>4</v>
      </c>
      <c r="V130">
        <v>4</v>
      </c>
      <c r="W130">
        <v>4</v>
      </c>
      <c r="X130">
        <v>4</v>
      </c>
      <c r="Y130">
        <v>3</v>
      </c>
      <c r="Z130">
        <v>3</v>
      </c>
      <c r="AA130">
        <v>4</v>
      </c>
      <c r="AB130">
        <v>4</v>
      </c>
      <c r="AC130">
        <v>-1</v>
      </c>
      <c r="AP130">
        <v>15</v>
      </c>
      <c r="AR130">
        <v>68</v>
      </c>
      <c r="AS130">
        <v>39</v>
      </c>
      <c r="AT130">
        <v>215</v>
      </c>
      <c r="AU130">
        <v>177</v>
      </c>
      <c r="AV130">
        <v>35</v>
      </c>
      <c r="AX130">
        <v>524</v>
      </c>
      <c r="AY130" s="1">
        <v>44258.448321759257</v>
      </c>
      <c r="AZ130">
        <v>1</v>
      </c>
      <c r="BA130">
        <v>7</v>
      </c>
      <c r="BB130">
        <v>7</v>
      </c>
      <c r="BC130">
        <v>0</v>
      </c>
      <c r="BD130">
        <v>0</v>
      </c>
      <c r="BE130" t="s">
        <v>564</v>
      </c>
      <c r="BF130">
        <v>3</v>
      </c>
    </row>
    <row r="131" spans="1:58" ht="409.5" hidden="1" x14ac:dyDescent="0.25">
      <c r="A131">
        <v>313</v>
      </c>
      <c r="B131" t="s">
        <v>181</v>
      </c>
      <c r="C131" s="1">
        <v>44258.442002314812</v>
      </c>
      <c r="G131" t="s">
        <v>572</v>
      </c>
      <c r="H131">
        <v>5</v>
      </c>
      <c r="I131">
        <v>19</v>
      </c>
      <c r="J131" t="s">
        <v>573</v>
      </c>
      <c r="L131" s="2" t="s">
        <v>607</v>
      </c>
      <c r="M131" s="2" t="s">
        <v>608</v>
      </c>
      <c r="N131">
        <v>4</v>
      </c>
      <c r="O131">
        <v>4</v>
      </c>
      <c r="P131">
        <v>3</v>
      </c>
      <c r="Q131">
        <v>2</v>
      </c>
      <c r="R131">
        <v>-1</v>
      </c>
      <c r="V131">
        <v>5</v>
      </c>
      <c r="W131">
        <v>4</v>
      </c>
      <c r="X131">
        <v>4</v>
      </c>
      <c r="Y131">
        <v>3</v>
      </c>
      <c r="Z131">
        <v>4</v>
      </c>
      <c r="AA131">
        <v>4</v>
      </c>
      <c r="AB131">
        <v>4</v>
      </c>
      <c r="AC131">
        <v>3</v>
      </c>
      <c r="AP131">
        <v>13</v>
      </c>
      <c r="AR131">
        <v>42</v>
      </c>
      <c r="AS131">
        <v>26</v>
      </c>
      <c r="AT131">
        <v>204</v>
      </c>
      <c r="AU131">
        <v>45</v>
      </c>
      <c r="AV131">
        <v>42</v>
      </c>
      <c r="AX131">
        <v>372</v>
      </c>
      <c r="AY131" s="1">
        <v>44258.44630787037</v>
      </c>
      <c r="AZ131">
        <v>1</v>
      </c>
      <c r="BA131">
        <v>7</v>
      </c>
      <c r="BB131">
        <v>7</v>
      </c>
      <c r="BC131">
        <v>0</v>
      </c>
      <c r="BD131">
        <v>0</v>
      </c>
      <c r="BE131" t="s">
        <v>298</v>
      </c>
      <c r="BF131">
        <v>11</v>
      </c>
    </row>
    <row r="132" spans="1:58" hidden="1" x14ac:dyDescent="0.25">
      <c r="A132">
        <v>315</v>
      </c>
      <c r="B132" t="s">
        <v>181</v>
      </c>
      <c r="C132" s="1">
        <v>44258.442106481481</v>
      </c>
      <c r="G132" t="s">
        <v>123</v>
      </c>
      <c r="H132">
        <v>2</v>
      </c>
      <c r="I132">
        <v>21</v>
      </c>
      <c r="J132" t="s">
        <v>577</v>
      </c>
      <c r="L132" t="s">
        <v>609</v>
      </c>
      <c r="M132" t="s">
        <v>610</v>
      </c>
      <c r="N132">
        <v>2</v>
      </c>
      <c r="O132">
        <v>4</v>
      </c>
      <c r="P132">
        <v>4</v>
      </c>
      <c r="Q132">
        <v>3</v>
      </c>
      <c r="R132">
        <v>2</v>
      </c>
      <c r="V132">
        <v>5</v>
      </c>
      <c r="W132">
        <v>3</v>
      </c>
      <c r="X132">
        <v>-1</v>
      </c>
      <c r="Y132">
        <v>4</v>
      </c>
      <c r="Z132">
        <v>5</v>
      </c>
      <c r="AA132">
        <v>4</v>
      </c>
      <c r="AB132">
        <v>4</v>
      </c>
      <c r="AC132">
        <v>-1</v>
      </c>
      <c r="AP132">
        <v>26</v>
      </c>
      <c r="AR132">
        <v>48</v>
      </c>
      <c r="AS132">
        <v>13</v>
      </c>
      <c r="AT132">
        <v>91</v>
      </c>
      <c r="AU132">
        <v>225</v>
      </c>
      <c r="AV132">
        <v>46</v>
      </c>
      <c r="AX132">
        <v>449</v>
      </c>
      <c r="AY132" s="1">
        <v>44258.44730324074</v>
      </c>
      <c r="AZ132">
        <v>1</v>
      </c>
      <c r="BA132">
        <v>7</v>
      </c>
      <c r="BB132">
        <v>7</v>
      </c>
      <c r="BC132">
        <v>0</v>
      </c>
      <c r="BD132">
        <v>0</v>
      </c>
      <c r="BE132" t="s">
        <v>611</v>
      </c>
      <c r="BF132">
        <v>1</v>
      </c>
    </row>
    <row r="133" spans="1:58" ht="409.5" hidden="1" x14ac:dyDescent="0.25">
      <c r="A133">
        <v>316</v>
      </c>
      <c r="B133" t="s">
        <v>181</v>
      </c>
      <c r="C133" s="1">
        <v>44258.442245370374</v>
      </c>
      <c r="G133" t="s">
        <v>402</v>
      </c>
      <c r="H133">
        <v>5</v>
      </c>
      <c r="I133">
        <v>23</v>
      </c>
      <c r="J133" t="s">
        <v>565</v>
      </c>
      <c r="L133" s="2" t="s">
        <v>612</v>
      </c>
      <c r="M133" t="s">
        <v>613</v>
      </c>
      <c r="N133">
        <v>5</v>
      </c>
      <c r="O133">
        <v>4</v>
      </c>
      <c r="P133">
        <v>4</v>
      </c>
      <c r="Q133">
        <v>2</v>
      </c>
      <c r="R133">
        <v>3</v>
      </c>
      <c r="V133">
        <v>4</v>
      </c>
      <c r="W133">
        <v>3</v>
      </c>
      <c r="X133">
        <v>3</v>
      </c>
      <c r="Y133">
        <v>3</v>
      </c>
      <c r="Z133">
        <v>4</v>
      </c>
      <c r="AA133">
        <v>4</v>
      </c>
      <c r="AB133">
        <v>3</v>
      </c>
      <c r="AC133">
        <v>2</v>
      </c>
      <c r="AP133">
        <v>12</v>
      </c>
      <c r="AR133">
        <v>20</v>
      </c>
      <c r="AS133">
        <v>8</v>
      </c>
      <c r="AT133">
        <v>64</v>
      </c>
      <c r="AU133">
        <v>44</v>
      </c>
      <c r="AV133">
        <v>31</v>
      </c>
      <c r="AX133">
        <v>179</v>
      </c>
      <c r="AY133" s="1">
        <v>44258.44431712963</v>
      </c>
      <c r="AZ133">
        <v>1</v>
      </c>
      <c r="BA133">
        <v>7</v>
      </c>
      <c r="BB133">
        <v>7</v>
      </c>
      <c r="BC133">
        <v>0</v>
      </c>
      <c r="BD133">
        <v>0</v>
      </c>
      <c r="BE133" t="s">
        <v>142</v>
      </c>
      <c r="BF133">
        <v>31</v>
      </c>
    </row>
    <row r="134" spans="1:58" x14ac:dyDescent="0.25">
      <c r="A134">
        <v>320</v>
      </c>
      <c r="B134" t="s">
        <v>223</v>
      </c>
      <c r="C134" s="1">
        <v>44258.442546296297</v>
      </c>
      <c r="AH134">
        <v>5</v>
      </c>
      <c r="AI134">
        <v>4</v>
      </c>
      <c r="AJ134">
        <v>5</v>
      </c>
      <c r="AK134">
        <v>5</v>
      </c>
      <c r="AL134">
        <v>5</v>
      </c>
      <c r="AM134" t="e">
        <f>- die intensive Bearbeitung des Themas
- die klare Gliederung
- die stets transparente und Gut verständliche Bezugnahme auf die gewählten Dimensionen/Kategorien (vgl. tabellarische Auswertung)
- die umsichtige und flexible Integration der Beiträge der SuS</f>
        <v>#NAME?</v>
      </c>
      <c r="AN134" t="e">
        <f>- die zeitliche Knappheit bei der Beurteilungsaufgabe am Stundenende, die aber bei der Verdichtung und Integration von zwei Befragungseinheiten nicht vermeidbar erscheint</f>
        <v>#NAME?</v>
      </c>
      <c r="AO134" t="s">
        <v>615</v>
      </c>
      <c r="AP134">
        <v>7</v>
      </c>
      <c r="AQ134">
        <v>48</v>
      </c>
      <c r="AR134">
        <v>268</v>
      </c>
      <c r="AX134">
        <v>323</v>
      </c>
      <c r="AY134" s="1">
        <v>44258.446284722224</v>
      </c>
      <c r="AZ134">
        <v>1</v>
      </c>
      <c r="BA134">
        <v>3</v>
      </c>
      <c r="BB134">
        <v>3</v>
      </c>
      <c r="BC134">
        <v>0</v>
      </c>
      <c r="BD134">
        <v>0</v>
      </c>
      <c r="BE134" t="s">
        <v>375</v>
      </c>
      <c r="BF134">
        <v>14</v>
      </c>
    </row>
    <row r="135" spans="1:58" ht="165" hidden="1" x14ac:dyDescent="0.25">
      <c r="A135">
        <v>324</v>
      </c>
      <c r="B135" t="s">
        <v>227</v>
      </c>
      <c r="C135" s="1">
        <v>44258.599027777775</v>
      </c>
      <c r="D135">
        <v>2</v>
      </c>
      <c r="E135">
        <v>2</v>
      </c>
      <c r="F135" t="s">
        <v>616</v>
      </c>
      <c r="K135">
        <v>2</v>
      </c>
      <c r="L135" s="2" t="s">
        <v>617</v>
      </c>
      <c r="M135" s="2" t="s">
        <v>618</v>
      </c>
      <c r="N135">
        <v>4</v>
      </c>
      <c r="O135">
        <v>5</v>
      </c>
      <c r="P135">
        <v>4</v>
      </c>
      <c r="Q135">
        <v>1</v>
      </c>
      <c r="R135">
        <v>2</v>
      </c>
      <c r="S135">
        <v>2</v>
      </c>
      <c r="T135">
        <v>3</v>
      </c>
      <c r="U135">
        <v>2</v>
      </c>
      <c r="V135">
        <v>3</v>
      </c>
      <c r="W135">
        <v>4</v>
      </c>
      <c r="X135">
        <v>3</v>
      </c>
      <c r="Y135">
        <v>3</v>
      </c>
      <c r="Z135">
        <v>3</v>
      </c>
      <c r="AA135">
        <v>4</v>
      </c>
      <c r="AB135">
        <v>3</v>
      </c>
      <c r="AC135">
        <v>3</v>
      </c>
      <c r="AD135">
        <v>2</v>
      </c>
      <c r="AE135">
        <v>15</v>
      </c>
      <c r="AF135">
        <v>1</v>
      </c>
      <c r="AG135">
        <v>2</v>
      </c>
      <c r="AP135">
        <v>6</v>
      </c>
      <c r="AQ135">
        <v>58</v>
      </c>
      <c r="AR135">
        <v>103</v>
      </c>
      <c r="AS135">
        <v>73</v>
      </c>
      <c r="AT135">
        <v>38</v>
      </c>
      <c r="AU135">
        <v>105</v>
      </c>
      <c r="AV135">
        <v>56</v>
      </c>
      <c r="AW135">
        <v>55</v>
      </c>
      <c r="AX135">
        <v>425</v>
      </c>
      <c r="AY135" s="1">
        <v>44258.604745370372</v>
      </c>
      <c r="AZ135">
        <v>1</v>
      </c>
      <c r="BA135">
        <v>8</v>
      </c>
      <c r="BB135">
        <v>8</v>
      </c>
      <c r="BC135">
        <v>0</v>
      </c>
      <c r="BD135">
        <v>0</v>
      </c>
      <c r="BE135" t="s">
        <v>619</v>
      </c>
      <c r="BF135">
        <v>73</v>
      </c>
    </row>
    <row r="136" spans="1:58" ht="255" hidden="1" x14ac:dyDescent="0.25">
      <c r="A136">
        <v>325</v>
      </c>
      <c r="B136" t="s">
        <v>227</v>
      </c>
      <c r="C136" s="1">
        <v>44258.599027777775</v>
      </c>
      <c r="D136">
        <v>2</v>
      </c>
      <c r="E136">
        <v>2</v>
      </c>
      <c r="F136" t="s">
        <v>616</v>
      </c>
      <c r="K136">
        <v>2</v>
      </c>
      <c r="L136" s="2" t="s">
        <v>620</v>
      </c>
      <c r="M136" t="s">
        <v>621</v>
      </c>
      <c r="N136">
        <v>3</v>
      </c>
      <c r="O136">
        <v>2</v>
      </c>
      <c r="P136">
        <v>2</v>
      </c>
      <c r="Q136">
        <v>3</v>
      </c>
      <c r="R136">
        <v>-1</v>
      </c>
      <c r="S136">
        <v>1</v>
      </c>
      <c r="T136">
        <v>2</v>
      </c>
      <c r="U136">
        <v>2</v>
      </c>
      <c r="V136">
        <v>4</v>
      </c>
      <c r="W136">
        <v>-1</v>
      </c>
      <c r="X136">
        <v>-1</v>
      </c>
      <c r="Y136">
        <v>3</v>
      </c>
      <c r="Z136">
        <v>3</v>
      </c>
      <c r="AA136">
        <v>4</v>
      </c>
      <c r="AB136">
        <v>4</v>
      </c>
      <c r="AC136">
        <v>-1</v>
      </c>
      <c r="AD136">
        <v>1</v>
      </c>
      <c r="AE136">
        <v>16</v>
      </c>
      <c r="AF136">
        <v>2</v>
      </c>
      <c r="AG136">
        <v>2</v>
      </c>
      <c r="AP136">
        <v>44</v>
      </c>
      <c r="AQ136">
        <v>39</v>
      </c>
      <c r="AR136">
        <v>78</v>
      </c>
      <c r="AS136">
        <v>41</v>
      </c>
      <c r="AT136">
        <v>14</v>
      </c>
      <c r="AU136">
        <v>158</v>
      </c>
      <c r="AV136">
        <v>65</v>
      </c>
      <c r="AW136">
        <v>26</v>
      </c>
      <c r="AX136">
        <v>421</v>
      </c>
      <c r="AY136" s="1">
        <v>44258.604409722226</v>
      </c>
      <c r="AZ136">
        <v>1</v>
      </c>
      <c r="BA136">
        <v>8</v>
      </c>
      <c r="BB136">
        <v>8</v>
      </c>
      <c r="BC136">
        <v>0</v>
      </c>
      <c r="BD136">
        <v>0</v>
      </c>
      <c r="BE136" t="s">
        <v>294</v>
      </c>
      <c r="BF136">
        <v>21</v>
      </c>
    </row>
    <row r="137" spans="1:58" hidden="1" x14ac:dyDescent="0.25">
      <c r="A137">
        <v>326</v>
      </c>
      <c r="B137" t="s">
        <v>227</v>
      </c>
      <c r="C137" s="1">
        <v>44258.599039351851</v>
      </c>
      <c r="D137">
        <v>2</v>
      </c>
      <c r="E137">
        <v>2</v>
      </c>
      <c r="F137" t="s">
        <v>616</v>
      </c>
      <c r="K137">
        <v>2</v>
      </c>
      <c r="L137" t="e">
        <f>-Corona ist fake
-Mondlandung ist gespielt
-Micheal Jorden wurde mit der Pizza vergiftet und hatte keine Infekt</f>
        <v>#NAME?</v>
      </c>
      <c r="M137" t="e">
        <f>-Teilweise etwas absurd
-unlogische Erklärungen für Dinge die manchen Menschen unmöglich erscheinen</f>
        <v>#NAME?</v>
      </c>
      <c r="N137">
        <v>2</v>
      </c>
      <c r="O137">
        <v>3</v>
      </c>
      <c r="P137">
        <v>4</v>
      </c>
      <c r="Q137">
        <v>2</v>
      </c>
      <c r="R137">
        <v>3</v>
      </c>
      <c r="S137">
        <v>1</v>
      </c>
      <c r="T137">
        <v>2</v>
      </c>
      <c r="U137">
        <v>2</v>
      </c>
      <c r="V137">
        <v>-1</v>
      </c>
      <c r="W137">
        <v>4</v>
      </c>
      <c r="X137">
        <v>4</v>
      </c>
      <c r="Y137">
        <v>3</v>
      </c>
      <c r="Z137">
        <v>3</v>
      </c>
      <c r="AA137">
        <v>4</v>
      </c>
      <c r="AB137">
        <v>4</v>
      </c>
      <c r="AC137">
        <v>-1</v>
      </c>
      <c r="AD137">
        <v>1</v>
      </c>
      <c r="AE137">
        <v>16</v>
      </c>
      <c r="AF137">
        <v>2</v>
      </c>
      <c r="AG137">
        <v>3</v>
      </c>
      <c r="AP137">
        <v>48</v>
      </c>
      <c r="AQ137">
        <v>40</v>
      </c>
      <c r="AR137">
        <v>60</v>
      </c>
      <c r="AS137">
        <v>43</v>
      </c>
      <c r="AT137">
        <v>24</v>
      </c>
      <c r="AU137">
        <v>135</v>
      </c>
      <c r="AV137">
        <v>67</v>
      </c>
      <c r="AW137">
        <v>41</v>
      </c>
      <c r="AX137">
        <v>458</v>
      </c>
      <c r="AY137" s="1">
        <v>44258.604351851849</v>
      </c>
      <c r="AZ137">
        <v>1</v>
      </c>
      <c r="BA137">
        <v>8</v>
      </c>
      <c r="BB137">
        <v>8</v>
      </c>
      <c r="BC137">
        <v>0</v>
      </c>
      <c r="BD137">
        <v>0</v>
      </c>
      <c r="BE137" t="s">
        <v>427</v>
      </c>
      <c r="BF137">
        <v>14</v>
      </c>
    </row>
    <row r="138" spans="1:58" hidden="1" x14ac:dyDescent="0.25">
      <c r="A138">
        <v>328</v>
      </c>
      <c r="B138" t="s">
        <v>227</v>
      </c>
      <c r="C138" s="1">
        <v>44258.599062499998</v>
      </c>
      <c r="D138">
        <v>2</v>
      </c>
      <c r="E138">
        <v>2</v>
      </c>
      <c r="F138" t="s">
        <v>616</v>
      </c>
      <c r="K138">
        <v>2</v>
      </c>
      <c r="L138" t="e">
        <f>-dass es Corona gar nicht gibt
-das Bill Gates uns mit den Corona Impfungen Chippen will
-Verschwörungstheorien gegen Juden
-Irgendetwas mit der Familie Rothschild</f>
        <v>#NAME?</v>
      </c>
      <c r="M138" t="e">
        <f>-Sie leugnen Wissenschaftliche Erkenntnisse
-Sie basieren auf keinen belegten Fakten sondern auf willkürlichen Aussagen
-es gibt immer den einen Feind z.b. die Juden</f>
        <v>#NAME?</v>
      </c>
      <c r="N138">
        <v>4</v>
      </c>
      <c r="O138">
        <v>4</v>
      </c>
      <c r="P138">
        <v>4</v>
      </c>
      <c r="Q138">
        <v>2</v>
      </c>
      <c r="R138">
        <v>2</v>
      </c>
      <c r="S138">
        <v>2</v>
      </c>
      <c r="T138">
        <v>4</v>
      </c>
      <c r="U138">
        <v>2</v>
      </c>
      <c r="V138">
        <v>4</v>
      </c>
      <c r="W138">
        <v>5</v>
      </c>
      <c r="X138">
        <v>2</v>
      </c>
      <c r="Y138">
        <v>5</v>
      </c>
      <c r="Z138">
        <v>5</v>
      </c>
      <c r="AA138">
        <v>5</v>
      </c>
      <c r="AB138">
        <v>5</v>
      </c>
      <c r="AC138">
        <v>3</v>
      </c>
      <c r="AD138">
        <v>2</v>
      </c>
      <c r="AE138">
        <v>15</v>
      </c>
      <c r="AF138">
        <v>3</v>
      </c>
      <c r="AG138">
        <v>3</v>
      </c>
      <c r="AP138">
        <v>47</v>
      </c>
      <c r="AQ138">
        <v>26</v>
      </c>
      <c r="AR138">
        <v>51</v>
      </c>
      <c r="AS138">
        <v>73</v>
      </c>
      <c r="AT138">
        <v>14</v>
      </c>
      <c r="AU138">
        <v>274</v>
      </c>
      <c r="AV138">
        <v>103</v>
      </c>
      <c r="AW138">
        <v>23</v>
      </c>
      <c r="AX138">
        <v>611</v>
      </c>
      <c r="AY138" s="1">
        <v>44258.606134259258</v>
      </c>
      <c r="AZ138">
        <v>1</v>
      </c>
      <c r="BA138">
        <v>8</v>
      </c>
      <c r="BB138">
        <v>8</v>
      </c>
      <c r="BC138">
        <v>0</v>
      </c>
      <c r="BD138">
        <v>0</v>
      </c>
      <c r="BE138" t="s">
        <v>215</v>
      </c>
      <c r="BF138">
        <v>16</v>
      </c>
    </row>
    <row r="139" spans="1:58" ht="255" hidden="1" x14ac:dyDescent="0.25">
      <c r="A139">
        <v>329</v>
      </c>
      <c r="B139" t="s">
        <v>227</v>
      </c>
      <c r="C139" s="1">
        <v>44258.599074074074</v>
      </c>
      <c r="D139">
        <v>2</v>
      </c>
      <c r="E139">
        <v>2</v>
      </c>
      <c r="F139" t="s">
        <v>616</v>
      </c>
      <c r="K139">
        <v>2</v>
      </c>
      <c r="L139" s="2" t="s">
        <v>622</v>
      </c>
      <c r="M139" s="2" t="s">
        <v>623</v>
      </c>
      <c r="N139">
        <v>-1</v>
      </c>
      <c r="O139">
        <v>3</v>
      </c>
      <c r="P139">
        <v>2</v>
      </c>
      <c r="Q139">
        <v>1</v>
      </c>
      <c r="R139">
        <v>-1</v>
      </c>
      <c r="S139">
        <v>1</v>
      </c>
      <c r="T139">
        <v>2</v>
      </c>
      <c r="U139">
        <v>1</v>
      </c>
      <c r="V139">
        <v>-1</v>
      </c>
      <c r="W139">
        <v>3</v>
      </c>
      <c r="X139">
        <v>3</v>
      </c>
      <c r="Y139">
        <v>2</v>
      </c>
      <c r="Z139">
        <v>-1</v>
      </c>
      <c r="AA139">
        <v>4</v>
      </c>
      <c r="AB139">
        <v>5</v>
      </c>
      <c r="AC139">
        <v>-1</v>
      </c>
      <c r="AD139">
        <v>2</v>
      </c>
      <c r="AE139">
        <v>16</v>
      </c>
      <c r="AF139">
        <v>3</v>
      </c>
      <c r="AG139">
        <v>2</v>
      </c>
      <c r="AP139">
        <v>89</v>
      </c>
      <c r="AQ139">
        <v>40</v>
      </c>
      <c r="AR139">
        <v>45</v>
      </c>
      <c r="AS139">
        <v>71</v>
      </c>
      <c r="AT139">
        <v>22</v>
      </c>
      <c r="AU139">
        <v>110</v>
      </c>
      <c r="AV139">
        <v>33</v>
      </c>
      <c r="AW139">
        <v>57</v>
      </c>
      <c r="AX139">
        <v>467</v>
      </c>
      <c r="AY139" s="1">
        <v>44258.604479166665</v>
      </c>
      <c r="AZ139">
        <v>1</v>
      </c>
      <c r="BA139">
        <v>8</v>
      </c>
      <c r="BB139">
        <v>8</v>
      </c>
      <c r="BC139">
        <v>0</v>
      </c>
      <c r="BD139">
        <v>0</v>
      </c>
      <c r="BE139" t="s">
        <v>624</v>
      </c>
      <c r="BF139">
        <v>17</v>
      </c>
    </row>
    <row r="140" spans="1:58" ht="409.5" hidden="1" x14ac:dyDescent="0.25">
      <c r="A140">
        <v>330</v>
      </c>
      <c r="B140" t="s">
        <v>227</v>
      </c>
      <c r="C140" s="1">
        <v>44258.599085648151</v>
      </c>
      <c r="D140">
        <v>2</v>
      </c>
      <c r="E140">
        <v>2</v>
      </c>
      <c r="F140" t="s">
        <v>616</v>
      </c>
      <c r="K140">
        <v>2</v>
      </c>
      <c r="L140" s="2" t="s">
        <v>625</v>
      </c>
      <c r="M140" t="s">
        <v>626</v>
      </c>
      <c r="N140">
        <v>5</v>
      </c>
      <c r="O140">
        <v>5</v>
      </c>
      <c r="P140">
        <v>5</v>
      </c>
      <c r="Q140">
        <v>1</v>
      </c>
      <c r="R140">
        <v>-1</v>
      </c>
      <c r="S140">
        <v>1</v>
      </c>
      <c r="T140">
        <v>1</v>
      </c>
      <c r="U140">
        <v>2</v>
      </c>
      <c r="V140">
        <v>3</v>
      </c>
      <c r="W140">
        <v>3</v>
      </c>
      <c r="X140">
        <v>3</v>
      </c>
      <c r="Y140">
        <v>3</v>
      </c>
      <c r="Z140">
        <v>4</v>
      </c>
      <c r="AA140">
        <v>3</v>
      </c>
      <c r="AB140">
        <v>3</v>
      </c>
      <c r="AC140">
        <v>3</v>
      </c>
      <c r="AD140">
        <v>2</v>
      </c>
      <c r="AE140">
        <v>16</v>
      </c>
      <c r="AF140">
        <v>4</v>
      </c>
      <c r="AG140">
        <v>3</v>
      </c>
      <c r="AP140">
        <v>54</v>
      </c>
      <c r="AQ140">
        <v>35</v>
      </c>
      <c r="AR140">
        <v>31</v>
      </c>
      <c r="AS140">
        <v>64</v>
      </c>
      <c r="AT140">
        <v>31</v>
      </c>
      <c r="AU140">
        <v>190</v>
      </c>
      <c r="AV140">
        <v>36</v>
      </c>
      <c r="AW140">
        <v>37</v>
      </c>
      <c r="AX140">
        <v>478</v>
      </c>
      <c r="AY140" s="1">
        <v>44258.604618055557</v>
      </c>
      <c r="AZ140">
        <v>1</v>
      </c>
      <c r="BA140">
        <v>8</v>
      </c>
      <c r="BB140">
        <v>8</v>
      </c>
      <c r="BC140">
        <v>0</v>
      </c>
      <c r="BD140">
        <v>0</v>
      </c>
      <c r="BE140" t="s">
        <v>246</v>
      </c>
      <c r="BF140">
        <v>17</v>
      </c>
    </row>
    <row r="141" spans="1:58" ht="75" hidden="1" x14ac:dyDescent="0.25">
      <c r="A141">
        <v>331</v>
      </c>
      <c r="B141" t="s">
        <v>227</v>
      </c>
      <c r="C141" s="1">
        <v>44258.599097222221</v>
      </c>
      <c r="D141">
        <v>2</v>
      </c>
      <c r="E141">
        <v>2</v>
      </c>
      <c r="F141" t="s">
        <v>616</v>
      </c>
      <c r="K141">
        <v>2</v>
      </c>
      <c r="L141" t="s">
        <v>627</v>
      </c>
      <c r="M141" s="2" t="s">
        <v>628</v>
      </c>
      <c r="N141">
        <v>2</v>
      </c>
      <c r="O141">
        <v>2</v>
      </c>
      <c r="P141">
        <v>2</v>
      </c>
      <c r="Q141">
        <v>3</v>
      </c>
      <c r="R141">
        <v>2</v>
      </c>
      <c r="S141">
        <v>1</v>
      </c>
      <c r="T141">
        <v>1</v>
      </c>
      <c r="U141">
        <v>2</v>
      </c>
      <c r="V141">
        <v>4</v>
      </c>
      <c r="W141">
        <v>3</v>
      </c>
      <c r="X141">
        <v>2</v>
      </c>
      <c r="Y141">
        <v>5</v>
      </c>
      <c r="Z141">
        <v>4</v>
      </c>
      <c r="AA141">
        <v>-1</v>
      </c>
      <c r="AB141">
        <v>2</v>
      </c>
      <c r="AC141">
        <v>-1</v>
      </c>
      <c r="AD141">
        <v>1</v>
      </c>
      <c r="AE141">
        <v>15</v>
      </c>
      <c r="AF141">
        <v>4</v>
      </c>
      <c r="AG141">
        <v>2</v>
      </c>
      <c r="AP141">
        <v>142</v>
      </c>
      <c r="AQ141">
        <v>30</v>
      </c>
      <c r="AR141">
        <v>29</v>
      </c>
      <c r="AS141">
        <v>53</v>
      </c>
      <c r="AT141">
        <v>40</v>
      </c>
      <c r="AU141">
        <v>24</v>
      </c>
      <c r="AV141">
        <v>40</v>
      </c>
      <c r="AW141">
        <v>43</v>
      </c>
      <c r="AX141">
        <v>401</v>
      </c>
      <c r="AY141" s="1">
        <v>44258.603738425925</v>
      </c>
      <c r="AZ141">
        <v>1</v>
      </c>
      <c r="BA141">
        <v>8</v>
      </c>
      <c r="BB141">
        <v>8</v>
      </c>
      <c r="BC141">
        <v>0</v>
      </c>
      <c r="BD141">
        <v>0</v>
      </c>
      <c r="BE141" t="s">
        <v>629</v>
      </c>
      <c r="BF141">
        <v>57</v>
      </c>
    </row>
    <row r="142" spans="1:58" ht="105" hidden="1" x14ac:dyDescent="0.25">
      <c r="A142">
        <v>332</v>
      </c>
      <c r="B142" t="s">
        <v>227</v>
      </c>
      <c r="C142" s="1">
        <v>44258.599108796298</v>
      </c>
      <c r="D142">
        <v>2</v>
      </c>
      <c r="E142">
        <v>2</v>
      </c>
      <c r="F142" t="s">
        <v>630</v>
      </c>
      <c r="K142">
        <v>2</v>
      </c>
      <c r="L142" s="2" t="s">
        <v>631</v>
      </c>
      <c r="M142" t="s">
        <v>632</v>
      </c>
      <c r="N142">
        <v>5</v>
      </c>
      <c r="O142">
        <v>5</v>
      </c>
      <c r="P142">
        <v>5</v>
      </c>
      <c r="Q142">
        <v>1</v>
      </c>
      <c r="R142">
        <v>-1</v>
      </c>
      <c r="S142">
        <v>1</v>
      </c>
      <c r="T142">
        <v>4</v>
      </c>
      <c r="U142">
        <v>3</v>
      </c>
      <c r="V142">
        <v>5</v>
      </c>
      <c r="W142">
        <v>4</v>
      </c>
      <c r="X142">
        <v>5</v>
      </c>
      <c r="Y142">
        <v>2</v>
      </c>
      <c r="Z142">
        <v>4</v>
      </c>
      <c r="AA142">
        <v>4</v>
      </c>
      <c r="AB142">
        <v>5</v>
      </c>
      <c r="AC142">
        <v>3</v>
      </c>
      <c r="AD142">
        <v>2</v>
      </c>
      <c r="AE142">
        <v>16</v>
      </c>
      <c r="AF142">
        <v>4</v>
      </c>
      <c r="AG142">
        <v>1</v>
      </c>
      <c r="AQ142">
        <v>63</v>
      </c>
      <c r="AR142">
        <v>56</v>
      </c>
      <c r="AS142">
        <v>64</v>
      </c>
      <c r="AT142">
        <v>154</v>
      </c>
      <c r="AU142">
        <v>35</v>
      </c>
      <c r="AV142">
        <v>55</v>
      </c>
      <c r="AW142">
        <v>41</v>
      </c>
      <c r="AX142">
        <v>335</v>
      </c>
      <c r="AY142" s="1">
        <v>44258.604537037034</v>
      </c>
      <c r="AZ142">
        <v>1</v>
      </c>
      <c r="BA142">
        <v>8</v>
      </c>
      <c r="BB142">
        <v>8</v>
      </c>
      <c r="BC142">
        <v>0</v>
      </c>
      <c r="BD142">
        <v>0</v>
      </c>
      <c r="BE142" t="s">
        <v>633</v>
      </c>
      <c r="BF142">
        <v>39</v>
      </c>
    </row>
    <row r="143" spans="1:58" ht="60" hidden="1" x14ac:dyDescent="0.25">
      <c r="A143">
        <v>333</v>
      </c>
      <c r="B143" t="s">
        <v>227</v>
      </c>
      <c r="C143" s="1">
        <v>44258.599108796298</v>
      </c>
      <c r="D143">
        <v>2</v>
      </c>
      <c r="E143">
        <v>2</v>
      </c>
      <c r="F143" t="s">
        <v>634</v>
      </c>
      <c r="K143">
        <v>2</v>
      </c>
      <c r="L143" s="2" t="s">
        <v>635</v>
      </c>
      <c r="M143" t="s">
        <v>636</v>
      </c>
      <c r="N143">
        <v>-1</v>
      </c>
      <c r="O143">
        <v>3</v>
      </c>
      <c r="P143">
        <v>2</v>
      </c>
      <c r="Q143">
        <v>3</v>
      </c>
      <c r="R143">
        <v>-1</v>
      </c>
      <c r="S143">
        <v>1</v>
      </c>
      <c r="T143">
        <v>1</v>
      </c>
      <c r="U143">
        <v>1</v>
      </c>
      <c r="V143">
        <v>3</v>
      </c>
      <c r="W143">
        <v>3</v>
      </c>
      <c r="X143">
        <v>4</v>
      </c>
      <c r="Y143">
        <v>3</v>
      </c>
      <c r="Z143">
        <v>3</v>
      </c>
      <c r="AA143">
        <v>3</v>
      </c>
      <c r="AB143">
        <v>3</v>
      </c>
      <c r="AC143">
        <v>-1</v>
      </c>
      <c r="AD143">
        <v>1</v>
      </c>
      <c r="AE143">
        <v>15</v>
      </c>
      <c r="AF143">
        <v>5</v>
      </c>
      <c r="AG143">
        <v>2</v>
      </c>
      <c r="AP143">
        <v>124</v>
      </c>
      <c r="AQ143">
        <v>26</v>
      </c>
      <c r="AR143">
        <v>37</v>
      </c>
      <c r="AS143">
        <v>68</v>
      </c>
      <c r="AT143">
        <v>17</v>
      </c>
      <c r="AU143">
        <v>73</v>
      </c>
      <c r="AV143">
        <v>27</v>
      </c>
      <c r="AW143">
        <v>73</v>
      </c>
      <c r="AX143">
        <v>445</v>
      </c>
      <c r="AY143" s="1">
        <v>44258.604259259257</v>
      </c>
      <c r="AZ143">
        <v>1</v>
      </c>
      <c r="BA143">
        <v>8</v>
      </c>
      <c r="BB143">
        <v>8</v>
      </c>
      <c r="BC143">
        <v>0</v>
      </c>
      <c r="BD143">
        <v>0</v>
      </c>
      <c r="BE143" t="s">
        <v>329</v>
      </c>
      <c r="BF143">
        <v>31</v>
      </c>
    </row>
    <row r="144" spans="1:58" hidden="1" x14ac:dyDescent="0.25">
      <c r="A144">
        <v>334</v>
      </c>
      <c r="B144" t="s">
        <v>227</v>
      </c>
      <c r="C144" s="1">
        <v>44258.599178240744</v>
      </c>
      <c r="D144">
        <v>2</v>
      </c>
      <c r="E144">
        <v>2</v>
      </c>
      <c r="F144" t="s">
        <v>616</v>
      </c>
      <c r="K144">
        <v>2</v>
      </c>
      <c r="L144" t="s">
        <v>637</v>
      </c>
      <c r="M144" t="s">
        <v>638</v>
      </c>
      <c r="N144">
        <v>3</v>
      </c>
      <c r="O144">
        <v>4</v>
      </c>
      <c r="P144">
        <v>4</v>
      </c>
      <c r="Q144">
        <v>2</v>
      </c>
      <c r="R144">
        <v>3</v>
      </c>
      <c r="S144">
        <v>2</v>
      </c>
      <c r="T144">
        <v>2</v>
      </c>
      <c r="U144">
        <v>1</v>
      </c>
      <c r="V144">
        <v>1</v>
      </c>
      <c r="W144">
        <v>4</v>
      </c>
      <c r="X144">
        <v>1</v>
      </c>
      <c r="Y144">
        <v>2</v>
      </c>
      <c r="Z144">
        <v>3</v>
      </c>
      <c r="AA144">
        <v>5</v>
      </c>
      <c r="AB144">
        <v>5</v>
      </c>
      <c r="AC144">
        <v>-1</v>
      </c>
      <c r="AD144">
        <v>2</v>
      </c>
      <c r="AE144">
        <v>15</v>
      </c>
      <c r="AF144">
        <v>5</v>
      </c>
      <c r="AG144">
        <v>1</v>
      </c>
      <c r="AQ144">
        <v>35</v>
      </c>
      <c r="AR144">
        <v>54</v>
      </c>
      <c r="AS144">
        <v>187</v>
      </c>
      <c r="AT144">
        <v>18</v>
      </c>
      <c r="AU144">
        <v>34</v>
      </c>
      <c r="AV144">
        <v>19</v>
      </c>
      <c r="AW144">
        <v>46</v>
      </c>
      <c r="AX144">
        <v>269</v>
      </c>
      <c r="AY144" s="1">
        <v>44258.603738425925</v>
      </c>
      <c r="AZ144">
        <v>1</v>
      </c>
      <c r="BA144">
        <v>8</v>
      </c>
      <c r="BB144">
        <v>8</v>
      </c>
      <c r="BC144">
        <v>0</v>
      </c>
      <c r="BD144">
        <v>0</v>
      </c>
      <c r="BE144" t="s">
        <v>526</v>
      </c>
      <c r="BF144">
        <v>65</v>
      </c>
    </row>
    <row r="145" spans="1:58" hidden="1" x14ac:dyDescent="0.25">
      <c r="A145">
        <v>335</v>
      </c>
      <c r="B145" t="s">
        <v>227</v>
      </c>
      <c r="C145" s="1">
        <v>44258.599189814813</v>
      </c>
      <c r="D145">
        <v>2</v>
      </c>
      <c r="E145">
        <v>2</v>
      </c>
      <c r="F145" t="s">
        <v>616</v>
      </c>
      <c r="K145">
        <v>2</v>
      </c>
      <c r="L145" t="s">
        <v>639</v>
      </c>
      <c r="M145" t="s">
        <v>640</v>
      </c>
      <c r="N145">
        <v>3</v>
      </c>
      <c r="O145">
        <v>4</v>
      </c>
      <c r="P145">
        <v>4</v>
      </c>
      <c r="Q145">
        <v>2</v>
      </c>
      <c r="R145">
        <v>4</v>
      </c>
      <c r="S145">
        <v>1</v>
      </c>
      <c r="T145">
        <v>2</v>
      </c>
      <c r="U145">
        <v>2</v>
      </c>
      <c r="V145">
        <v>3</v>
      </c>
      <c r="W145">
        <v>4</v>
      </c>
      <c r="X145">
        <v>2</v>
      </c>
      <c r="Y145">
        <v>3</v>
      </c>
      <c r="Z145">
        <v>3</v>
      </c>
      <c r="AA145">
        <v>3</v>
      </c>
      <c r="AB145">
        <v>3</v>
      </c>
      <c r="AC145">
        <v>-1</v>
      </c>
      <c r="AD145">
        <v>1</v>
      </c>
      <c r="AE145">
        <v>15</v>
      </c>
      <c r="AF145">
        <v>5</v>
      </c>
      <c r="AG145">
        <v>3</v>
      </c>
      <c r="AP145">
        <v>205</v>
      </c>
      <c r="AQ145">
        <v>52</v>
      </c>
      <c r="AR145">
        <v>31</v>
      </c>
      <c r="AS145">
        <v>75</v>
      </c>
      <c r="AT145">
        <v>26</v>
      </c>
      <c r="AU145">
        <v>91</v>
      </c>
      <c r="AV145">
        <v>23</v>
      </c>
      <c r="AW145">
        <v>39</v>
      </c>
      <c r="AX145">
        <v>542</v>
      </c>
      <c r="AY145" s="1">
        <v>44258.605462962965</v>
      </c>
      <c r="AZ145">
        <v>1</v>
      </c>
      <c r="BA145">
        <v>8</v>
      </c>
      <c r="BB145">
        <v>8</v>
      </c>
      <c r="BC145">
        <v>0</v>
      </c>
      <c r="BD145">
        <v>0</v>
      </c>
      <c r="BE145" t="s">
        <v>393</v>
      </c>
      <c r="BF145">
        <v>29</v>
      </c>
    </row>
    <row r="146" spans="1:58" ht="375" hidden="1" x14ac:dyDescent="0.25">
      <c r="A146">
        <v>336</v>
      </c>
      <c r="B146" t="s">
        <v>227</v>
      </c>
      <c r="C146" s="1">
        <v>44258.599236111113</v>
      </c>
      <c r="D146">
        <v>2</v>
      </c>
      <c r="E146">
        <v>2</v>
      </c>
      <c r="F146" t="s">
        <v>616</v>
      </c>
      <c r="K146">
        <v>2</v>
      </c>
      <c r="L146" s="2" t="s">
        <v>641</v>
      </c>
      <c r="M146" t="s">
        <v>642</v>
      </c>
      <c r="N146">
        <v>4</v>
      </c>
      <c r="O146">
        <v>4</v>
      </c>
      <c r="P146">
        <v>4</v>
      </c>
      <c r="Q146">
        <v>2</v>
      </c>
      <c r="R146">
        <v>4</v>
      </c>
      <c r="S146">
        <v>1</v>
      </c>
      <c r="T146">
        <v>4</v>
      </c>
      <c r="U146">
        <v>3</v>
      </c>
      <c r="V146">
        <v>2</v>
      </c>
      <c r="W146">
        <v>2</v>
      </c>
      <c r="X146">
        <v>5</v>
      </c>
      <c r="Y146">
        <v>4</v>
      </c>
      <c r="Z146">
        <v>5</v>
      </c>
      <c r="AA146">
        <v>4</v>
      </c>
      <c r="AB146">
        <v>4</v>
      </c>
      <c r="AC146">
        <v>-1</v>
      </c>
      <c r="AD146">
        <v>1</v>
      </c>
      <c r="AE146">
        <v>16</v>
      </c>
      <c r="AF146">
        <v>6</v>
      </c>
      <c r="AG146">
        <v>3</v>
      </c>
      <c r="AP146">
        <v>163</v>
      </c>
      <c r="AQ146">
        <v>28</v>
      </c>
      <c r="AR146">
        <v>23</v>
      </c>
      <c r="AS146">
        <v>52</v>
      </c>
      <c r="AT146">
        <v>11</v>
      </c>
      <c r="AU146">
        <v>408</v>
      </c>
      <c r="AV146">
        <v>2522</v>
      </c>
      <c r="AW146">
        <v>25</v>
      </c>
      <c r="AX146">
        <v>810</v>
      </c>
      <c r="AY146" s="1">
        <v>44258.636643518519</v>
      </c>
      <c r="AZ146">
        <v>1</v>
      </c>
      <c r="BA146">
        <v>8</v>
      </c>
      <c r="BB146">
        <v>8</v>
      </c>
      <c r="BC146">
        <v>0</v>
      </c>
      <c r="BD146">
        <v>0</v>
      </c>
      <c r="BE146" t="s">
        <v>333</v>
      </c>
      <c r="BF146">
        <v>17</v>
      </c>
    </row>
    <row r="147" spans="1:58" hidden="1" x14ac:dyDescent="0.25">
      <c r="A147">
        <v>337</v>
      </c>
      <c r="B147" t="s">
        <v>227</v>
      </c>
      <c r="C147" s="1">
        <v>44258.599282407406</v>
      </c>
      <c r="D147">
        <v>2</v>
      </c>
      <c r="E147">
        <v>2</v>
      </c>
      <c r="F147" t="s">
        <v>643</v>
      </c>
      <c r="K147">
        <v>2</v>
      </c>
      <c r="L147" t="e">
        <f>- Bill Gates habe den Corona-Virus erschaffen oder so.
- auf dem Mars leben Menschen/Außerirdische
- die Erde ist eigentlich doch eine Scheibe
- der Staat fälscht die Bilder aus dem Weltraum</f>
        <v>#NAME?</v>
      </c>
      <c r="M147" t="e">
        <f>- Weltraum
- verbreitet von Menscehn denen langweilig ist und die Nichts besseres zutun haben?</f>
        <v>#NAME?</v>
      </c>
      <c r="N147">
        <v>2</v>
      </c>
      <c r="O147">
        <v>4</v>
      </c>
      <c r="P147">
        <v>-1</v>
      </c>
      <c r="Q147">
        <v>1</v>
      </c>
      <c r="R147">
        <v>-1</v>
      </c>
      <c r="S147">
        <v>2</v>
      </c>
      <c r="T147">
        <v>1</v>
      </c>
      <c r="U147">
        <v>2</v>
      </c>
      <c r="V147">
        <v>3</v>
      </c>
      <c r="W147">
        <v>2</v>
      </c>
      <c r="X147">
        <v>2</v>
      </c>
      <c r="Y147">
        <v>2</v>
      </c>
      <c r="Z147">
        <v>3</v>
      </c>
      <c r="AA147">
        <v>4</v>
      </c>
      <c r="AB147">
        <v>5</v>
      </c>
      <c r="AC147">
        <v>-1</v>
      </c>
      <c r="AD147">
        <v>1</v>
      </c>
      <c r="AE147">
        <v>15</v>
      </c>
      <c r="AF147">
        <v>6</v>
      </c>
      <c r="AG147">
        <v>1</v>
      </c>
      <c r="AQ147">
        <v>103</v>
      </c>
      <c r="AR147">
        <v>26</v>
      </c>
      <c r="AS147">
        <v>63</v>
      </c>
      <c r="AT147">
        <v>18</v>
      </c>
      <c r="AU147">
        <v>119</v>
      </c>
      <c r="AV147">
        <v>66</v>
      </c>
      <c r="AW147">
        <v>38</v>
      </c>
      <c r="AX147">
        <v>365</v>
      </c>
      <c r="AY147" s="1">
        <v>44258.60429398148</v>
      </c>
      <c r="AZ147">
        <v>1</v>
      </c>
      <c r="BA147">
        <v>8</v>
      </c>
      <c r="BB147">
        <v>8</v>
      </c>
      <c r="BC147">
        <v>0</v>
      </c>
      <c r="BD147">
        <v>0</v>
      </c>
      <c r="BE147" t="s">
        <v>372</v>
      </c>
      <c r="BF147">
        <v>13</v>
      </c>
    </row>
    <row r="148" spans="1:58" hidden="1" x14ac:dyDescent="0.25">
      <c r="A148">
        <v>339</v>
      </c>
      <c r="B148" t="s">
        <v>227</v>
      </c>
      <c r="C148" s="1">
        <v>44258.60019675926</v>
      </c>
      <c r="D148">
        <v>2</v>
      </c>
      <c r="E148">
        <v>2</v>
      </c>
      <c r="F148" t="s">
        <v>644</v>
      </c>
      <c r="K148">
        <v>2</v>
      </c>
      <c r="L148" t="s">
        <v>645</v>
      </c>
      <c r="M148" t="s">
        <v>250</v>
      </c>
      <c r="N148">
        <v>2</v>
      </c>
      <c r="O148">
        <v>3</v>
      </c>
      <c r="P148">
        <v>3</v>
      </c>
      <c r="Q148">
        <v>1</v>
      </c>
      <c r="R148">
        <v>-1</v>
      </c>
      <c r="S148">
        <v>2</v>
      </c>
      <c r="T148">
        <v>2</v>
      </c>
      <c r="U148">
        <v>1</v>
      </c>
      <c r="V148">
        <v>4</v>
      </c>
      <c r="W148">
        <v>-1</v>
      </c>
      <c r="X148">
        <v>-1</v>
      </c>
      <c r="Y148">
        <v>3</v>
      </c>
      <c r="Z148">
        <v>4</v>
      </c>
      <c r="AA148">
        <v>3</v>
      </c>
      <c r="AB148">
        <v>3</v>
      </c>
      <c r="AC148">
        <v>-1</v>
      </c>
      <c r="AD148">
        <v>2</v>
      </c>
      <c r="AE148">
        <v>16</v>
      </c>
      <c r="AF148">
        <v>7</v>
      </c>
      <c r="AG148">
        <v>3</v>
      </c>
      <c r="AP148">
        <v>12</v>
      </c>
      <c r="AQ148">
        <v>18</v>
      </c>
      <c r="AR148">
        <v>26</v>
      </c>
      <c r="AS148">
        <v>70</v>
      </c>
      <c r="AT148">
        <v>15</v>
      </c>
      <c r="AU148">
        <v>23</v>
      </c>
      <c r="AV148">
        <v>67</v>
      </c>
      <c r="AW148">
        <v>37</v>
      </c>
      <c r="AX148">
        <v>268</v>
      </c>
      <c r="AY148" s="1">
        <v>44258.603298611109</v>
      </c>
      <c r="AZ148">
        <v>1</v>
      </c>
      <c r="BA148">
        <v>8</v>
      </c>
      <c r="BB148">
        <v>8</v>
      </c>
      <c r="BC148">
        <v>0</v>
      </c>
      <c r="BD148">
        <v>0</v>
      </c>
      <c r="BE148" t="s">
        <v>646</v>
      </c>
      <c r="BF148">
        <v>98</v>
      </c>
    </row>
    <row r="149" spans="1:58" hidden="1" x14ac:dyDescent="0.25">
      <c r="A149">
        <v>340</v>
      </c>
      <c r="B149" t="s">
        <v>227</v>
      </c>
      <c r="C149" s="1">
        <v>44258.600752314815</v>
      </c>
      <c r="D149">
        <v>2</v>
      </c>
      <c r="E149">
        <v>2</v>
      </c>
      <c r="F149" t="s">
        <v>644</v>
      </c>
      <c r="K149">
        <v>2</v>
      </c>
      <c r="L149" t="s">
        <v>647</v>
      </c>
      <c r="M149" t="s">
        <v>648</v>
      </c>
      <c r="N149">
        <v>3</v>
      </c>
      <c r="O149">
        <v>3</v>
      </c>
      <c r="P149">
        <v>5</v>
      </c>
      <c r="Q149">
        <v>1</v>
      </c>
      <c r="R149">
        <v>3</v>
      </c>
      <c r="S149">
        <v>2</v>
      </c>
      <c r="T149">
        <v>3</v>
      </c>
      <c r="U149">
        <v>1</v>
      </c>
      <c r="V149">
        <v>3</v>
      </c>
      <c r="W149">
        <v>4</v>
      </c>
      <c r="X149">
        <v>1</v>
      </c>
      <c r="Y149">
        <v>2</v>
      </c>
      <c r="Z149">
        <v>4</v>
      </c>
      <c r="AA149">
        <v>4</v>
      </c>
      <c r="AB149">
        <v>4</v>
      </c>
      <c r="AC149">
        <v>2</v>
      </c>
      <c r="AD149">
        <v>2</v>
      </c>
      <c r="AE149">
        <v>15</v>
      </c>
      <c r="AF149">
        <v>7</v>
      </c>
      <c r="AG149">
        <v>1</v>
      </c>
      <c r="AQ149">
        <v>22</v>
      </c>
      <c r="AR149">
        <v>20</v>
      </c>
      <c r="AS149">
        <v>143</v>
      </c>
      <c r="AT149">
        <v>7</v>
      </c>
      <c r="AU149">
        <v>13</v>
      </c>
      <c r="AV149">
        <v>9</v>
      </c>
      <c r="AW149">
        <v>68</v>
      </c>
      <c r="AX149">
        <v>282</v>
      </c>
      <c r="AY149" s="1">
        <v>44258.604016203702</v>
      </c>
      <c r="AZ149">
        <v>1</v>
      </c>
      <c r="BA149">
        <v>8</v>
      </c>
      <c r="BB149">
        <v>8</v>
      </c>
      <c r="BC149">
        <v>0</v>
      </c>
      <c r="BD149">
        <v>0</v>
      </c>
      <c r="BE149" t="s">
        <v>443</v>
      </c>
      <c r="BF149">
        <v>166</v>
      </c>
    </row>
    <row r="150" spans="1:58" ht="135" x14ac:dyDescent="0.25">
      <c r="A150">
        <v>343</v>
      </c>
      <c r="B150" t="s">
        <v>223</v>
      </c>
      <c r="C150" s="1">
        <v>44258.657222222224</v>
      </c>
      <c r="AH150">
        <v>4</v>
      </c>
      <c r="AI150">
        <v>4</v>
      </c>
      <c r="AJ150">
        <v>5</v>
      </c>
      <c r="AK150">
        <v>5</v>
      </c>
      <c r="AL150">
        <v>4</v>
      </c>
      <c r="AM150" s="2" t="s">
        <v>649</v>
      </c>
      <c r="AN150" t="s">
        <v>650</v>
      </c>
      <c r="AO150" t="s">
        <v>651</v>
      </c>
      <c r="AP150">
        <v>160</v>
      </c>
      <c r="AQ150">
        <v>43</v>
      </c>
      <c r="AR150">
        <v>143</v>
      </c>
      <c r="AX150">
        <v>199</v>
      </c>
      <c r="AY150" s="1">
        <v>44258.661226851851</v>
      </c>
      <c r="AZ150">
        <v>1</v>
      </c>
      <c r="BA150">
        <v>3</v>
      </c>
      <c r="BB150">
        <v>3</v>
      </c>
      <c r="BC150">
        <v>0</v>
      </c>
      <c r="BD150">
        <v>0</v>
      </c>
      <c r="BE150" t="s">
        <v>409</v>
      </c>
      <c r="BF150">
        <v>2</v>
      </c>
    </row>
    <row r="151" spans="1:58" ht="210" hidden="1" x14ac:dyDescent="0.25">
      <c r="A151">
        <v>344</v>
      </c>
      <c r="B151" t="s">
        <v>227</v>
      </c>
      <c r="C151" s="1">
        <v>44260.315555555557</v>
      </c>
      <c r="D151">
        <v>2</v>
      </c>
      <c r="E151">
        <v>3</v>
      </c>
      <c r="F151" t="s">
        <v>401</v>
      </c>
      <c r="K151">
        <v>2</v>
      </c>
      <c r="L151" s="2" t="s">
        <v>652</v>
      </c>
      <c r="M151" s="2" t="s">
        <v>653</v>
      </c>
      <c r="N151">
        <v>5</v>
      </c>
      <c r="O151">
        <v>4</v>
      </c>
      <c r="P151">
        <v>5</v>
      </c>
      <c r="Q151">
        <v>2</v>
      </c>
      <c r="R151">
        <v>3</v>
      </c>
      <c r="S151">
        <v>1</v>
      </c>
      <c r="T151">
        <v>3</v>
      </c>
      <c r="U151">
        <v>3</v>
      </c>
      <c r="V151">
        <v>4</v>
      </c>
      <c r="W151">
        <v>3</v>
      </c>
      <c r="X151">
        <v>3</v>
      </c>
      <c r="Y151">
        <v>2</v>
      </c>
      <c r="Z151">
        <v>3</v>
      </c>
      <c r="AA151">
        <v>2</v>
      </c>
      <c r="AB151">
        <v>4</v>
      </c>
      <c r="AC151">
        <v>3</v>
      </c>
      <c r="AD151">
        <v>2</v>
      </c>
      <c r="AE151">
        <v>17</v>
      </c>
      <c r="AF151">
        <v>8</v>
      </c>
      <c r="AG151">
        <v>2</v>
      </c>
      <c r="AP151">
        <v>19</v>
      </c>
      <c r="AQ151">
        <v>28</v>
      </c>
      <c r="AR151">
        <v>34</v>
      </c>
      <c r="AS151">
        <v>82</v>
      </c>
      <c r="AT151">
        <v>27</v>
      </c>
      <c r="AU151">
        <v>100</v>
      </c>
      <c r="AV151">
        <v>119</v>
      </c>
      <c r="AW151">
        <v>30</v>
      </c>
      <c r="AX151">
        <v>439</v>
      </c>
      <c r="AY151" s="1">
        <v>44260.320636574077</v>
      </c>
      <c r="AZ151">
        <v>1</v>
      </c>
      <c r="BA151">
        <v>8</v>
      </c>
      <c r="BB151">
        <v>8</v>
      </c>
      <c r="BC151">
        <v>0</v>
      </c>
      <c r="BD151">
        <v>0</v>
      </c>
      <c r="BE151" t="s">
        <v>654</v>
      </c>
      <c r="BF151">
        <v>32</v>
      </c>
    </row>
    <row r="152" spans="1:58" ht="375" hidden="1" x14ac:dyDescent="0.25">
      <c r="A152">
        <v>345</v>
      </c>
      <c r="B152" t="s">
        <v>227</v>
      </c>
      <c r="C152" s="1">
        <v>44260.315567129626</v>
      </c>
      <c r="D152">
        <v>2</v>
      </c>
      <c r="E152">
        <v>3</v>
      </c>
      <c r="F152" t="s">
        <v>406</v>
      </c>
      <c r="K152">
        <v>2</v>
      </c>
      <c r="L152" s="2" t="s">
        <v>655</v>
      </c>
      <c r="M152" s="2" t="s">
        <v>656</v>
      </c>
      <c r="N152">
        <v>4</v>
      </c>
      <c r="O152">
        <v>4</v>
      </c>
      <c r="P152">
        <v>4</v>
      </c>
      <c r="Q152">
        <v>2</v>
      </c>
      <c r="R152">
        <v>1</v>
      </c>
      <c r="S152">
        <v>2</v>
      </c>
      <c r="T152">
        <v>4</v>
      </c>
      <c r="U152">
        <v>2</v>
      </c>
      <c r="V152">
        <v>5</v>
      </c>
      <c r="W152">
        <v>4</v>
      </c>
      <c r="X152">
        <v>4</v>
      </c>
      <c r="Y152">
        <v>4</v>
      </c>
      <c r="Z152">
        <v>5</v>
      </c>
      <c r="AA152">
        <v>5</v>
      </c>
      <c r="AB152">
        <v>5</v>
      </c>
      <c r="AC152">
        <v>2</v>
      </c>
      <c r="AD152">
        <v>1</v>
      </c>
      <c r="AE152">
        <v>17</v>
      </c>
      <c r="AF152">
        <v>8</v>
      </c>
      <c r="AG152">
        <v>3</v>
      </c>
      <c r="AP152">
        <v>130</v>
      </c>
      <c r="AQ152">
        <v>42</v>
      </c>
      <c r="AR152">
        <v>35</v>
      </c>
      <c r="AS152">
        <v>150</v>
      </c>
      <c r="AT152">
        <v>34</v>
      </c>
      <c r="AU152">
        <v>310</v>
      </c>
      <c r="AV152">
        <v>161</v>
      </c>
      <c r="AW152">
        <v>71</v>
      </c>
      <c r="AX152">
        <v>846</v>
      </c>
      <c r="AY152" s="1">
        <v>44260.326365740744</v>
      </c>
      <c r="AZ152">
        <v>1</v>
      </c>
      <c r="BA152">
        <v>8</v>
      </c>
      <c r="BB152">
        <v>8</v>
      </c>
      <c r="BC152">
        <v>0</v>
      </c>
      <c r="BD152">
        <v>0</v>
      </c>
      <c r="BE152" t="s">
        <v>571</v>
      </c>
      <c r="BF152">
        <v>0</v>
      </c>
    </row>
    <row r="153" spans="1:58" ht="409.5" hidden="1" x14ac:dyDescent="0.25">
      <c r="A153">
        <v>346</v>
      </c>
      <c r="B153" t="s">
        <v>227</v>
      </c>
      <c r="C153" s="1">
        <v>44260.315567129626</v>
      </c>
      <c r="D153">
        <v>2</v>
      </c>
      <c r="E153">
        <v>3</v>
      </c>
      <c r="F153" t="s">
        <v>401</v>
      </c>
      <c r="K153">
        <v>2</v>
      </c>
      <c r="L153" s="2" t="s">
        <v>657</v>
      </c>
      <c r="M153" t="e">
        <f>- es geht oft um etwas böses
- es wird immer eine Gesellschaftsgruppe davon betroffen
- meistens sind es Stars oder Politiker</f>
        <v>#NAME?</v>
      </c>
      <c r="N153">
        <v>3</v>
      </c>
      <c r="O153">
        <v>5</v>
      </c>
      <c r="P153">
        <v>4</v>
      </c>
      <c r="Q153">
        <v>4</v>
      </c>
      <c r="R153">
        <v>-1</v>
      </c>
      <c r="S153">
        <v>2</v>
      </c>
      <c r="T153">
        <v>4</v>
      </c>
      <c r="U153">
        <v>3</v>
      </c>
      <c r="V153">
        <v>5</v>
      </c>
      <c r="W153">
        <v>4</v>
      </c>
      <c r="X153">
        <v>3</v>
      </c>
      <c r="Y153">
        <v>5</v>
      </c>
      <c r="Z153">
        <v>5</v>
      </c>
      <c r="AA153">
        <v>3</v>
      </c>
      <c r="AB153">
        <v>4</v>
      </c>
      <c r="AC153">
        <v>2</v>
      </c>
      <c r="AD153">
        <v>1</v>
      </c>
      <c r="AE153">
        <v>18</v>
      </c>
      <c r="AF153">
        <v>9</v>
      </c>
      <c r="AG153">
        <v>2</v>
      </c>
      <c r="AP153">
        <v>136</v>
      </c>
      <c r="AQ153">
        <v>63</v>
      </c>
      <c r="AR153">
        <v>49</v>
      </c>
      <c r="AS153">
        <v>72</v>
      </c>
      <c r="AT153">
        <v>13</v>
      </c>
      <c r="AU153">
        <v>218</v>
      </c>
      <c r="AV153">
        <v>105</v>
      </c>
      <c r="AW153">
        <v>73</v>
      </c>
      <c r="AX153">
        <v>729</v>
      </c>
      <c r="AY153" s="1">
        <v>44260.324004629627</v>
      </c>
      <c r="AZ153">
        <v>1</v>
      </c>
      <c r="BA153">
        <v>8</v>
      </c>
      <c r="BB153">
        <v>8</v>
      </c>
      <c r="BC153">
        <v>0</v>
      </c>
      <c r="BD153">
        <v>0</v>
      </c>
      <c r="BE153" t="s">
        <v>217</v>
      </c>
      <c r="BF153">
        <v>4</v>
      </c>
    </row>
    <row r="154" spans="1:58" ht="240" hidden="1" x14ac:dyDescent="0.25">
      <c r="A154">
        <v>347</v>
      </c>
      <c r="B154" t="s">
        <v>227</v>
      </c>
      <c r="C154" s="1">
        <v>44260.315567129626</v>
      </c>
      <c r="D154">
        <v>2</v>
      </c>
      <c r="E154">
        <v>3</v>
      </c>
      <c r="F154" t="s">
        <v>406</v>
      </c>
      <c r="K154">
        <v>2</v>
      </c>
      <c r="L154" s="2" t="s">
        <v>658</v>
      </c>
      <c r="M154" t="e">
        <f>-Dumme Menschen
-die Regierung wird nieder gemacht
-die Verbreiter fühlen sich als was besseres</f>
        <v>#NAME?</v>
      </c>
      <c r="N154">
        <v>2</v>
      </c>
      <c r="O154">
        <v>-1</v>
      </c>
      <c r="P154">
        <v>3</v>
      </c>
      <c r="Q154">
        <v>3</v>
      </c>
      <c r="R154">
        <v>3</v>
      </c>
      <c r="S154">
        <v>1</v>
      </c>
      <c r="T154">
        <v>2</v>
      </c>
      <c r="U154">
        <v>1</v>
      </c>
      <c r="V154">
        <v>1</v>
      </c>
      <c r="W154">
        <v>4</v>
      </c>
      <c r="X154">
        <v>2</v>
      </c>
      <c r="Y154">
        <v>4</v>
      </c>
      <c r="Z154">
        <v>4</v>
      </c>
      <c r="AA154">
        <v>-1</v>
      </c>
      <c r="AB154">
        <v>-1</v>
      </c>
      <c r="AC154">
        <v>-1</v>
      </c>
      <c r="AD154">
        <v>1</v>
      </c>
      <c r="AE154">
        <v>17</v>
      </c>
      <c r="AF154">
        <v>9</v>
      </c>
      <c r="AG154">
        <v>3</v>
      </c>
      <c r="AP154">
        <v>6</v>
      </c>
      <c r="AQ154">
        <v>49</v>
      </c>
      <c r="AR154">
        <v>40</v>
      </c>
      <c r="AS154">
        <v>111</v>
      </c>
      <c r="AT154">
        <v>74</v>
      </c>
      <c r="AU154">
        <v>238</v>
      </c>
      <c r="AV154">
        <v>68</v>
      </c>
      <c r="AW154">
        <v>92</v>
      </c>
      <c r="AX154">
        <v>625</v>
      </c>
      <c r="AY154" s="1">
        <v>44260.323414351849</v>
      </c>
      <c r="AZ154">
        <v>1</v>
      </c>
      <c r="BA154">
        <v>8</v>
      </c>
      <c r="BB154">
        <v>8</v>
      </c>
      <c r="BC154">
        <v>0</v>
      </c>
      <c r="BD154">
        <v>0</v>
      </c>
      <c r="BE154" t="s">
        <v>659</v>
      </c>
      <c r="BF154">
        <v>65</v>
      </c>
    </row>
    <row r="155" spans="1:58" ht="409.5" hidden="1" x14ac:dyDescent="0.25">
      <c r="A155">
        <v>348</v>
      </c>
      <c r="B155" t="s">
        <v>227</v>
      </c>
      <c r="C155" s="1">
        <v>44260.315578703703</v>
      </c>
      <c r="D155">
        <v>2</v>
      </c>
      <c r="E155">
        <v>3</v>
      </c>
      <c r="F155" t="s">
        <v>401</v>
      </c>
      <c r="K155">
        <v>2</v>
      </c>
      <c r="L155" s="2" t="s">
        <v>660</v>
      </c>
      <c r="M155" s="2" t="s">
        <v>661</v>
      </c>
      <c r="N155">
        <v>3</v>
      </c>
      <c r="O155">
        <v>4</v>
      </c>
      <c r="P155">
        <v>4</v>
      </c>
      <c r="Q155">
        <v>3</v>
      </c>
      <c r="R155">
        <v>2</v>
      </c>
      <c r="S155">
        <v>3</v>
      </c>
      <c r="T155">
        <v>4</v>
      </c>
      <c r="U155">
        <v>3</v>
      </c>
      <c r="V155">
        <v>4</v>
      </c>
      <c r="W155">
        <v>5</v>
      </c>
      <c r="X155">
        <v>4</v>
      </c>
      <c r="Y155">
        <v>4</v>
      </c>
      <c r="Z155">
        <v>5</v>
      </c>
      <c r="AA155">
        <v>5</v>
      </c>
      <c r="AB155">
        <v>5</v>
      </c>
      <c r="AC155">
        <v>2</v>
      </c>
      <c r="AD155">
        <v>1</v>
      </c>
      <c r="AE155">
        <v>17</v>
      </c>
      <c r="AF155">
        <v>9</v>
      </c>
      <c r="AG155">
        <v>1</v>
      </c>
      <c r="AQ155">
        <v>34</v>
      </c>
      <c r="AR155">
        <v>35</v>
      </c>
      <c r="AS155">
        <v>70</v>
      </c>
      <c r="AT155">
        <v>20</v>
      </c>
      <c r="AU155">
        <v>329</v>
      </c>
      <c r="AV155">
        <v>199</v>
      </c>
      <c r="AW155">
        <v>59</v>
      </c>
      <c r="AX155">
        <v>746</v>
      </c>
      <c r="AY155" s="1">
        <v>44260.324212962965</v>
      </c>
      <c r="AZ155">
        <v>1</v>
      </c>
      <c r="BA155">
        <v>8</v>
      </c>
      <c r="BB155">
        <v>8</v>
      </c>
      <c r="BC155">
        <v>0</v>
      </c>
      <c r="BD155">
        <v>0</v>
      </c>
      <c r="BE155" t="s">
        <v>152</v>
      </c>
      <c r="BF155">
        <v>1</v>
      </c>
    </row>
    <row r="156" spans="1:58" ht="409.5" hidden="1" x14ac:dyDescent="0.25">
      <c r="A156">
        <v>349</v>
      </c>
      <c r="B156" t="s">
        <v>227</v>
      </c>
      <c r="C156" s="1">
        <v>44260.315578703703</v>
      </c>
      <c r="D156">
        <v>2</v>
      </c>
      <c r="E156">
        <v>3</v>
      </c>
      <c r="F156" t="s">
        <v>454</v>
      </c>
      <c r="K156">
        <v>2</v>
      </c>
      <c r="L156" s="2" t="s">
        <v>662</v>
      </c>
      <c r="M156" t="e">
        <f>- oft Verschwörungen innerhalb der Regierung angedacht
- oft so hingestellt, dass Sie Viele Menschen glauben könnten</f>
        <v>#NAME?</v>
      </c>
      <c r="N156">
        <v>3</v>
      </c>
      <c r="O156">
        <v>2</v>
      </c>
      <c r="P156">
        <v>3</v>
      </c>
      <c r="Q156">
        <v>1</v>
      </c>
      <c r="R156">
        <v>3</v>
      </c>
      <c r="S156">
        <v>1</v>
      </c>
      <c r="T156">
        <v>2</v>
      </c>
      <c r="U156">
        <v>3</v>
      </c>
      <c r="V156">
        <v>2</v>
      </c>
      <c r="W156">
        <v>3</v>
      </c>
      <c r="X156">
        <v>-1</v>
      </c>
      <c r="Y156">
        <v>2</v>
      </c>
      <c r="Z156">
        <v>3</v>
      </c>
      <c r="AA156">
        <v>4</v>
      </c>
      <c r="AB156">
        <v>3</v>
      </c>
      <c r="AC156">
        <v>-1</v>
      </c>
      <c r="AD156">
        <v>1</v>
      </c>
      <c r="AE156">
        <v>17</v>
      </c>
      <c r="AF156">
        <v>10</v>
      </c>
      <c r="AG156">
        <v>1</v>
      </c>
      <c r="AQ156">
        <v>34</v>
      </c>
      <c r="AR156">
        <v>34</v>
      </c>
      <c r="AS156">
        <v>69</v>
      </c>
      <c r="AT156">
        <v>20</v>
      </c>
      <c r="AU156">
        <v>360</v>
      </c>
      <c r="AV156">
        <v>76</v>
      </c>
      <c r="AW156">
        <v>85</v>
      </c>
      <c r="AX156">
        <v>678</v>
      </c>
      <c r="AY156" s="1">
        <v>44260.323425925926</v>
      </c>
      <c r="AZ156">
        <v>1</v>
      </c>
      <c r="BA156">
        <v>8</v>
      </c>
      <c r="BB156">
        <v>8</v>
      </c>
      <c r="BC156">
        <v>0</v>
      </c>
      <c r="BD156">
        <v>0</v>
      </c>
      <c r="BE156" t="s">
        <v>500</v>
      </c>
      <c r="BF156">
        <v>3</v>
      </c>
    </row>
    <row r="157" spans="1:58" ht="409.5" hidden="1" x14ac:dyDescent="0.25">
      <c r="A157">
        <v>350</v>
      </c>
      <c r="B157" t="s">
        <v>227</v>
      </c>
      <c r="C157" s="1">
        <v>44260.315578703703</v>
      </c>
      <c r="D157">
        <v>2</v>
      </c>
      <c r="E157">
        <v>3</v>
      </c>
      <c r="F157" t="s">
        <v>401</v>
      </c>
      <c r="K157">
        <v>2</v>
      </c>
      <c r="L157" s="2" t="s">
        <v>663</v>
      </c>
      <c r="M157" s="2" t="s">
        <v>664</v>
      </c>
      <c r="N157">
        <v>4</v>
      </c>
      <c r="O157">
        <v>4</v>
      </c>
      <c r="P157">
        <v>4</v>
      </c>
      <c r="Q157">
        <v>2</v>
      </c>
      <c r="R157">
        <v>5</v>
      </c>
      <c r="S157">
        <v>2</v>
      </c>
      <c r="T157">
        <v>4</v>
      </c>
      <c r="U157">
        <v>4</v>
      </c>
      <c r="V157">
        <v>5</v>
      </c>
      <c r="W157">
        <v>4</v>
      </c>
      <c r="X157">
        <v>3</v>
      </c>
      <c r="Y157">
        <v>5</v>
      </c>
      <c r="Z157">
        <v>5</v>
      </c>
      <c r="AA157">
        <v>5</v>
      </c>
      <c r="AB157">
        <v>4</v>
      </c>
      <c r="AC157">
        <v>2</v>
      </c>
      <c r="AD157">
        <v>1</v>
      </c>
      <c r="AE157">
        <v>17</v>
      </c>
      <c r="AF157">
        <v>10</v>
      </c>
      <c r="AG157">
        <v>2</v>
      </c>
      <c r="AP157">
        <v>82</v>
      </c>
      <c r="AQ157">
        <v>114</v>
      </c>
      <c r="AR157">
        <v>26</v>
      </c>
      <c r="AS157">
        <v>45</v>
      </c>
      <c r="AT157">
        <v>8</v>
      </c>
      <c r="AU157">
        <v>376</v>
      </c>
      <c r="AV157">
        <v>95</v>
      </c>
      <c r="AW157">
        <v>28</v>
      </c>
      <c r="AX157">
        <v>695</v>
      </c>
      <c r="AY157" s="1">
        <v>44260.324537037035</v>
      </c>
      <c r="AZ157">
        <v>1</v>
      </c>
      <c r="BA157">
        <v>8</v>
      </c>
      <c r="BB157">
        <v>8</v>
      </c>
      <c r="BC157">
        <v>0</v>
      </c>
      <c r="BD157">
        <v>0</v>
      </c>
      <c r="BE157" t="s">
        <v>215</v>
      </c>
      <c r="BF157">
        <v>19</v>
      </c>
    </row>
    <row r="158" spans="1:58" ht="165" hidden="1" x14ac:dyDescent="0.25">
      <c r="A158">
        <v>351</v>
      </c>
      <c r="B158" t="s">
        <v>227</v>
      </c>
      <c r="C158" s="1">
        <v>44260.315578703703</v>
      </c>
      <c r="D158">
        <v>2</v>
      </c>
      <c r="E158">
        <v>3</v>
      </c>
      <c r="F158" t="s">
        <v>406</v>
      </c>
      <c r="K158">
        <v>2</v>
      </c>
      <c r="L158" s="2" t="s">
        <v>665</v>
      </c>
      <c r="M158" s="2" t="s">
        <v>666</v>
      </c>
      <c r="N158">
        <v>3</v>
      </c>
      <c r="O158">
        <v>3</v>
      </c>
      <c r="P158">
        <v>4</v>
      </c>
      <c r="Q158">
        <v>1</v>
      </c>
      <c r="R158">
        <v>4</v>
      </c>
      <c r="S158">
        <v>1</v>
      </c>
      <c r="T158">
        <v>3</v>
      </c>
      <c r="U158">
        <v>2</v>
      </c>
      <c r="V158">
        <v>3</v>
      </c>
      <c r="W158">
        <v>4</v>
      </c>
      <c r="X158">
        <v>2</v>
      </c>
      <c r="Y158">
        <v>4</v>
      </c>
      <c r="Z158">
        <v>4</v>
      </c>
      <c r="AA158">
        <v>4</v>
      </c>
      <c r="AB158">
        <v>4</v>
      </c>
      <c r="AC158">
        <v>3</v>
      </c>
      <c r="AD158">
        <v>2</v>
      </c>
      <c r="AE158">
        <v>16</v>
      </c>
      <c r="AF158">
        <v>10</v>
      </c>
      <c r="AG158">
        <v>3</v>
      </c>
      <c r="AP158">
        <v>5</v>
      </c>
      <c r="AQ158">
        <v>38</v>
      </c>
      <c r="AR158">
        <v>40</v>
      </c>
      <c r="AS158">
        <v>83</v>
      </c>
      <c r="AT158">
        <v>17</v>
      </c>
      <c r="AU158">
        <v>107</v>
      </c>
      <c r="AV158">
        <v>60</v>
      </c>
      <c r="AW158">
        <v>53</v>
      </c>
      <c r="AX158">
        <v>403</v>
      </c>
      <c r="AY158" s="1">
        <v>44260.320243055554</v>
      </c>
      <c r="AZ158">
        <v>1</v>
      </c>
      <c r="BA158">
        <v>8</v>
      </c>
      <c r="BB158">
        <v>8</v>
      </c>
      <c r="BC158">
        <v>0</v>
      </c>
      <c r="BD158">
        <v>0</v>
      </c>
      <c r="BE158" t="s">
        <v>654</v>
      </c>
      <c r="BF158">
        <v>73</v>
      </c>
    </row>
    <row r="159" spans="1:58" ht="90" hidden="1" x14ac:dyDescent="0.25">
      <c r="A159">
        <v>352</v>
      </c>
      <c r="B159" t="s">
        <v>227</v>
      </c>
      <c r="C159" s="1">
        <v>44260.315578703703</v>
      </c>
      <c r="D159">
        <v>2</v>
      </c>
      <c r="E159">
        <v>3</v>
      </c>
      <c r="F159" t="s">
        <v>401</v>
      </c>
      <c r="K159">
        <v>2</v>
      </c>
      <c r="L159" s="2" t="s">
        <v>667</v>
      </c>
      <c r="M159" s="2" t="s">
        <v>668</v>
      </c>
      <c r="N159">
        <v>4</v>
      </c>
      <c r="O159">
        <v>3</v>
      </c>
      <c r="P159">
        <v>2</v>
      </c>
      <c r="Q159">
        <v>4</v>
      </c>
      <c r="R159">
        <v>4</v>
      </c>
      <c r="S159">
        <v>1</v>
      </c>
      <c r="T159">
        <v>2</v>
      </c>
      <c r="U159">
        <v>3</v>
      </c>
      <c r="V159">
        <v>3</v>
      </c>
      <c r="W159">
        <v>4</v>
      </c>
      <c r="X159">
        <v>2</v>
      </c>
      <c r="Y159">
        <v>4</v>
      </c>
      <c r="Z159">
        <v>5</v>
      </c>
      <c r="AA159">
        <v>4</v>
      </c>
      <c r="AB159">
        <v>4</v>
      </c>
      <c r="AC159">
        <v>3</v>
      </c>
      <c r="AD159">
        <v>1</v>
      </c>
      <c r="AE159">
        <v>17</v>
      </c>
      <c r="AF159">
        <v>11</v>
      </c>
      <c r="AG159">
        <v>1</v>
      </c>
      <c r="AQ159">
        <v>38</v>
      </c>
      <c r="AR159">
        <v>26</v>
      </c>
      <c r="AS159">
        <v>39</v>
      </c>
      <c r="AT159">
        <v>18</v>
      </c>
      <c r="AU159">
        <v>63</v>
      </c>
      <c r="AV159">
        <v>79</v>
      </c>
      <c r="AW159">
        <v>34</v>
      </c>
      <c r="AX159">
        <v>297</v>
      </c>
      <c r="AY159" s="1">
        <v>44260.319016203706</v>
      </c>
      <c r="AZ159">
        <v>1</v>
      </c>
      <c r="BA159">
        <v>8</v>
      </c>
      <c r="BB159">
        <v>8</v>
      </c>
      <c r="BC159">
        <v>0</v>
      </c>
      <c r="BD159">
        <v>0</v>
      </c>
      <c r="BE159" t="s">
        <v>350</v>
      </c>
      <c r="BF159">
        <v>27</v>
      </c>
    </row>
    <row r="160" spans="1:58" ht="105" hidden="1" x14ac:dyDescent="0.25">
      <c r="A160">
        <v>353</v>
      </c>
      <c r="B160" t="s">
        <v>227</v>
      </c>
      <c r="C160" s="1">
        <v>44260.31559027778</v>
      </c>
      <c r="D160">
        <v>2</v>
      </c>
      <c r="E160">
        <v>3</v>
      </c>
      <c r="F160" t="s">
        <v>401</v>
      </c>
      <c r="K160">
        <v>2</v>
      </c>
      <c r="L160" s="3">
        <v>44450</v>
      </c>
      <c r="M160" s="2" t="s">
        <v>669</v>
      </c>
      <c r="N160">
        <v>3</v>
      </c>
      <c r="O160">
        <v>2</v>
      </c>
      <c r="P160">
        <v>3</v>
      </c>
      <c r="Q160">
        <v>2</v>
      </c>
      <c r="R160">
        <v>3</v>
      </c>
      <c r="S160">
        <v>1</v>
      </c>
      <c r="T160">
        <v>3</v>
      </c>
      <c r="U160">
        <v>1</v>
      </c>
      <c r="V160">
        <v>2</v>
      </c>
      <c r="W160">
        <v>3</v>
      </c>
      <c r="X160">
        <v>2</v>
      </c>
      <c r="Y160">
        <v>4</v>
      </c>
      <c r="Z160">
        <v>4</v>
      </c>
      <c r="AA160">
        <v>3</v>
      </c>
      <c r="AB160">
        <v>4</v>
      </c>
      <c r="AC160">
        <v>3</v>
      </c>
      <c r="AD160">
        <v>2</v>
      </c>
      <c r="AE160">
        <v>17</v>
      </c>
      <c r="AF160">
        <v>11</v>
      </c>
      <c r="AG160">
        <v>3</v>
      </c>
      <c r="AP160">
        <v>7</v>
      </c>
      <c r="AQ160">
        <v>53</v>
      </c>
      <c r="AR160">
        <v>24</v>
      </c>
      <c r="AS160">
        <v>85</v>
      </c>
      <c r="AT160">
        <v>18</v>
      </c>
      <c r="AU160">
        <v>131</v>
      </c>
      <c r="AV160">
        <v>63</v>
      </c>
      <c r="AW160">
        <v>68</v>
      </c>
      <c r="AX160">
        <v>449</v>
      </c>
      <c r="AY160" s="1">
        <v>44260.320787037039</v>
      </c>
      <c r="AZ160">
        <v>1</v>
      </c>
      <c r="BA160">
        <v>8</v>
      </c>
      <c r="BB160">
        <v>8</v>
      </c>
      <c r="BC160">
        <v>0</v>
      </c>
      <c r="BD160">
        <v>0</v>
      </c>
      <c r="BE160" t="s">
        <v>396</v>
      </c>
      <c r="BF160">
        <v>73</v>
      </c>
    </row>
    <row r="161" spans="1:58" ht="255" hidden="1" x14ac:dyDescent="0.25">
      <c r="A161">
        <v>354</v>
      </c>
      <c r="B161" t="s">
        <v>227</v>
      </c>
      <c r="C161" s="1">
        <v>44260.315601851849</v>
      </c>
      <c r="D161">
        <v>2</v>
      </c>
      <c r="E161">
        <v>3</v>
      </c>
      <c r="F161" t="s">
        <v>670</v>
      </c>
      <c r="K161">
        <v>2</v>
      </c>
      <c r="L161" s="2" t="s">
        <v>671</v>
      </c>
      <c r="M161" s="2" t="s">
        <v>672</v>
      </c>
      <c r="N161">
        <v>3</v>
      </c>
      <c r="O161">
        <v>4</v>
      </c>
      <c r="P161">
        <v>4</v>
      </c>
      <c r="Q161">
        <v>2</v>
      </c>
      <c r="R161">
        <v>2</v>
      </c>
      <c r="S161">
        <v>2</v>
      </c>
      <c r="T161">
        <v>1</v>
      </c>
      <c r="U161">
        <v>2</v>
      </c>
      <c r="V161">
        <v>4</v>
      </c>
      <c r="W161">
        <v>5</v>
      </c>
      <c r="X161">
        <v>4</v>
      </c>
      <c r="Y161">
        <v>4</v>
      </c>
      <c r="Z161">
        <v>5</v>
      </c>
      <c r="AA161">
        <v>4</v>
      </c>
      <c r="AB161">
        <v>4</v>
      </c>
      <c r="AC161">
        <v>2</v>
      </c>
      <c r="AD161">
        <v>-9</v>
      </c>
      <c r="AE161">
        <v>18</v>
      </c>
      <c r="AF161">
        <v>11</v>
      </c>
      <c r="AG161">
        <v>2</v>
      </c>
      <c r="AP161">
        <v>59</v>
      </c>
      <c r="AQ161">
        <v>33</v>
      </c>
      <c r="AR161">
        <v>44</v>
      </c>
      <c r="AS161">
        <v>58</v>
      </c>
      <c r="AT161">
        <v>14</v>
      </c>
      <c r="AU161">
        <v>245</v>
      </c>
      <c r="AV161">
        <v>124</v>
      </c>
      <c r="AW161">
        <v>45</v>
      </c>
      <c r="AX161">
        <v>622</v>
      </c>
      <c r="AY161" s="1">
        <v>44260.322800925926</v>
      </c>
      <c r="AZ161">
        <v>1</v>
      </c>
      <c r="BA161">
        <v>8</v>
      </c>
      <c r="BB161">
        <v>8</v>
      </c>
      <c r="BC161">
        <v>4</v>
      </c>
      <c r="BD161">
        <v>4</v>
      </c>
      <c r="BE161" t="s">
        <v>133</v>
      </c>
      <c r="BF161">
        <v>7</v>
      </c>
    </row>
    <row r="162" spans="1:58" ht="409.5" hidden="1" x14ac:dyDescent="0.25">
      <c r="A162">
        <v>355</v>
      </c>
      <c r="B162" t="s">
        <v>227</v>
      </c>
      <c r="C162" s="1">
        <v>44260.315601851849</v>
      </c>
      <c r="D162">
        <v>2</v>
      </c>
      <c r="E162">
        <v>3</v>
      </c>
      <c r="F162" t="s">
        <v>410</v>
      </c>
      <c r="K162">
        <v>2</v>
      </c>
      <c r="L162" s="2" t="s">
        <v>673</v>
      </c>
      <c r="M162" t="s">
        <v>674</v>
      </c>
      <c r="N162">
        <v>4</v>
      </c>
      <c r="O162">
        <v>4</v>
      </c>
      <c r="P162">
        <v>4</v>
      </c>
      <c r="Q162">
        <v>3</v>
      </c>
      <c r="R162">
        <v>1</v>
      </c>
      <c r="S162">
        <v>1</v>
      </c>
      <c r="T162">
        <v>2</v>
      </c>
      <c r="U162">
        <v>2</v>
      </c>
      <c r="V162">
        <v>4</v>
      </c>
      <c r="W162">
        <v>2</v>
      </c>
      <c r="X162">
        <v>2</v>
      </c>
      <c r="Y162">
        <v>2</v>
      </c>
      <c r="Z162">
        <v>3</v>
      </c>
      <c r="AA162">
        <v>4</v>
      </c>
      <c r="AB162">
        <v>3</v>
      </c>
      <c r="AC162">
        <v>3</v>
      </c>
      <c r="AD162">
        <v>2</v>
      </c>
      <c r="AE162">
        <v>16</v>
      </c>
      <c r="AF162">
        <v>12</v>
      </c>
      <c r="AG162">
        <v>1</v>
      </c>
      <c r="AQ162">
        <v>55</v>
      </c>
      <c r="AR162">
        <v>25</v>
      </c>
      <c r="AS162">
        <v>70</v>
      </c>
      <c r="AT162">
        <v>18</v>
      </c>
      <c r="AU162">
        <v>336</v>
      </c>
      <c r="AV162">
        <v>51</v>
      </c>
      <c r="AW162">
        <v>37</v>
      </c>
      <c r="AX162">
        <v>592</v>
      </c>
      <c r="AY162" s="1">
        <v>44260.322453703702</v>
      </c>
      <c r="AZ162">
        <v>1</v>
      </c>
      <c r="BA162">
        <v>8</v>
      </c>
      <c r="BB162">
        <v>8</v>
      </c>
      <c r="BC162">
        <v>0</v>
      </c>
      <c r="BD162">
        <v>0</v>
      </c>
      <c r="BE162" t="s">
        <v>375</v>
      </c>
      <c r="BF162">
        <v>12</v>
      </c>
    </row>
    <row r="163" spans="1:58" ht="409.5" hidden="1" x14ac:dyDescent="0.25">
      <c r="A163">
        <v>356</v>
      </c>
      <c r="B163" t="s">
        <v>227</v>
      </c>
      <c r="C163" s="1">
        <v>44260.315601851849</v>
      </c>
      <c r="D163">
        <v>2</v>
      </c>
      <c r="E163">
        <v>3</v>
      </c>
      <c r="F163" t="s">
        <v>401</v>
      </c>
      <c r="K163">
        <v>2</v>
      </c>
      <c r="L163" s="2" t="s">
        <v>675</v>
      </c>
      <c r="M163" t="e">
        <f>- irgendwie hat immer der Staat damit zu tun.
- Prominente Werden verantwortlich gemacht</f>
        <v>#NAME?</v>
      </c>
      <c r="N163">
        <v>3</v>
      </c>
      <c r="O163">
        <v>3</v>
      </c>
      <c r="P163">
        <v>3</v>
      </c>
      <c r="Q163">
        <v>1</v>
      </c>
      <c r="R163">
        <v>4</v>
      </c>
      <c r="S163">
        <v>2</v>
      </c>
      <c r="T163">
        <v>2</v>
      </c>
      <c r="U163">
        <v>2</v>
      </c>
      <c r="V163">
        <v>3</v>
      </c>
      <c r="W163">
        <v>4</v>
      </c>
      <c r="X163">
        <v>3</v>
      </c>
      <c r="Y163">
        <v>3</v>
      </c>
      <c r="Z163">
        <v>5</v>
      </c>
      <c r="AA163">
        <v>3</v>
      </c>
      <c r="AB163">
        <v>4</v>
      </c>
      <c r="AC163">
        <v>-1</v>
      </c>
      <c r="AD163">
        <v>1</v>
      </c>
      <c r="AE163">
        <v>16</v>
      </c>
      <c r="AF163">
        <v>12</v>
      </c>
      <c r="AG163">
        <v>3</v>
      </c>
      <c r="AP163">
        <v>176</v>
      </c>
      <c r="AQ163">
        <v>52</v>
      </c>
      <c r="AR163">
        <v>88</v>
      </c>
      <c r="AS163">
        <v>69</v>
      </c>
      <c r="AT163">
        <v>24</v>
      </c>
      <c r="AU163">
        <v>415</v>
      </c>
      <c r="AV163">
        <v>59</v>
      </c>
      <c r="AW163">
        <v>52</v>
      </c>
      <c r="AX163">
        <v>881</v>
      </c>
      <c r="AY163" s="1">
        <v>44260.326423611114</v>
      </c>
      <c r="AZ163">
        <v>1</v>
      </c>
      <c r="BA163">
        <v>8</v>
      </c>
      <c r="BB163">
        <v>8</v>
      </c>
      <c r="BC163">
        <v>0</v>
      </c>
      <c r="BD163">
        <v>0</v>
      </c>
      <c r="BE163" t="s">
        <v>576</v>
      </c>
      <c r="BF163">
        <v>4</v>
      </c>
    </row>
    <row r="164" spans="1:58" ht="360" hidden="1" x14ac:dyDescent="0.25">
      <c r="A164">
        <v>357</v>
      </c>
      <c r="B164" t="s">
        <v>227</v>
      </c>
      <c r="C164" s="1">
        <v>44260.315613425926</v>
      </c>
      <c r="D164">
        <v>2</v>
      </c>
      <c r="E164">
        <v>3</v>
      </c>
      <c r="F164" t="s">
        <v>401</v>
      </c>
      <c r="K164">
        <v>2</v>
      </c>
      <c r="L164" s="2" t="s">
        <v>676</v>
      </c>
      <c r="M164" t="e">
        <f>- Anhänger von Verschwörungstheorien wollen möglich Viele weitere Anhänger gewinnen
- Überzeugung, dass geheime Mächte etwas negativ manipulieren
- die Welt wird von Verschwörungstheoretikern in Gut und Böse unterteilt
- die Meinung, dass Nichts ist, wie es scheint, alles gehört zusammen und es gibt keine Zufälle</f>
        <v>#NAME?</v>
      </c>
      <c r="N164">
        <v>3</v>
      </c>
      <c r="O164">
        <v>4</v>
      </c>
      <c r="P164">
        <v>-1</v>
      </c>
      <c r="Q164">
        <v>2</v>
      </c>
      <c r="R164">
        <v>2</v>
      </c>
      <c r="S164">
        <v>3</v>
      </c>
      <c r="T164">
        <v>3</v>
      </c>
      <c r="U164">
        <v>2</v>
      </c>
      <c r="V164">
        <v>5</v>
      </c>
      <c r="W164">
        <v>3</v>
      </c>
      <c r="X164">
        <v>2</v>
      </c>
      <c r="Y164">
        <v>4</v>
      </c>
      <c r="Z164">
        <v>4</v>
      </c>
      <c r="AA164">
        <v>4</v>
      </c>
      <c r="AB164">
        <v>4</v>
      </c>
      <c r="AC164">
        <v>3</v>
      </c>
      <c r="AD164">
        <v>1</v>
      </c>
      <c r="AE164">
        <v>16</v>
      </c>
      <c r="AF164">
        <v>12</v>
      </c>
      <c r="AG164">
        <v>2</v>
      </c>
      <c r="AP164">
        <v>28</v>
      </c>
      <c r="AQ164">
        <v>52</v>
      </c>
      <c r="AR164">
        <v>30</v>
      </c>
      <c r="AS164">
        <v>61</v>
      </c>
      <c r="AT164">
        <v>21</v>
      </c>
      <c r="AU164">
        <v>224</v>
      </c>
      <c r="AV164">
        <v>192</v>
      </c>
      <c r="AW164">
        <v>47</v>
      </c>
      <c r="AX164">
        <v>655</v>
      </c>
      <c r="AY164" s="1">
        <v>44260.323194444441</v>
      </c>
      <c r="AZ164">
        <v>1</v>
      </c>
      <c r="BA164">
        <v>8</v>
      </c>
      <c r="BB164">
        <v>8</v>
      </c>
      <c r="BC164">
        <v>0</v>
      </c>
      <c r="BD164">
        <v>0</v>
      </c>
      <c r="BE164" t="s">
        <v>285</v>
      </c>
      <c r="BF164">
        <v>13</v>
      </c>
    </row>
    <row r="165" spans="1:58" ht="409.5" hidden="1" x14ac:dyDescent="0.25">
      <c r="A165">
        <v>358</v>
      </c>
      <c r="B165" t="s">
        <v>227</v>
      </c>
      <c r="C165" s="1">
        <v>44260.315625000003</v>
      </c>
      <c r="D165">
        <v>2</v>
      </c>
      <c r="E165">
        <v>3</v>
      </c>
      <c r="F165" t="s">
        <v>401</v>
      </c>
      <c r="K165">
        <v>2</v>
      </c>
      <c r="L165" s="2" t="s">
        <v>677</v>
      </c>
      <c r="M165" s="2" t="s">
        <v>678</v>
      </c>
      <c r="N165">
        <v>4</v>
      </c>
      <c r="O165">
        <v>4</v>
      </c>
      <c r="P165">
        <v>4</v>
      </c>
      <c r="Q165">
        <v>1</v>
      </c>
      <c r="R165">
        <v>3</v>
      </c>
      <c r="S165">
        <v>1</v>
      </c>
      <c r="T165">
        <v>4</v>
      </c>
      <c r="U165">
        <v>3</v>
      </c>
      <c r="V165">
        <v>5</v>
      </c>
      <c r="W165">
        <v>2</v>
      </c>
      <c r="X165">
        <v>2</v>
      </c>
      <c r="Y165">
        <v>3</v>
      </c>
      <c r="Z165">
        <v>4</v>
      </c>
      <c r="AA165">
        <v>4</v>
      </c>
      <c r="AB165">
        <v>4</v>
      </c>
      <c r="AC165">
        <v>-1</v>
      </c>
      <c r="AD165">
        <v>1</v>
      </c>
      <c r="AE165">
        <v>16</v>
      </c>
      <c r="AF165">
        <v>13</v>
      </c>
      <c r="AG165">
        <v>1</v>
      </c>
      <c r="AQ165">
        <v>47</v>
      </c>
      <c r="AR165">
        <v>34</v>
      </c>
      <c r="AS165">
        <v>60</v>
      </c>
      <c r="AT165">
        <v>20</v>
      </c>
      <c r="AU165">
        <v>285</v>
      </c>
      <c r="AV165">
        <v>76</v>
      </c>
      <c r="AW165">
        <v>32</v>
      </c>
      <c r="AX165">
        <v>554</v>
      </c>
      <c r="AY165" s="1">
        <v>44260.32203703704</v>
      </c>
      <c r="AZ165">
        <v>1</v>
      </c>
      <c r="BA165">
        <v>8</v>
      </c>
      <c r="BB165">
        <v>8</v>
      </c>
      <c r="BC165">
        <v>0</v>
      </c>
      <c r="BD165">
        <v>0</v>
      </c>
      <c r="BE165" t="s">
        <v>679</v>
      </c>
      <c r="BF165">
        <v>6</v>
      </c>
    </row>
    <row r="166" spans="1:58" ht="409.5" hidden="1" x14ac:dyDescent="0.25">
      <c r="A166">
        <v>360</v>
      </c>
      <c r="B166" t="s">
        <v>227</v>
      </c>
      <c r="C166" s="1">
        <v>44260.315636574072</v>
      </c>
      <c r="D166">
        <v>2</v>
      </c>
      <c r="E166">
        <v>3</v>
      </c>
      <c r="F166" t="s">
        <v>410</v>
      </c>
      <c r="K166">
        <v>2</v>
      </c>
      <c r="L166" s="2" t="s">
        <v>682</v>
      </c>
      <c r="M166" t="e">
        <f>- oft unklare und ausgedachte Motive
- oft gegen Religionen gerichtet, selten Christentum
- Ausländer und &gt;Geschlechterfeindlich</f>
        <v>#NAME?</v>
      </c>
      <c r="N166">
        <v>3</v>
      </c>
      <c r="O166">
        <v>5</v>
      </c>
      <c r="P166">
        <v>5</v>
      </c>
      <c r="Q166">
        <v>3</v>
      </c>
      <c r="R166">
        <v>3</v>
      </c>
      <c r="S166">
        <v>2</v>
      </c>
      <c r="T166">
        <v>4</v>
      </c>
      <c r="U166">
        <v>2</v>
      </c>
      <c r="V166">
        <v>4</v>
      </c>
      <c r="W166">
        <v>4</v>
      </c>
      <c r="X166">
        <v>-1</v>
      </c>
      <c r="Y166">
        <v>5</v>
      </c>
      <c r="Z166">
        <v>5</v>
      </c>
      <c r="AA166">
        <v>4</v>
      </c>
      <c r="AB166">
        <v>5</v>
      </c>
      <c r="AC166">
        <v>-1</v>
      </c>
      <c r="AD166">
        <v>1</v>
      </c>
      <c r="AE166">
        <v>17</v>
      </c>
      <c r="AF166">
        <v>13</v>
      </c>
      <c r="AG166">
        <v>3</v>
      </c>
      <c r="AP166">
        <v>83</v>
      </c>
      <c r="AQ166">
        <v>47</v>
      </c>
      <c r="AR166">
        <v>41</v>
      </c>
      <c r="AS166">
        <v>92</v>
      </c>
      <c r="AT166">
        <v>13</v>
      </c>
      <c r="AU166">
        <v>338</v>
      </c>
      <c r="AV166">
        <v>69</v>
      </c>
      <c r="AW166">
        <v>83</v>
      </c>
      <c r="AX166">
        <v>766</v>
      </c>
      <c r="AY166" s="1">
        <v>44260.324502314812</v>
      </c>
      <c r="AZ166">
        <v>1</v>
      </c>
      <c r="BA166">
        <v>8</v>
      </c>
      <c r="BB166">
        <v>8</v>
      </c>
      <c r="BC166">
        <v>0</v>
      </c>
      <c r="BD166">
        <v>0</v>
      </c>
      <c r="BE166" t="s">
        <v>203</v>
      </c>
      <c r="BF166">
        <v>7</v>
      </c>
    </row>
    <row r="167" spans="1:58" ht="120" hidden="1" x14ac:dyDescent="0.25">
      <c r="A167">
        <v>361</v>
      </c>
      <c r="B167" t="s">
        <v>227</v>
      </c>
      <c r="C167" s="1">
        <v>44260.315659722219</v>
      </c>
      <c r="D167">
        <v>2</v>
      </c>
      <c r="E167">
        <v>3</v>
      </c>
      <c r="F167" t="s">
        <v>683</v>
      </c>
      <c r="K167">
        <v>2</v>
      </c>
      <c r="L167" s="2" t="s">
        <v>684</v>
      </c>
      <c r="M167" s="2" t="s">
        <v>685</v>
      </c>
      <c r="N167">
        <v>1</v>
      </c>
      <c r="O167">
        <v>2</v>
      </c>
      <c r="P167">
        <v>2</v>
      </c>
      <c r="Q167">
        <v>1</v>
      </c>
      <c r="R167">
        <v>3</v>
      </c>
      <c r="S167">
        <v>2</v>
      </c>
      <c r="T167">
        <v>3</v>
      </c>
      <c r="U167">
        <v>2</v>
      </c>
      <c r="V167">
        <v>5</v>
      </c>
      <c r="W167">
        <v>5</v>
      </c>
      <c r="X167">
        <v>3</v>
      </c>
      <c r="Y167">
        <v>4</v>
      </c>
      <c r="Z167">
        <v>5</v>
      </c>
      <c r="AA167">
        <v>4</v>
      </c>
      <c r="AB167">
        <v>5</v>
      </c>
      <c r="AC167">
        <v>2</v>
      </c>
      <c r="AD167">
        <v>2</v>
      </c>
      <c r="AE167">
        <v>17</v>
      </c>
      <c r="AF167">
        <v>14</v>
      </c>
      <c r="AG167">
        <v>3</v>
      </c>
      <c r="AP167">
        <v>3</v>
      </c>
      <c r="AQ167">
        <v>23</v>
      </c>
      <c r="AR167">
        <v>45</v>
      </c>
      <c r="AS167">
        <v>83</v>
      </c>
      <c r="AT167">
        <v>27</v>
      </c>
      <c r="AU167">
        <v>97</v>
      </c>
      <c r="AV167">
        <v>74</v>
      </c>
      <c r="AW167">
        <v>74</v>
      </c>
      <c r="AX167">
        <v>426</v>
      </c>
      <c r="AY167" s="1">
        <v>44260.320590277777</v>
      </c>
      <c r="AZ167">
        <v>1</v>
      </c>
      <c r="BA167">
        <v>8</v>
      </c>
      <c r="BB167">
        <v>8</v>
      </c>
      <c r="BC167">
        <v>0</v>
      </c>
      <c r="BD167">
        <v>0</v>
      </c>
      <c r="BE167" t="s">
        <v>396</v>
      </c>
      <c r="BF167">
        <v>74</v>
      </c>
    </row>
    <row r="168" spans="1:58" ht="409.5" hidden="1" x14ac:dyDescent="0.25">
      <c r="A168">
        <v>362</v>
      </c>
      <c r="B168" t="s">
        <v>227</v>
      </c>
      <c r="C168" s="1">
        <v>44260.315682870372</v>
      </c>
      <c r="D168">
        <v>2</v>
      </c>
      <c r="E168">
        <v>3</v>
      </c>
      <c r="F168" t="s">
        <v>401</v>
      </c>
      <c r="K168">
        <v>2</v>
      </c>
      <c r="L168" s="2" t="s">
        <v>686</v>
      </c>
      <c r="M168" s="2" t="s">
        <v>687</v>
      </c>
      <c r="N168">
        <v>3</v>
      </c>
      <c r="O168">
        <v>4</v>
      </c>
      <c r="P168">
        <v>4</v>
      </c>
      <c r="Q168">
        <v>1</v>
      </c>
      <c r="R168">
        <v>2</v>
      </c>
      <c r="S168">
        <v>2</v>
      </c>
      <c r="T168">
        <v>2</v>
      </c>
      <c r="U168">
        <v>2</v>
      </c>
      <c r="V168">
        <v>4</v>
      </c>
      <c r="W168">
        <v>5</v>
      </c>
      <c r="X168">
        <v>4</v>
      </c>
      <c r="Y168">
        <v>4</v>
      </c>
      <c r="Z168">
        <v>5</v>
      </c>
      <c r="AA168">
        <v>5</v>
      </c>
      <c r="AB168">
        <v>5</v>
      </c>
      <c r="AC168">
        <v>3</v>
      </c>
      <c r="AD168">
        <v>2</v>
      </c>
      <c r="AE168">
        <v>18</v>
      </c>
      <c r="AF168">
        <v>14</v>
      </c>
      <c r="AG168">
        <v>1</v>
      </c>
      <c r="AQ168">
        <v>45</v>
      </c>
      <c r="AR168">
        <v>40</v>
      </c>
      <c r="AS168">
        <v>87</v>
      </c>
      <c r="AT168">
        <v>17</v>
      </c>
      <c r="AU168">
        <v>396</v>
      </c>
      <c r="AV168">
        <v>161</v>
      </c>
      <c r="AW168">
        <v>57</v>
      </c>
      <c r="AX168">
        <v>803</v>
      </c>
      <c r="AY168" s="1">
        <v>44260.324976851851</v>
      </c>
      <c r="AZ168">
        <v>1</v>
      </c>
      <c r="BA168">
        <v>8</v>
      </c>
      <c r="BB168">
        <v>8</v>
      </c>
      <c r="BC168">
        <v>0</v>
      </c>
      <c r="BD168">
        <v>0</v>
      </c>
      <c r="BE168" t="s">
        <v>576</v>
      </c>
      <c r="BF168">
        <v>2</v>
      </c>
    </row>
    <row r="169" spans="1:58" ht="285" hidden="1" x14ac:dyDescent="0.25">
      <c r="A169">
        <v>363</v>
      </c>
      <c r="B169" t="s">
        <v>227</v>
      </c>
      <c r="C169" s="1">
        <v>44260.315706018519</v>
      </c>
      <c r="D169">
        <v>2</v>
      </c>
      <c r="E169">
        <v>3</v>
      </c>
      <c r="F169" t="s">
        <v>410</v>
      </c>
      <c r="K169">
        <v>2</v>
      </c>
      <c r="L169" s="2" t="s">
        <v>688</v>
      </c>
      <c r="M169" s="2" t="s">
        <v>689</v>
      </c>
      <c r="N169">
        <v>4</v>
      </c>
      <c r="O169">
        <v>4</v>
      </c>
      <c r="P169">
        <v>5</v>
      </c>
      <c r="Q169">
        <v>2</v>
      </c>
      <c r="R169">
        <v>4</v>
      </c>
      <c r="S169">
        <v>2</v>
      </c>
      <c r="T169">
        <v>2</v>
      </c>
      <c r="U169">
        <v>2</v>
      </c>
      <c r="V169">
        <v>2</v>
      </c>
      <c r="W169">
        <v>3</v>
      </c>
      <c r="X169">
        <v>2</v>
      </c>
      <c r="Y169">
        <v>4</v>
      </c>
      <c r="Z169">
        <v>4</v>
      </c>
      <c r="AA169">
        <v>4</v>
      </c>
      <c r="AB169">
        <v>5</v>
      </c>
      <c r="AC169">
        <v>-1</v>
      </c>
      <c r="AD169">
        <v>1</v>
      </c>
      <c r="AE169">
        <v>16</v>
      </c>
      <c r="AF169">
        <v>14</v>
      </c>
      <c r="AG169">
        <v>2</v>
      </c>
      <c r="AP169">
        <v>52</v>
      </c>
      <c r="AQ169">
        <v>52</v>
      </c>
      <c r="AR169">
        <v>45</v>
      </c>
      <c r="AS169">
        <v>72</v>
      </c>
      <c r="AT169">
        <v>19</v>
      </c>
      <c r="AU169">
        <v>164</v>
      </c>
      <c r="AV169">
        <v>83</v>
      </c>
      <c r="AW169">
        <v>52</v>
      </c>
      <c r="AX169">
        <v>539</v>
      </c>
      <c r="AY169" s="1">
        <v>44260.321944444448</v>
      </c>
      <c r="AZ169">
        <v>1</v>
      </c>
      <c r="BA169">
        <v>8</v>
      </c>
      <c r="BB169">
        <v>8</v>
      </c>
      <c r="BC169">
        <v>0</v>
      </c>
      <c r="BD169">
        <v>0</v>
      </c>
      <c r="BE169" t="s">
        <v>185</v>
      </c>
      <c r="BF169">
        <v>7</v>
      </c>
    </row>
    <row r="170" spans="1:58" hidden="1" x14ac:dyDescent="0.25">
      <c r="A170">
        <v>364</v>
      </c>
      <c r="B170" t="s">
        <v>227</v>
      </c>
      <c r="C170" s="1">
        <v>44260.315706018519</v>
      </c>
      <c r="D170">
        <v>2</v>
      </c>
      <c r="E170">
        <v>3</v>
      </c>
      <c r="F170" t="s">
        <v>401</v>
      </c>
      <c r="K170">
        <v>2</v>
      </c>
      <c r="L170" t="s">
        <v>690</v>
      </c>
      <c r="M170" t="s">
        <v>691</v>
      </c>
      <c r="N170">
        <v>2</v>
      </c>
      <c r="O170">
        <v>4</v>
      </c>
      <c r="P170">
        <v>4</v>
      </c>
      <c r="Q170">
        <v>1</v>
      </c>
      <c r="R170">
        <v>2</v>
      </c>
      <c r="S170">
        <v>4</v>
      </c>
      <c r="T170">
        <v>4</v>
      </c>
      <c r="U170">
        <v>3</v>
      </c>
      <c r="V170">
        <v>4</v>
      </c>
      <c r="W170">
        <v>4</v>
      </c>
      <c r="X170">
        <v>2</v>
      </c>
      <c r="Y170">
        <v>4</v>
      </c>
      <c r="Z170">
        <v>5</v>
      </c>
      <c r="AA170">
        <v>5</v>
      </c>
      <c r="AB170">
        <v>5</v>
      </c>
      <c r="AC170">
        <v>-1</v>
      </c>
      <c r="AD170">
        <v>1</v>
      </c>
      <c r="AE170">
        <v>17</v>
      </c>
      <c r="AF170">
        <v>15</v>
      </c>
      <c r="AG170">
        <v>3</v>
      </c>
      <c r="AP170">
        <v>140</v>
      </c>
      <c r="AQ170">
        <v>35</v>
      </c>
      <c r="AR170">
        <v>30</v>
      </c>
      <c r="AS170">
        <v>47</v>
      </c>
      <c r="AT170">
        <v>17</v>
      </c>
      <c r="AU170">
        <v>374</v>
      </c>
      <c r="AV170">
        <v>101</v>
      </c>
      <c r="AW170">
        <v>41</v>
      </c>
      <c r="AX170">
        <v>785</v>
      </c>
      <c r="AY170" s="1">
        <v>44260.324791666666</v>
      </c>
      <c r="AZ170">
        <v>1</v>
      </c>
      <c r="BA170">
        <v>8</v>
      </c>
      <c r="BB170">
        <v>8</v>
      </c>
      <c r="BC170">
        <v>0</v>
      </c>
      <c r="BD170">
        <v>0</v>
      </c>
      <c r="BE170" t="s">
        <v>692</v>
      </c>
      <c r="BF170">
        <v>5</v>
      </c>
    </row>
    <row r="171" spans="1:58" ht="409.5" hidden="1" x14ac:dyDescent="0.25">
      <c r="A171">
        <v>365</v>
      </c>
      <c r="B171" t="s">
        <v>227</v>
      </c>
      <c r="C171" s="1">
        <v>44260.315763888888</v>
      </c>
      <c r="D171">
        <v>2</v>
      </c>
      <c r="E171">
        <v>3</v>
      </c>
      <c r="F171" t="s">
        <v>401</v>
      </c>
      <c r="K171">
        <v>2</v>
      </c>
      <c r="L171" s="2" t="s">
        <v>693</v>
      </c>
      <c r="M171" t="s">
        <v>694</v>
      </c>
      <c r="N171">
        <v>2</v>
      </c>
      <c r="O171">
        <v>2</v>
      </c>
      <c r="P171">
        <v>3</v>
      </c>
      <c r="Q171">
        <v>3</v>
      </c>
      <c r="R171">
        <v>4</v>
      </c>
      <c r="S171">
        <v>3</v>
      </c>
      <c r="T171">
        <v>2</v>
      </c>
      <c r="U171">
        <v>2</v>
      </c>
      <c r="V171">
        <v>4</v>
      </c>
      <c r="W171">
        <v>4</v>
      </c>
      <c r="X171">
        <v>2</v>
      </c>
      <c r="Y171">
        <v>4</v>
      </c>
      <c r="Z171">
        <v>4</v>
      </c>
      <c r="AA171">
        <v>4</v>
      </c>
      <c r="AB171">
        <v>4</v>
      </c>
      <c r="AC171">
        <v>3</v>
      </c>
      <c r="AD171">
        <v>1</v>
      </c>
      <c r="AE171">
        <v>17</v>
      </c>
      <c r="AF171">
        <v>15</v>
      </c>
      <c r="AG171">
        <v>1</v>
      </c>
      <c r="AQ171">
        <v>46</v>
      </c>
      <c r="AR171">
        <v>52</v>
      </c>
      <c r="AS171">
        <v>69</v>
      </c>
      <c r="AT171">
        <v>59</v>
      </c>
      <c r="AU171">
        <v>573</v>
      </c>
      <c r="AV171">
        <v>70</v>
      </c>
      <c r="AW171">
        <v>41</v>
      </c>
      <c r="AX171">
        <v>872</v>
      </c>
      <c r="AY171" s="1">
        <v>44260.326296296298</v>
      </c>
      <c r="AZ171">
        <v>1</v>
      </c>
      <c r="BA171">
        <v>8</v>
      </c>
      <c r="BB171">
        <v>8</v>
      </c>
      <c r="BC171">
        <v>0</v>
      </c>
      <c r="BD171">
        <v>0</v>
      </c>
      <c r="BE171" t="s">
        <v>576</v>
      </c>
      <c r="BF171">
        <v>4</v>
      </c>
    </row>
    <row r="172" spans="1:58" hidden="1" x14ac:dyDescent="0.25">
      <c r="A172">
        <v>368</v>
      </c>
      <c r="B172" t="s">
        <v>227</v>
      </c>
      <c r="C172" s="1">
        <v>44260.316296296296</v>
      </c>
      <c r="D172">
        <v>2</v>
      </c>
      <c r="E172">
        <v>3</v>
      </c>
      <c r="F172" t="s">
        <v>401</v>
      </c>
      <c r="K172">
        <v>2</v>
      </c>
      <c r="L172" t="s">
        <v>695</v>
      </c>
      <c r="M172" t="s">
        <v>696</v>
      </c>
      <c r="N172">
        <v>2</v>
      </c>
      <c r="O172">
        <v>-1</v>
      </c>
      <c r="P172">
        <v>-1</v>
      </c>
      <c r="Q172">
        <v>3</v>
      </c>
      <c r="R172">
        <v>-1</v>
      </c>
      <c r="S172">
        <v>2</v>
      </c>
      <c r="T172">
        <v>2</v>
      </c>
      <c r="U172">
        <v>4</v>
      </c>
      <c r="V172">
        <v>4</v>
      </c>
      <c r="W172">
        <v>-1</v>
      </c>
      <c r="X172">
        <v>-1</v>
      </c>
      <c r="Y172">
        <v>5</v>
      </c>
      <c r="Z172">
        <v>5</v>
      </c>
      <c r="AA172">
        <v>4</v>
      </c>
      <c r="AB172">
        <v>5</v>
      </c>
      <c r="AC172">
        <v>-1</v>
      </c>
      <c r="AD172">
        <v>1</v>
      </c>
      <c r="AE172">
        <v>17</v>
      </c>
      <c r="AF172">
        <v>16</v>
      </c>
      <c r="AG172">
        <v>2</v>
      </c>
      <c r="AP172">
        <v>173</v>
      </c>
      <c r="AQ172">
        <v>40</v>
      </c>
      <c r="AR172">
        <v>45</v>
      </c>
      <c r="AS172">
        <v>69</v>
      </c>
      <c r="AT172">
        <v>13</v>
      </c>
      <c r="AU172">
        <v>329</v>
      </c>
      <c r="AV172">
        <v>129</v>
      </c>
      <c r="AW172">
        <v>60</v>
      </c>
      <c r="AX172">
        <v>858</v>
      </c>
      <c r="AY172" s="1">
        <v>44260.326226851852</v>
      </c>
      <c r="AZ172">
        <v>1</v>
      </c>
      <c r="BA172">
        <v>8</v>
      </c>
      <c r="BB172">
        <v>8</v>
      </c>
      <c r="BC172">
        <v>0</v>
      </c>
      <c r="BD172">
        <v>0</v>
      </c>
      <c r="BE172" t="s">
        <v>127</v>
      </c>
      <c r="BF172">
        <v>4</v>
      </c>
    </row>
    <row r="173" spans="1:58" ht="390" hidden="1" x14ac:dyDescent="0.25">
      <c r="A173">
        <v>369</v>
      </c>
      <c r="B173" t="s">
        <v>227</v>
      </c>
      <c r="C173" s="1">
        <v>44260.316736111112</v>
      </c>
      <c r="D173">
        <v>2</v>
      </c>
      <c r="E173">
        <v>3</v>
      </c>
      <c r="F173" t="s">
        <v>406</v>
      </c>
      <c r="K173">
        <v>2</v>
      </c>
      <c r="L173" s="2" t="s">
        <v>697</v>
      </c>
      <c r="M173" t="s">
        <v>698</v>
      </c>
      <c r="N173">
        <v>2</v>
      </c>
      <c r="O173">
        <v>3</v>
      </c>
      <c r="P173">
        <v>4</v>
      </c>
      <c r="Q173">
        <v>1</v>
      </c>
      <c r="R173">
        <v>1</v>
      </c>
      <c r="S173">
        <v>1</v>
      </c>
      <c r="T173">
        <v>2</v>
      </c>
      <c r="U173">
        <v>2</v>
      </c>
      <c r="V173">
        <v>3</v>
      </c>
      <c r="W173">
        <v>4</v>
      </c>
      <c r="X173">
        <v>2</v>
      </c>
      <c r="Y173">
        <v>4</v>
      </c>
      <c r="Z173">
        <v>4</v>
      </c>
      <c r="AA173">
        <v>4</v>
      </c>
      <c r="AB173">
        <v>3</v>
      </c>
      <c r="AC173">
        <v>2</v>
      </c>
      <c r="AD173">
        <v>1</v>
      </c>
      <c r="AE173">
        <v>16</v>
      </c>
      <c r="AF173">
        <v>16</v>
      </c>
      <c r="AG173">
        <v>3</v>
      </c>
      <c r="AP173">
        <v>8</v>
      </c>
      <c r="AQ173">
        <v>34</v>
      </c>
      <c r="AR173">
        <v>25</v>
      </c>
      <c r="AS173">
        <v>42</v>
      </c>
      <c r="AT173">
        <v>11</v>
      </c>
      <c r="AU173">
        <v>151</v>
      </c>
      <c r="AV173">
        <v>116</v>
      </c>
      <c r="AW173">
        <v>43</v>
      </c>
      <c r="AX173">
        <v>430</v>
      </c>
      <c r="AY173" s="1">
        <v>44260.321712962963</v>
      </c>
      <c r="AZ173">
        <v>1</v>
      </c>
      <c r="BA173">
        <v>8</v>
      </c>
      <c r="BB173">
        <v>8</v>
      </c>
      <c r="BC173">
        <v>0</v>
      </c>
      <c r="BD173">
        <v>0</v>
      </c>
      <c r="BE173" t="s">
        <v>148</v>
      </c>
      <c r="BF173">
        <v>72</v>
      </c>
    </row>
    <row r="174" spans="1:58" ht="409.5" hidden="1" x14ac:dyDescent="0.25">
      <c r="A174">
        <v>370</v>
      </c>
      <c r="B174" t="s">
        <v>227</v>
      </c>
      <c r="C174" s="1">
        <v>44260.316759259258</v>
      </c>
      <c r="D174">
        <v>2</v>
      </c>
      <c r="E174">
        <v>3</v>
      </c>
      <c r="F174" t="s">
        <v>454</v>
      </c>
      <c r="K174">
        <v>2</v>
      </c>
      <c r="L174" s="2" t="s">
        <v>699</v>
      </c>
      <c r="M174" t="s">
        <v>700</v>
      </c>
      <c r="N174">
        <v>4</v>
      </c>
      <c r="O174">
        <v>1</v>
      </c>
      <c r="P174">
        <v>3</v>
      </c>
      <c r="Q174">
        <v>2</v>
      </c>
      <c r="R174">
        <v>-1</v>
      </c>
      <c r="S174">
        <v>-1</v>
      </c>
      <c r="T174">
        <v>3</v>
      </c>
      <c r="U174">
        <v>2</v>
      </c>
      <c r="V174">
        <v>4</v>
      </c>
      <c r="W174">
        <v>-1</v>
      </c>
      <c r="X174">
        <v>3</v>
      </c>
      <c r="Y174">
        <v>3</v>
      </c>
      <c r="Z174">
        <v>4</v>
      </c>
      <c r="AA174">
        <v>4</v>
      </c>
      <c r="AB174">
        <v>5</v>
      </c>
      <c r="AC174">
        <v>3</v>
      </c>
      <c r="AD174">
        <v>1</v>
      </c>
      <c r="AE174">
        <v>17</v>
      </c>
      <c r="AF174">
        <v>17</v>
      </c>
      <c r="AG174">
        <v>2</v>
      </c>
      <c r="AP174">
        <v>4</v>
      </c>
      <c r="AQ174">
        <v>32</v>
      </c>
      <c r="AR174">
        <v>30</v>
      </c>
      <c r="AS174">
        <v>45</v>
      </c>
      <c r="AT174">
        <v>45</v>
      </c>
      <c r="AU174">
        <v>245</v>
      </c>
      <c r="AV174">
        <v>54</v>
      </c>
      <c r="AW174">
        <v>47</v>
      </c>
      <c r="AX174">
        <v>502</v>
      </c>
      <c r="AY174" s="1">
        <v>44260.322569444441</v>
      </c>
      <c r="AZ174">
        <v>1</v>
      </c>
      <c r="BA174">
        <v>8</v>
      </c>
      <c r="BB174">
        <v>8</v>
      </c>
      <c r="BC174">
        <v>0</v>
      </c>
      <c r="BD174">
        <v>0</v>
      </c>
      <c r="BE174" t="s">
        <v>396</v>
      </c>
      <c r="BF174">
        <v>72</v>
      </c>
    </row>
    <row r="175" spans="1:58" ht="105" hidden="1" x14ac:dyDescent="0.25">
      <c r="A175">
        <v>371</v>
      </c>
      <c r="B175" t="s">
        <v>227</v>
      </c>
      <c r="C175" s="1">
        <v>44260.320891203701</v>
      </c>
      <c r="D175">
        <v>2</v>
      </c>
      <c r="E175">
        <v>3</v>
      </c>
      <c r="F175" t="s">
        <v>401</v>
      </c>
      <c r="K175">
        <v>2</v>
      </c>
      <c r="L175" t="s">
        <v>701</v>
      </c>
      <c r="M175" s="2" t="s">
        <v>702</v>
      </c>
      <c r="N175">
        <v>4</v>
      </c>
      <c r="O175">
        <v>-1</v>
      </c>
      <c r="P175">
        <v>-1</v>
      </c>
      <c r="Q175">
        <v>1</v>
      </c>
      <c r="R175">
        <v>2</v>
      </c>
      <c r="S175">
        <v>1</v>
      </c>
      <c r="T175">
        <v>1</v>
      </c>
      <c r="U175">
        <v>1</v>
      </c>
      <c r="V175">
        <v>2</v>
      </c>
      <c r="W175">
        <v>4</v>
      </c>
      <c r="X175">
        <v>3</v>
      </c>
      <c r="Y175">
        <v>3</v>
      </c>
      <c r="Z175">
        <v>3</v>
      </c>
      <c r="AA175">
        <v>3</v>
      </c>
      <c r="AB175">
        <v>4</v>
      </c>
      <c r="AC175">
        <v>4</v>
      </c>
      <c r="AD175">
        <v>2</v>
      </c>
      <c r="AE175">
        <v>17</v>
      </c>
      <c r="AF175">
        <v>17</v>
      </c>
      <c r="AG175">
        <v>3</v>
      </c>
      <c r="AP175">
        <v>25</v>
      </c>
      <c r="AQ175">
        <v>11</v>
      </c>
      <c r="AR175">
        <v>25</v>
      </c>
      <c r="AS175">
        <v>56</v>
      </c>
      <c r="AT175">
        <v>25</v>
      </c>
      <c r="AU175">
        <v>16</v>
      </c>
      <c r="AV175">
        <v>44</v>
      </c>
      <c r="AW175">
        <v>61</v>
      </c>
      <c r="AX175">
        <v>263</v>
      </c>
      <c r="AY175" s="1">
        <v>44260.323935185188</v>
      </c>
      <c r="AZ175">
        <v>1</v>
      </c>
      <c r="BA175">
        <v>8</v>
      </c>
      <c r="BB175">
        <v>8</v>
      </c>
      <c r="BC175">
        <v>0</v>
      </c>
      <c r="BD175">
        <v>0</v>
      </c>
      <c r="BE175" t="s">
        <v>443</v>
      </c>
      <c r="BF175">
        <v>102</v>
      </c>
    </row>
    <row r="176" spans="1:58" hidden="1" x14ac:dyDescent="0.25">
      <c r="A176">
        <v>372</v>
      </c>
      <c r="B176" t="s">
        <v>227</v>
      </c>
      <c r="C176" s="1">
        <v>44260.324166666665</v>
      </c>
      <c r="D176">
        <v>2</v>
      </c>
      <c r="E176">
        <v>3</v>
      </c>
      <c r="F176" t="s">
        <v>703</v>
      </c>
      <c r="K176">
        <v>1</v>
      </c>
      <c r="L176" t="s">
        <v>704</v>
      </c>
      <c r="M176" t="s">
        <v>705</v>
      </c>
      <c r="N176">
        <v>3</v>
      </c>
      <c r="O176">
        <v>1</v>
      </c>
      <c r="P176">
        <v>2</v>
      </c>
      <c r="Q176">
        <v>1</v>
      </c>
      <c r="R176">
        <v>2</v>
      </c>
      <c r="S176">
        <v>1</v>
      </c>
      <c r="T176">
        <v>1</v>
      </c>
      <c r="U176">
        <v>1</v>
      </c>
      <c r="V176">
        <v>3</v>
      </c>
      <c r="W176">
        <v>2</v>
      </c>
      <c r="X176">
        <v>2</v>
      </c>
      <c r="Y176">
        <v>3</v>
      </c>
      <c r="Z176">
        <v>3</v>
      </c>
      <c r="AA176">
        <v>-1</v>
      </c>
      <c r="AB176">
        <v>3</v>
      </c>
      <c r="AC176">
        <v>-1</v>
      </c>
      <c r="AD176">
        <v>2</v>
      </c>
      <c r="AE176">
        <v>18</v>
      </c>
      <c r="AF176">
        <v>18</v>
      </c>
      <c r="AG176">
        <v>2</v>
      </c>
      <c r="AP176">
        <v>15</v>
      </c>
      <c r="AQ176">
        <v>18</v>
      </c>
      <c r="AR176">
        <v>12</v>
      </c>
      <c r="AS176">
        <v>43</v>
      </c>
      <c r="AT176">
        <v>16</v>
      </c>
      <c r="AU176">
        <v>43</v>
      </c>
      <c r="AV176">
        <v>30</v>
      </c>
      <c r="AW176">
        <v>61</v>
      </c>
      <c r="AX176">
        <v>238</v>
      </c>
      <c r="AY176" s="1">
        <v>44260.326921296299</v>
      </c>
      <c r="AZ176">
        <v>1</v>
      </c>
      <c r="BA176">
        <v>8</v>
      </c>
      <c r="BB176">
        <v>8</v>
      </c>
      <c r="BC176">
        <v>0</v>
      </c>
      <c r="BD176">
        <v>0</v>
      </c>
      <c r="BE176" t="s">
        <v>706</v>
      </c>
      <c r="BF176">
        <v>87</v>
      </c>
    </row>
    <row r="177" spans="1:58" ht="409.5" hidden="1" x14ac:dyDescent="0.25">
      <c r="A177">
        <v>374</v>
      </c>
      <c r="B177" t="s">
        <v>227</v>
      </c>
      <c r="C177" s="1">
        <v>44260.388865740744</v>
      </c>
      <c r="D177">
        <v>2</v>
      </c>
      <c r="E177">
        <v>3</v>
      </c>
      <c r="F177" t="s">
        <v>454</v>
      </c>
      <c r="K177">
        <v>2</v>
      </c>
      <c r="L177" s="2" t="s">
        <v>707</v>
      </c>
      <c r="M177" s="2" t="s">
        <v>708</v>
      </c>
      <c r="N177">
        <v>4</v>
      </c>
      <c r="O177">
        <v>4</v>
      </c>
      <c r="P177">
        <v>4</v>
      </c>
      <c r="Q177">
        <v>1</v>
      </c>
      <c r="R177">
        <v>4</v>
      </c>
      <c r="S177">
        <v>2</v>
      </c>
      <c r="T177">
        <v>3</v>
      </c>
      <c r="U177">
        <v>2</v>
      </c>
      <c r="V177">
        <v>5</v>
      </c>
      <c r="W177">
        <v>5</v>
      </c>
      <c r="X177">
        <v>4</v>
      </c>
      <c r="Y177">
        <v>5</v>
      </c>
      <c r="Z177">
        <v>5</v>
      </c>
      <c r="AA177">
        <v>4</v>
      </c>
      <c r="AB177">
        <v>5</v>
      </c>
      <c r="AC177">
        <v>3</v>
      </c>
      <c r="AD177">
        <v>1</v>
      </c>
      <c r="AE177">
        <v>17</v>
      </c>
      <c r="AF177">
        <v>19</v>
      </c>
      <c r="AG177">
        <v>3</v>
      </c>
      <c r="AP177">
        <v>93</v>
      </c>
      <c r="AQ177">
        <v>34</v>
      </c>
      <c r="AR177">
        <v>37</v>
      </c>
      <c r="AS177">
        <v>63</v>
      </c>
      <c r="AT177">
        <v>17</v>
      </c>
      <c r="AU177">
        <v>606</v>
      </c>
      <c r="AV177">
        <v>122</v>
      </c>
      <c r="AW177">
        <v>28</v>
      </c>
      <c r="AX177">
        <v>1000</v>
      </c>
      <c r="AY177" s="1">
        <v>44260.400439814817</v>
      </c>
      <c r="AZ177">
        <v>1</v>
      </c>
      <c r="BA177">
        <v>8</v>
      </c>
      <c r="BB177">
        <v>8</v>
      </c>
      <c r="BC177">
        <v>0</v>
      </c>
      <c r="BD177">
        <v>0</v>
      </c>
      <c r="BE177" t="s">
        <v>180</v>
      </c>
      <c r="BF177">
        <v>6</v>
      </c>
    </row>
    <row r="178" spans="1:58" ht="409.5" hidden="1" x14ac:dyDescent="0.25">
      <c r="A178">
        <v>375</v>
      </c>
      <c r="B178" t="s">
        <v>227</v>
      </c>
      <c r="C178" s="1">
        <v>44260.38890046296</v>
      </c>
      <c r="D178">
        <v>2</v>
      </c>
      <c r="E178">
        <v>3</v>
      </c>
      <c r="F178" t="s">
        <v>401</v>
      </c>
      <c r="K178">
        <v>2</v>
      </c>
      <c r="L178" s="2" t="s">
        <v>709</v>
      </c>
      <c r="M178" s="2" t="s">
        <v>710</v>
      </c>
      <c r="N178">
        <v>2</v>
      </c>
      <c r="O178">
        <v>4</v>
      </c>
      <c r="P178">
        <v>3</v>
      </c>
      <c r="Q178">
        <v>4</v>
      </c>
      <c r="R178">
        <v>3</v>
      </c>
      <c r="S178">
        <v>3</v>
      </c>
      <c r="T178">
        <v>3</v>
      </c>
      <c r="U178">
        <v>3</v>
      </c>
      <c r="V178">
        <v>5</v>
      </c>
      <c r="W178">
        <v>4</v>
      </c>
      <c r="X178">
        <v>4</v>
      </c>
      <c r="Y178">
        <v>4</v>
      </c>
      <c r="Z178">
        <v>4</v>
      </c>
      <c r="AA178">
        <v>4</v>
      </c>
      <c r="AB178">
        <v>4</v>
      </c>
      <c r="AC178">
        <v>2</v>
      </c>
      <c r="AD178">
        <v>1</v>
      </c>
      <c r="AE178">
        <v>17</v>
      </c>
      <c r="AF178">
        <v>19</v>
      </c>
      <c r="AG178">
        <v>2</v>
      </c>
      <c r="AP178">
        <v>92</v>
      </c>
      <c r="AQ178">
        <v>38</v>
      </c>
      <c r="AR178">
        <v>31</v>
      </c>
      <c r="AS178">
        <v>41</v>
      </c>
      <c r="AT178">
        <v>30</v>
      </c>
      <c r="AU178">
        <v>283</v>
      </c>
      <c r="AV178">
        <v>338</v>
      </c>
      <c r="AW178">
        <v>33</v>
      </c>
      <c r="AX178">
        <v>648</v>
      </c>
      <c r="AY178" s="1">
        <v>44260.399155092593</v>
      </c>
      <c r="AZ178">
        <v>1</v>
      </c>
      <c r="BA178">
        <v>8</v>
      </c>
      <c r="BB178">
        <v>8</v>
      </c>
      <c r="BC178">
        <v>0</v>
      </c>
      <c r="BD178">
        <v>0</v>
      </c>
      <c r="BE178" t="s">
        <v>165</v>
      </c>
      <c r="BF178">
        <v>6</v>
      </c>
    </row>
    <row r="179" spans="1:58" ht="409.5" hidden="1" x14ac:dyDescent="0.25">
      <c r="A179">
        <v>376</v>
      </c>
      <c r="B179" t="s">
        <v>227</v>
      </c>
      <c r="C179" s="1">
        <v>44260.38890046296</v>
      </c>
      <c r="D179">
        <v>2</v>
      </c>
      <c r="E179">
        <v>3</v>
      </c>
      <c r="F179" t="s">
        <v>401</v>
      </c>
      <c r="K179">
        <v>2</v>
      </c>
      <c r="L179" s="2" t="s">
        <v>711</v>
      </c>
      <c r="M179" t="e">
        <f>-Sie sind oft gegen den Staat
-Ereignisse/Situationen Werden in negativer Absicht manipuliert
-Nichts geschieht einfach so, es gibt keine Zufälle</f>
        <v>#NAME?</v>
      </c>
      <c r="N179">
        <v>3</v>
      </c>
      <c r="O179">
        <v>2</v>
      </c>
      <c r="P179">
        <v>-1</v>
      </c>
      <c r="Q179">
        <v>2</v>
      </c>
      <c r="R179">
        <v>-1</v>
      </c>
      <c r="S179">
        <v>1</v>
      </c>
      <c r="T179">
        <v>2</v>
      </c>
      <c r="U179">
        <v>1</v>
      </c>
      <c r="V179">
        <v>4</v>
      </c>
      <c r="W179">
        <v>-1</v>
      </c>
      <c r="X179">
        <v>-1</v>
      </c>
      <c r="Y179">
        <v>2</v>
      </c>
      <c r="Z179">
        <v>3</v>
      </c>
      <c r="AA179">
        <v>4</v>
      </c>
      <c r="AB179">
        <v>-1</v>
      </c>
      <c r="AC179">
        <v>-1</v>
      </c>
      <c r="AD179">
        <v>1</v>
      </c>
      <c r="AE179">
        <v>17</v>
      </c>
      <c r="AF179">
        <v>20</v>
      </c>
      <c r="AG179">
        <v>2</v>
      </c>
      <c r="AP179">
        <v>170</v>
      </c>
      <c r="AQ179">
        <v>51</v>
      </c>
      <c r="AR179">
        <v>44</v>
      </c>
      <c r="AS179">
        <v>104</v>
      </c>
      <c r="AT179">
        <v>31</v>
      </c>
      <c r="AU179">
        <v>382</v>
      </c>
      <c r="AV179">
        <v>159</v>
      </c>
      <c r="AW179">
        <v>59</v>
      </c>
      <c r="AX179">
        <v>1000</v>
      </c>
      <c r="AY179" s="1">
        <v>44260.40047453704</v>
      </c>
      <c r="AZ179">
        <v>1</v>
      </c>
      <c r="BA179">
        <v>8</v>
      </c>
      <c r="BB179">
        <v>8</v>
      </c>
      <c r="BC179">
        <v>0</v>
      </c>
      <c r="BD179">
        <v>0</v>
      </c>
      <c r="BE179" t="s">
        <v>712</v>
      </c>
      <c r="BF179">
        <v>0</v>
      </c>
    </row>
    <row r="180" spans="1:58" ht="409.5" hidden="1" x14ac:dyDescent="0.25">
      <c r="A180">
        <v>377</v>
      </c>
      <c r="B180" t="s">
        <v>227</v>
      </c>
      <c r="C180" s="1">
        <v>44260.38890046296</v>
      </c>
      <c r="D180">
        <v>2</v>
      </c>
      <c r="E180">
        <v>3</v>
      </c>
      <c r="F180" t="s">
        <v>401</v>
      </c>
      <c r="K180">
        <v>2</v>
      </c>
      <c r="L180" s="2" t="s">
        <v>713</v>
      </c>
      <c r="M180" s="2" t="s">
        <v>714</v>
      </c>
      <c r="N180">
        <v>2</v>
      </c>
      <c r="O180">
        <v>3</v>
      </c>
      <c r="P180">
        <v>2</v>
      </c>
      <c r="Q180">
        <v>2</v>
      </c>
      <c r="R180">
        <v>2</v>
      </c>
      <c r="S180">
        <v>2</v>
      </c>
      <c r="T180">
        <v>2</v>
      </c>
      <c r="U180">
        <v>1</v>
      </c>
      <c r="V180">
        <v>4</v>
      </c>
      <c r="W180">
        <v>4</v>
      </c>
      <c r="X180">
        <v>4</v>
      </c>
      <c r="Y180">
        <v>3</v>
      </c>
      <c r="Z180">
        <v>4</v>
      </c>
      <c r="AA180">
        <v>4</v>
      </c>
      <c r="AB180">
        <v>4</v>
      </c>
      <c r="AC180">
        <v>2</v>
      </c>
      <c r="AD180">
        <v>1</v>
      </c>
      <c r="AE180">
        <v>17</v>
      </c>
      <c r="AF180">
        <v>20</v>
      </c>
      <c r="AG180">
        <v>3</v>
      </c>
      <c r="AP180">
        <v>95</v>
      </c>
      <c r="AQ180">
        <v>56</v>
      </c>
      <c r="AR180">
        <v>42</v>
      </c>
      <c r="AS180">
        <v>69</v>
      </c>
      <c r="AT180">
        <v>34</v>
      </c>
      <c r="AU180">
        <v>447</v>
      </c>
      <c r="AV180">
        <v>226</v>
      </c>
      <c r="AW180">
        <v>61</v>
      </c>
      <c r="AX180">
        <v>1030</v>
      </c>
      <c r="AY180" s="1">
        <v>44260.400821759256</v>
      </c>
      <c r="AZ180">
        <v>1</v>
      </c>
      <c r="BA180">
        <v>8</v>
      </c>
      <c r="BB180">
        <v>8</v>
      </c>
      <c r="BC180">
        <v>0</v>
      </c>
      <c r="BD180">
        <v>0</v>
      </c>
      <c r="BE180" t="s">
        <v>510</v>
      </c>
      <c r="BF180">
        <v>0</v>
      </c>
    </row>
    <row r="181" spans="1:58" ht="409.5" hidden="1" x14ac:dyDescent="0.25">
      <c r="A181">
        <v>378</v>
      </c>
      <c r="B181" t="s">
        <v>227</v>
      </c>
      <c r="C181" s="1">
        <v>44260.388923611114</v>
      </c>
      <c r="D181">
        <v>2</v>
      </c>
      <c r="E181">
        <v>3</v>
      </c>
      <c r="F181" t="s">
        <v>401</v>
      </c>
      <c r="K181">
        <v>2</v>
      </c>
      <c r="L181" s="2" t="s">
        <v>715</v>
      </c>
      <c r="M181" t="e">
        <f>- schnelle Verbreitung: Besonders zur heutigen Zeit über das Internet
- eine bestimmte Gruppe wird als verschwörer betitelt
- schon früh gab es Verschwörungstheorien</f>
        <v>#NAME?</v>
      </c>
      <c r="N181">
        <v>3</v>
      </c>
      <c r="O181">
        <v>4</v>
      </c>
      <c r="P181">
        <v>3</v>
      </c>
      <c r="Q181">
        <v>2</v>
      </c>
      <c r="R181">
        <v>3</v>
      </c>
      <c r="S181">
        <v>2</v>
      </c>
      <c r="T181">
        <v>2</v>
      </c>
      <c r="U181">
        <v>2</v>
      </c>
      <c r="V181">
        <v>4</v>
      </c>
      <c r="W181">
        <v>3</v>
      </c>
      <c r="X181">
        <v>3</v>
      </c>
      <c r="Y181">
        <v>4</v>
      </c>
      <c r="Z181">
        <v>5</v>
      </c>
      <c r="AA181">
        <v>5</v>
      </c>
      <c r="AB181">
        <v>5</v>
      </c>
      <c r="AC181">
        <v>3</v>
      </c>
      <c r="AD181">
        <v>1</v>
      </c>
      <c r="AE181">
        <v>17</v>
      </c>
      <c r="AF181">
        <v>21</v>
      </c>
      <c r="AG181">
        <v>2</v>
      </c>
      <c r="AP181">
        <v>101</v>
      </c>
      <c r="AQ181">
        <v>76</v>
      </c>
      <c r="AR181">
        <v>81</v>
      </c>
      <c r="AS181">
        <v>102</v>
      </c>
      <c r="AT181">
        <v>48</v>
      </c>
      <c r="AU181">
        <v>499</v>
      </c>
      <c r="AV181">
        <v>145</v>
      </c>
      <c r="AW181">
        <v>93</v>
      </c>
      <c r="AX181">
        <v>1030</v>
      </c>
      <c r="AY181" s="1">
        <v>44260.402175925927</v>
      </c>
      <c r="AZ181">
        <v>1</v>
      </c>
      <c r="BA181">
        <v>8</v>
      </c>
      <c r="BB181">
        <v>8</v>
      </c>
      <c r="BC181">
        <v>0</v>
      </c>
      <c r="BD181">
        <v>0</v>
      </c>
      <c r="BE181" t="s">
        <v>716</v>
      </c>
      <c r="BF181">
        <v>0</v>
      </c>
    </row>
    <row r="182" spans="1:58" ht="409.5" hidden="1" x14ac:dyDescent="0.25">
      <c r="A182">
        <v>379</v>
      </c>
      <c r="B182" t="s">
        <v>227</v>
      </c>
      <c r="C182" s="1">
        <v>44260.388923611114</v>
      </c>
      <c r="D182">
        <v>2</v>
      </c>
      <c r="E182">
        <v>3</v>
      </c>
      <c r="F182" t="s">
        <v>401</v>
      </c>
      <c r="K182">
        <v>2</v>
      </c>
      <c r="L182" s="2" t="s">
        <v>717</v>
      </c>
      <c r="M182" t="s">
        <v>718</v>
      </c>
      <c r="N182">
        <v>3</v>
      </c>
      <c r="O182">
        <v>4</v>
      </c>
      <c r="P182">
        <v>3</v>
      </c>
      <c r="Q182">
        <v>2</v>
      </c>
      <c r="R182">
        <v>4</v>
      </c>
      <c r="S182">
        <v>2</v>
      </c>
      <c r="T182">
        <v>2</v>
      </c>
      <c r="U182">
        <v>2</v>
      </c>
      <c r="V182">
        <v>5</v>
      </c>
      <c r="W182">
        <v>4</v>
      </c>
      <c r="X182">
        <v>2</v>
      </c>
      <c r="Y182">
        <v>4</v>
      </c>
      <c r="Z182">
        <v>5</v>
      </c>
      <c r="AA182">
        <v>4</v>
      </c>
      <c r="AB182">
        <v>3</v>
      </c>
      <c r="AC182">
        <v>3</v>
      </c>
      <c r="AD182">
        <v>2</v>
      </c>
      <c r="AE182">
        <v>17</v>
      </c>
      <c r="AF182">
        <v>21</v>
      </c>
      <c r="AG182">
        <v>3</v>
      </c>
      <c r="AP182">
        <v>117</v>
      </c>
      <c r="AQ182">
        <v>54</v>
      </c>
      <c r="AR182">
        <v>28</v>
      </c>
      <c r="AS182">
        <v>38</v>
      </c>
      <c r="AT182">
        <v>14</v>
      </c>
      <c r="AU182">
        <v>322</v>
      </c>
      <c r="AV182">
        <v>314</v>
      </c>
      <c r="AW182">
        <v>36</v>
      </c>
      <c r="AX182">
        <v>709</v>
      </c>
      <c r="AY182" s="1">
        <v>44260.399606481478</v>
      </c>
      <c r="AZ182">
        <v>1</v>
      </c>
      <c r="BA182">
        <v>8</v>
      </c>
      <c r="BB182">
        <v>8</v>
      </c>
      <c r="BC182">
        <v>0</v>
      </c>
      <c r="BD182">
        <v>0</v>
      </c>
      <c r="BE182" t="s">
        <v>692</v>
      </c>
      <c r="BF182">
        <v>10</v>
      </c>
    </row>
    <row r="183" spans="1:58" ht="409.5" hidden="1" x14ac:dyDescent="0.25">
      <c r="A183">
        <v>380</v>
      </c>
      <c r="B183" t="s">
        <v>227</v>
      </c>
      <c r="C183" s="1">
        <v>44260.388935185183</v>
      </c>
      <c r="D183">
        <v>2</v>
      </c>
      <c r="E183">
        <v>3</v>
      </c>
      <c r="F183" t="s">
        <v>406</v>
      </c>
      <c r="K183">
        <v>2</v>
      </c>
      <c r="L183" s="2" t="s">
        <v>719</v>
      </c>
      <c r="M183" s="2" t="s">
        <v>720</v>
      </c>
      <c r="N183">
        <v>4</v>
      </c>
      <c r="O183">
        <v>4</v>
      </c>
      <c r="P183">
        <v>3</v>
      </c>
      <c r="Q183">
        <v>1</v>
      </c>
      <c r="R183">
        <v>2</v>
      </c>
      <c r="S183">
        <v>2</v>
      </c>
      <c r="T183">
        <v>4</v>
      </c>
      <c r="U183">
        <v>3</v>
      </c>
      <c r="V183">
        <v>5</v>
      </c>
      <c r="W183">
        <v>3</v>
      </c>
      <c r="X183">
        <v>3</v>
      </c>
      <c r="Y183">
        <v>5</v>
      </c>
      <c r="Z183">
        <v>5</v>
      </c>
      <c r="AA183">
        <v>4</v>
      </c>
      <c r="AB183">
        <v>-1</v>
      </c>
      <c r="AC183">
        <v>-1</v>
      </c>
      <c r="AD183">
        <v>-9</v>
      </c>
      <c r="AE183">
        <v>17</v>
      </c>
      <c r="AF183">
        <v>22</v>
      </c>
      <c r="AG183">
        <v>2</v>
      </c>
      <c r="AP183">
        <v>118</v>
      </c>
      <c r="AQ183">
        <v>20</v>
      </c>
      <c r="AR183">
        <v>36</v>
      </c>
      <c r="AS183">
        <v>101</v>
      </c>
      <c r="AT183">
        <v>17</v>
      </c>
      <c r="AU183">
        <v>351</v>
      </c>
      <c r="AV183">
        <v>429</v>
      </c>
      <c r="AW183">
        <v>137</v>
      </c>
      <c r="AX183">
        <v>789</v>
      </c>
      <c r="AY183" s="1">
        <v>44260.402928240743</v>
      </c>
      <c r="AZ183">
        <v>1</v>
      </c>
      <c r="BA183">
        <v>8</v>
      </c>
      <c r="BB183">
        <v>8</v>
      </c>
      <c r="BC183">
        <v>4</v>
      </c>
      <c r="BD183">
        <v>4</v>
      </c>
      <c r="BE183" t="s">
        <v>611</v>
      </c>
      <c r="BF183">
        <v>6</v>
      </c>
    </row>
    <row r="184" spans="1:58" ht="270" hidden="1" x14ac:dyDescent="0.25">
      <c r="A184">
        <v>381</v>
      </c>
      <c r="B184" t="s">
        <v>227</v>
      </c>
      <c r="C184" s="1">
        <v>44260.388935185183</v>
      </c>
      <c r="D184">
        <v>2</v>
      </c>
      <c r="E184">
        <v>3</v>
      </c>
      <c r="F184" t="s">
        <v>401</v>
      </c>
      <c r="K184">
        <v>2</v>
      </c>
      <c r="L184" s="2" t="s">
        <v>721</v>
      </c>
      <c r="M184" t="e">
        <f>-verschwörer sind meist gegen eine gezielte Gruppe oder einzelne Personen</f>
        <v>#NAME?</v>
      </c>
      <c r="N184">
        <v>2</v>
      </c>
      <c r="O184">
        <v>3</v>
      </c>
      <c r="P184">
        <v>3</v>
      </c>
      <c r="Q184">
        <v>1</v>
      </c>
      <c r="R184">
        <v>2</v>
      </c>
      <c r="S184">
        <v>2</v>
      </c>
      <c r="T184">
        <v>2</v>
      </c>
      <c r="U184">
        <v>3</v>
      </c>
      <c r="V184">
        <v>4</v>
      </c>
      <c r="W184">
        <v>3</v>
      </c>
      <c r="X184">
        <v>2</v>
      </c>
      <c r="Y184">
        <v>3</v>
      </c>
      <c r="Z184">
        <v>3</v>
      </c>
      <c r="AA184">
        <v>4</v>
      </c>
      <c r="AB184">
        <v>4</v>
      </c>
      <c r="AC184">
        <v>3</v>
      </c>
      <c r="AD184">
        <v>1</v>
      </c>
      <c r="AE184">
        <v>17</v>
      </c>
      <c r="AF184">
        <v>22</v>
      </c>
      <c r="AG184">
        <v>3</v>
      </c>
      <c r="AP184">
        <v>170</v>
      </c>
      <c r="AQ184">
        <v>49</v>
      </c>
      <c r="AR184">
        <v>44</v>
      </c>
      <c r="AS184">
        <v>56</v>
      </c>
      <c r="AT184">
        <v>35</v>
      </c>
      <c r="AU184">
        <v>179</v>
      </c>
      <c r="AV184">
        <v>154</v>
      </c>
      <c r="AW184">
        <v>50</v>
      </c>
      <c r="AX184">
        <v>737</v>
      </c>
      <c r="AY184" s="1">
        <v>44260.397465277776</v>
      </c>
      <c r="AZ184">
        <v>1</v>
      </c>
      <c r="BA184">
        <v>8</v>
      </c>
      <c r="BB184">
        <v>8</v>
      </c>
      <c r="BC184">
        <v>0</v>
      </c>
      <c r="BD184">
        <v>0</v>
      </c>
      <c r="BE184" t="s">
        <v>576</v>
      </c>
      <c r="BF184">
        <v>1</v>
      </c>
    </row>
    <row r="185" spans="1:58" ht="45" hidden="1" x14ac:dyDescent="0.25">
      <c r="A185">
        <v>383</v>
      </c>
      <c r="B185" t="s">
        <v>227</v>
      </c>
      <c r="C185" s="1">
        <v>44260.388958333337</v>
      </c>
      <c r="D185">
        <v>2</v>
      </c>
      <c r="E185">
        <v>3</v>
      </c>
      <c r="F185" t="s">
        <v>401</v>
      </c>
      <c r="K185">
        <v>2</v>
      </c>
      <c r="L185" s="2" t="s">
        <v>722</v>
      </c>
      <c r="M185" t="s">
        <v>723</v>
      </c>
      <c r="N185">
        <v>2</v>
      </c>
      <c r="O185">
        <v>4</v>
      </c>
      <c r="P185">
        <v>-1</v>
      </c>
      <c r="Q185">
        <v>3</v>
      </c>
      <c r="R185">
        <v>3</v>
      </c>
      <c r="S185">
        <v>2</v>
      </c>
      <c r="T185">
        <v>3</v>
      </c>
      <c r="U185">
        <v>2</v>
      </c>
      <c r="V185">
        <v>4</v>
      </c>
      <c r="W185">
        <v>4</v>
      </c>
      <c r="X185">
        <v>3</v>
      </c>
      <c r="Y185">
        <v>4</v>
      </c>
      <c r="Z185">
        <v>4</v>
      </c>
      <c r="AA185">
        <v>5</v>
      </c>
      <c r="AB185">
        <v>4</v>
      </c>
      <c r="AC185">
        <v>2</v>
      </c>
      <c r="AD185">
        <v>1</v>
      </c>
      <c r="AE185">
        <v>17</v>
      </c>
      <c r="AF185">
        <v>23</v>
      </c>
      <c r="AG185">
        <v>2</v>
      </c>
      <c r="AP185">
        <v>10</v>
      </c>
      <c r="AQ185">
        <v>119</v>
      </c>
      <c r="AR185">
        <v>139</v>
      </c>
      <c r="AS185">
        <v>130</v>
      </c>
      <c r="AT185">
        <v>36</v>
      </c>
      <c r="AU185">
        <v>128</v>
      </c>
      <c r="AV185">
        <v>164</v>
      </c>
      <c r="AW185">
        <v>104</v>
      </c>
      <c r="AX185">
        <v>641</v>
      </c>
      <c r="AY185" s="1">
        <v>44260.398564814815</v>
      </c>
      <c r="AZ185">
        <v>1</v>
      </c>
      <c r="BA185">
        <v>8</v>
      </c>
      <c r="BB185">
        <v>8</v>
      </c>
      <c r="BC185">
        <v>0</v>
      </c>
      <c r="BD185">
        <v>0</v>
      </c>
      <c r="BE185" t="s">
        <v>724</v>
      </c>
      <c r="BF185">
        <v>49</v>
      </c>
    </row>
    <row r="186" spans="1:58" hidden="1" x14ac:dyDescent="0.25">
      <c r="A186">
        <v>384</v>
      </c>
      <c r="B186" t="s">
        <v>227</v>
      </c>
      <c r="C186" s="1">
        <v>44260.388993055552</v>
      </c>
      <c r="D186">
        <v>2</v>
      </c>
      <c r="E186">
        <v>3</v>
      </c>
      <c r="F186" t="s">
        <v>406</v>
      </c>
      <c r="K186">
        <v>2</v>
      </c>
      <c r="L186" t="s">
        <v>725</v>
      </c>
      <c r="M186" t="e">
        <f>- glauben häufig, dass der Staat die Einwohner kontrollieren will
- verbreiten ihre Meinung im Internet</f>
        <v>#NAME?</v>
      </c>
      <c r="N186">
        <v>3</v>
      </c>
      <c r="O186">
        <v>3</v>
      </c>
      <c r="P186">
        <v>2</v>
      </c>
      <c r="Q186">
        <v>2</v>
      </c>
      <c r="R186">
        <v>3</v>
      </c>
      <c r="S186">
        <v>1</v>
      </c>
      <c r="T186">
        <v>2</v>
      </c>
      <c r="U186">
        <v>2</v>
      </c>
      <c r="V186">
        <v>4</v>
      </c>
      <c r="W186">
        <v>4</v>
      </c>
      <c r="X186">
        <v>2</v>
      </c>
      <c r="Y186">
        <v>4</v>
      </c>
      <c r="Z186">
        <v>5</v>
      </c>
      <c r="AA186">
        <v>4</v>
      </c>
      <c r="AB186">
        <v>5</v>
      </c>
      <c r="AC186">
        <v>-1</v>
      </c>
      <c r="AD186">
        <v>1</v>
      </c>
      <c r="AE186">
        <v>17</v>
      </c>
      <c r="AF186">
        <v>24</v>
      </c>
      <c r="AG186">
        <v>3</v>
      </c>
      <c r="AP186">
        <v>249</v>
      </c>
      <c r="AQ186">
        <v>40</v>
      </c>
      <c r="AR186">
        <v>61</v>
      </c>
      <c r="AS186">
        <v>91</v>
      </c>
      <c r="AT186">
        <v>41</v>
      </c>
      <c r="AU186">
        <v>50</v>
      </c>
      <c r="AV186">
        <v>298</v>
      </c>
      <c r="AW186">
        <v>136</v>
      </c>
      <c r="AX186">
        <v>876</v>
      </c>
      <c r="AY186" s="1">
        <v>44260.400173611109</v>
      </c>
      <c r="AZ186">
        <v>1</v>
      </c>
      <c r="BA186">
        <v>8</v>
      </c>
      <c r="BB186">
        <v>8</v>
      </c>
      <c r="BC186">
        <v>0</v>
      </c>
      <c r="BD186">
        <v>0</v>
      </c>
      <c r="BE186" t="s">
        <v>152</v>
      </c>
      <c r="BF186">
        <v>18</v>
      </c>
    </row>
    <row r="187" spans="1:58" ht="409.5" hidden="1" x14ac:dyDescent="0.25">
      <c r="A187">
        <v>385</v>
      </c>
      <c r="B187" t="s">
        <v>227</v>
      </c>
      <c r="C187" s="1">
        <v>44260.389004629629</v>
      </c>
      <c r="D187">
        <v>2</v>
      </c>
      <c r="E187">
        <v>3</v>
      </c>
      <c r="F187" t="s">
        <v>401</v>
      </c>
      <c r="K187">
        <v>2</v>
      </c>
      <c r="L187" s="2" t="s">
        <v>726</v>
      </c>
      <c r="M187" s="2" t="s">
        <v>727</v>
      </c>
      <c r="N187">
        <v>2</v>
      </c>
      <c r="O187">
        <v>4</v>
      </c>
      <c r="P187">
        <v>3</v>
      </c>
      <c r="Q187">
        <v>2</v>
      </c>
      <c r="R187">
        <v>4</v>
      </c>
      <c r="S187">
        <v>3</v>
      </c>
      <c r="T187">
        <v>2</v>
      </c>
      <c r="U187">
        <v>3</v>
      </c>
      <c r="V187">
        <v>4</v>
      </c>
      <c r="W187">
        <v>4</v>
      </c>
      <c r="X187">
        <v>3</v>
      </c>
      <c r="Y187">
        <v>4</v>
      </c>
      <c r="Z187">
        <v>4</v>
      </c>
      <c r="AA187">
        <v>4</v>
      </c>
      <c r="AB187">
        <v>4</v>
      </c>
      <c r="AC187">
        <v>-1</v>
      </c>
      <c r="AD187">
        <v>1</v>
      </c>
      <c r="AE187">
        <v>16</v>
      </c>
      <c r="AF187">
        <v>24</v>
      </c>
      <c r="AG187">
        <v>2</v>
      </c>
      <c r="AP187">
        <v>116</v>
      </c>
      <c r="AQ187">
        <v>35</v>
      </c>
      <c r="AR187">
        <v>38</v>
      </c>
      <c r="AS187">
        <v>56</v>
      </c>
      <c r="AT187">
        <v>24</v>
      </c>
      <c r="AU187">
        <v>189</v>
      </c>
      <c r="AV187">
        <v>307</v>
      </c>
      <c r="AW187">
        <v>91</v>
      </c>
      <c r="AX187">
        <v>856</v>
      </c>
      <c r="AY187" s="1">
        <v>44260.398912037039</v>
      </c>
      <c r="AZ187">
        <v>1</v>
      </c>
      <c r="BA187">
        <v>8</v>
      </c>
      <c r="BB187">
        <v>8</v>
      </c>
      <c r="BC187">
        <v>0</v>
      </c>
      <c r="BD187">
        <v>0</v>
      </c>
      <c r="BE187" t="s">
        <v>728</v>
      </c>
      <c r="BF187">
        <v>1</v>
      </c>
    </row>
    <row r="188" spans="1:58" ht="195" hidden="1" x14ac:dyDescent="0.25">
      <c r="A188">
        <v>386</v>
      </c>
      <c r="B188" t="s">
        <v>227</v>
      </c>
      <c r="C188" s="1">
        <v>44260.389016203706</v>
      </c>
      <c r="D188">
        <v>2</v>
      </c>
      <c r="E188">
        <v>3</v>
      </c>
      <c r="F188" t="s">
        <v>401</v>
      </c>
      <c r="K188">
        <v>2</v>
      </c>
      <c r="L188" s="2" t="s">
        <v>729</v>
      </c>
      <c r="M188" t="s">
        <v>730</v>
      </c>
      <c r="N188">
        <v>2</v>
      </c>
      <c r="O188">
        <v>4</v>
      </c>
      <c r="P188">
        <v>4</v>
      </c>
      <c r="Q188">
        <v>2</v>
      </c>
      <c r="R188">
        <v>2</v>
      </c>
      <c r="S188">
        <v>1</v>
      </c>
      <c r="T188">
        <v>2</v>
      </c>
      <c r="U188">
        <v>2</v>
      </c>
      <c r="V188">
        <v>3</v>
      </c>
      <c r="W188">
        <v>3</v>
      </c>
      <c r="X188">
        <v>3</v>
      </c>
      <c r="Y188">
        <v>4</v>
      </c>
      <c r="Z188">
        <v>4</v>
      </c>
      <c r="AA188">
        <v>4</v>
      </c>
      <c r="AB188">
        <v>4</v>
      </c>
      <c r="AC188">
        <v>4</v>
      </c>
      <c r="AD188">
        <v>1</v>
      </c>
      <c r="AE188">
        <v>17</v>
      </c>
      <c r="AF188">
        <v>25</v>
      </c>
      <c r="AG188">
        <v>2</v>
      </c>
      <c r="AP188">
        <v>138</v>
      </c>
      <c r="AQ188">
        <v>48</v>
      </c>
      <c r="AR188">
        <v>46</v>
      </c>
      <c r="AS188">
        <v>158</v>
      </c>
      <c r="AT188">
        <v>30</v>
      </c>
      <c r="AU188">
        <v>120</v>
      </c>
      <c r="AV188">
        <v>163</v>
      </c>
      <c r="AW188">
        <v>76</v>
      </c>
      <c r="AX188">
        <v>684</v>
      </c>
      <c r="AY188" s="1">
        <v>44260.398032407407</v>
      </c>
      <c r="AZ188">
        <v>1</v>
      </c>
      <c r="BA188">
        <v>8</v>
      </c>
      <c r="BB188">
        <v>8</v>
      </c>
      <c r="BC188">
        <v>0</v>
      </c>
      <c r="BD188">
        <v>0</v>
      </c>
      <c r="BE188" t="s">
        <v>397</v>
      </c>
      <c r="BF188">
        <v>4</v>
      </c>
    </row>
    <row r="189" spans="1:58" ht="330" hidden="1" x14ac:dyDescent="0.25">
      <c r="A189">
        <v>387</v>
      </c>
      <c r="B189" t="s">
        <v>227</v>
      </c>
      <c r="C189" s="1">
        <v>44260.389050925929</v>
      </c>
      <c r="D189">
        <v>2</v>
      </c>
      <c r="E189">
        <v>3</v>
      </c>
      <c r="F189" t="s">
        <v>401</v>
      </c>
      <c r="K189">
        <v>2</v>
      </c>
      <c r="L189" s="2" t="s">
        <v>731</v>
      </c>
      <c r="M189" t="e">
        <f>- Verschwörung zu bestimmten Ereignissen zu denen noch nicht viel erforscht wurde
- die Theorien Werden nicht mit seriösen Quellen belegt</f>
        <v>#NAME?</v>
      </c>
      <c r="N189">
        <v>1</v>
      </c>
      <c r="O189">
        <v>3</v>
      </c>
      <c r="P189">
        <v>3</v>
      </c>
      <c r="Q189">
        <v>2</v>
      </c>
      <c r="R189">
        <v>2</v>
      </c>
      <c r="S189">
        <v>1</v>
      </c>
      <c r="T189">
        <v>2</v>
      </c>
      <c r="U189">
        <v>1</v>
      </c>
      <c r="V189">
        <v>4</v>
      </c>
      <c r="W189">
        <v>4</v>
      </c>
      <c r="X189">
        <v>2</v>
      </c>
      <c r="Y189">
        <v>3</v>
      </c>
      <c r="Z189">
        <v>2</v>
      </c>
      <c r="AA189">
        <v>3</v>
      </c>
      <c r="AB189">
        <v>2</v>
      </c>
      <c r="AC189">
        <v>2</v>
      </c>
      <c r="AD189">
        <v>1</v>
      </c>
      <c r="AE189">
        <v>15</v>
      </c>
      <c r="AF189">
        <v>25</v>
      </c>
      <c r="AG189">
        <v>3</v>
      </c>
      <c r="AP189">
        <v>158</v>
      </c>
      <c r="AQ189">
        <v>44</v>
      </c>
      <c r="AR189">
        <v>40</v>
      </c>
      <c r="AS189">
        <v>131</v>
      </c>
      <c r="AT189">
        <v>28</v>
      </c>
      <c r="AU189">
        <v>345</v>
      </c>
      <c r="AV189">
        <v>208</v>
      </c>
      <c r="AW189">
        <v>58</v>
      </c>
      <c r="AX189">
        <v>1012</v>
      </c>
      <c r="AY189" s="1">
        <v>44260.400763888887</v>
      </c>
      <c r="AZ189">
        <v>1</v>
      </c>
      <c r="BA189">
        <v>8</v>
      </c>
      <c r="BB189">
        <v>8</v>
      </c>
      <c r="BC189">
        <v>0</v>
      </c>
      <c r="BD189">
        <v>0</v>
      </c>
      <c r="BE189" t="s">
        <v>732</v>
      </c>
      <c r="BF189">
        <v>0</v>
      </c>
    </row>
    <row r="190" spans="1:58" ht="409.5" hidden="1" x14ac:dyDescent="0.25">
      <c r="A190">
        <v>388</v>
      </c>
      <c r="B190" t="s">
        <v>227</v>
      </c>
      <c r="C190" s="1">
        <v>44260.389062499999</v>
      </c>
      <c r="D190">
        <v>2</v>
      </c>
      <c r="E190">
        <v>3</v>
      </c>
      <c r="F190" t="s">
        <v>401</v>
      </c>
      <c r="K190">
        <v>2</v>
      </c>
      <c r="L190" s="2" t="s">
        <v>733</v>
      </c>
      <c r="M190" t="e">
        <f>- Antisemitismus
- Verbreitung durch soziale Medien
- betreffen oft Politiker</f>
        <v>#NAME?</v>
      </c>
      <c r="N190">
        <v>3</v>
      </c>
      <c r="O190">
        <v>4</v>
      </c>
      <c r="P190">
        <v>3</v>
      </c>
      <c r="Q190">
        <v>2</v>
      </c>
      <c r="R190">
        <v>2</v>
      </c>
      <c r="S190">
        <v>3</v>
      </c>
      <c r="T190">
        <v>4</v>
      </c>
      <c r="U190">
        <v>3</v>
      </c>
      <c r="V190">
        <v>4</v>
      </c>
      <c r="W190">
        <v>4</v>
      </c>
      <c r="X190">
        <v>3</v>
      </c>
      <c r="Y190">
        <v>4</v>
      </c>
      <c r="Z190">
        <v>4</v>
      </c>
      <c r="AA190">
        <v>4</v>
      </c>
      <c r="AB190">
        <v>4</v>
      </c>
      <c r="AC190">
        <v>2</v>
      </c>
      <c r="AD190">
        <v>1</v>
      </c>
      <c r="AE190">
        <v>17</v>
      </c>
      <c r="AF190">
        <v>26</v>
      </c>
      <c r="AG190">
        <v>2</v>
      </c>
      <c r="AP190">
        <v>108</v>
      </c>
      <c r="AQ190">
        <v>101</v>
      </c>
      <c r="AR190">
        <v>69</v>
      </c>
      <c r="AS190">
        <v>153</v>
      </c>
      <c r="AT190">
        <v>38</v>
      </c>
      <c r="AU190">
        <v>633</v>
      </c>
      <c r="AV190">
        <v>111</v>
      </c>
      <c r="AW190">
        <v>49</v>
      </c>
      <c r="AX190">
        <v>1106</v>
      </c>
      <c r="AY190" s="1">
        <v>44260.403668981482</v>
      </c>
      <c r="AZ190">
        <v>1</v>
      </c>
      <c r="BA190">
        <v>8</v>
      </c>
      <c r="BB190">
        <v>8</v>
      </c>
      <c r="BC190">
        <v>0</v>
      </c>
      <c r="BD190">
        <v>0</v>
      </c>
      <c r="BE190" t="s">
        <v>734</v>
      </c>
      <c r="BF190">
        <v>0</v>
      </c>
    </row>
    <row r="191" spans="1:58" ht="300" hidden="1" x14ac:dyDescent="0.25">
      <c r="A191">
        <v>389</v>
      </c>
      <c r="B191" t="s">
        <v>227</v>
      </c>
      <c r="C191" s="1">
        <v>44260.389108796298</v>
      </c>
      <c r="D191">
        <v>2</v>
      </c>
      <c r="E191">
        <v>3</v>
      </c>
      <c r="F191" t="s">
        <v>401</v>
      </c>
      <c r="K191">
        <v>2</v>
      </c>
      <c r="L191" s="2" t="s">
        <v>735</v>
      </c>
      <c r="M191" s="2" t="s">
        <v>736</v>
      </c>
      <c r="N191">
        <v>1</v>
      </c>
      <c r="O191">
        <v>4</v>
      </c>
      <c r="P191">
        <v>3</v>
      </c>
      <c r="Q191">
        <v>2</v>
      </c>
      <c r="R191">
        <v>3</v>
      </c>
      <c r="S191">
        <v>1</v>
      </c>
      <c r="T191">
        <v>2</v>
      </c>
      <c r="U191">
        <v>2</v>
      </c>
      <c r="V191">
        <v>4</v>
      </c>
      <c r="W191">
        <v>4</v>
      </c>
      <c r="X191">
        <v>3</v>
      </c>
      <c r="Y191">
        <v>4</v>
      </c>
      <c r="Z191">
        <v>4</v>
      </c>
      <c r="AA191">
        <v>4</v>
      </c>
      <c r="AB191">
        <v>4</v>
      </c>
      <c r="AC191">
        <v>2</v>
      </c>
      <c r="AD191">
        <v>1</v>
      </c>
      <c r="AE191">
        <v>17</v>
      </c>
      <c r="AF191">
        <v>26</v>
      </c>
      <c r="AG191">
        <v>3</v>
      </c>
      <c r="AP191">
        <v>128</v>
      </c>
      <c r="AQ191">
        <v>53</v>
      </c>
      <c r="AR191">
        <v>47</v>
      </c>
      <c r="AS191">
        <v>151</v>
      </c>
      <c r="AT191">
        <v>33</v>
      </c>
      <c r="AU191">
        <v>87</v>
      </c>
      <c r="AV191">
        <v>191</v>
      </c>
      <c r="AW191">
        <v>80</v>
      </c>
      <c r="AX191">
        <v>682</v>
      </c>
      <c r="AY191" s="1">
        <v>44260.398020833331</v>
      </c>
      <c r="AZ191">
        <v>1</v>
      </c>
      <c r="BA191">
        <v>8</v>
      </c>
      <c r="BB191">
        <v>8</v>
      </c>
      <c r="BC191">
        <v>0</v>
      </c>
      <c r="BD191">
        <v>0</v>
      </c>
      <c r="BE191" t="s">
        <v>611</v>
      </c>
      <c r="BF191">
        <v>8</v>
      </c>
    </row>
    <row r="192" spans="1:58" ht="120" hidden="1" x14ac:dyDescent="0.25">
      <c r="A192">
        <v>390</v>
      </c>
      <c r="B192" t="s">
        <v>227</v>
      </c>
      <c r="C192" s="1">
        <v>44260.389108796298</v>
      </c>
      <c r="D192">
        <v>2</v>
      </c>
      <c r="E192">
        <v>3</v>
      </c>
      <c r="F192" t="s">
        <v>401</v>
      </c>
      <c r="K192">
        <v>2</v>
      </c>
      <c r="L192" s="2" t="s">
        <v>737</v>
      </c>
      <c r="M192" t="e">
        <f>- alles basiert auf nicht bewiesenen Fakten
- basieren (meiner Meinung nach) auf Fehlschlüssen und Scheinkorrelationen
- basieren oft auf dem glauben höherer Mächte</f>
        <v>#NAME?</v>
      </c>
      <c r="N192">
        <v>1</v>
      </c>
      <c r="O192">
        <v>4</v>
      </c>
      <c r="P192">
        <v>4</v>
      </c>
      <c r="Q192">
        <v>2</v>
      </c>
      <c r="R192">
        <v>5</v>
      </c>
      <c r="S192">
        <v>2</v>
      </c>
      <c r="T192">
        <v>4</v>
      </c>
      <c r="U192">
        <v>4</v>
      </c>
      <c r="V192">
        <v>5</v>
      </c>
      <c r="W192">
        <v>4</v>
      </c>
      <c r="X192">
        <v>3</v>
      </c>
      <c r="Y192">
        <v>4</v>
      </c>
      <c r="Z192">
        <v>5</v>
      </c>
      <c r="AA192">
        <v>4</v>
      </c>
      <c r="AB192">
        <v>4</v>
      </c>
      <c r="AC192">
        <v>4</v>
      </c>
      <c r="AD192">
        <v>1</v>
      </c>
      <c r="AE192">
        <v>16</v>
      </c>
      <c r="AF192">
        <v>27</v>
      </c>
      <c r="AG192">
        <v>3</v>
      </c>
      <c r="AP192">
        <v>115</v>
      </c>
      <c r="AQ192">
        <v>52</v>
      </c>
      <c r="AR192">
        <v>53</v>
      </c>
      <c r="AS192">
        <v>174</v>
      </c>
      <c r="AT192">
        <v>19</v>
      </c>
      <c r="AU192">
        <v>94</v>
      </c>
      <c r="AV192">
        <v>176</v>
      </c>
      <c r="AW192">
        <v>84</v>
      </c>
      <c r="AX192">
        <v>656</v>
      </c>
      <c r="AY192" s="1">
        <v>44260.397986111115</v>
      </c>
      <c r="AZ192">
        <v>1</v>
      </c>
      <c r="BA192">
        <v>8</v>
      </c>
      <c r="BB192">
        <v>8</v>
      </c>
      <c r="BC192">
        <v>0</v>
      </c>
      <c r="BD192">
        <v>0</v>
      </c>
      <c r="BE192" t="s">
        <v>152</v>
      </c>
      <c r="BF192">
        <v>7</v>
      </c>
    </row>
    <row r="193" spans="1:58" ht="409.5" hidden="1" x14ac:dyDescent="0.25">
      <c r="A193">
        <v>391</v>
      </c>
      <c r="B193" t="s">
        <v>227</v>
      </c>
      <c r="C193" s="1">
        <v>44260.389328703706</v>
      </c>
      <c r="D193">
        <v>2</v>
      </c>
      <c r="E193">
        <v>3</v>
      </c>
      <c r="F193" t="s">
        <v>410</v>
      </c>
      <c r="K193">
        <v>2</v>
      </c>
      <c r="L193" s="2" t="s">
        <v>738</v>
      </c>
      <c r="M193" s="2" t="s">
        <v>739</v>
      </c>
      <c r="N193">
        <v>3</v>
      </c>
      <c r="O193">
        <v>-1</v>
      </c>
      <c r="P193">
        <v>-1</v>
      </c>
      <c r="Q193">
        <v>1</v>
      </c>
      <c r="R193">
        <v>4</v>
      </c>
      <c r="S193">
        <v>3</v>
      </c>
      <c r="T193">
        <v>2</v>
      </c>
      <c r="U193">
        <v>1</v>
      </c>
      <c r="V193">
        <v>4</v>
      </c>
      <c r="W193">
        <v>3</v>
      </c>
      <c r="X193">
        <v>3</v>
      </c>
      <c r="Y193">
        <v>4</v>
      </c>
      <c r="Z193">
        <v>4</v>
      </c>
      <c r="AA193">
        <v>4</v>
      </c>
      <c r="AB193">
        <v>3</v>
      </c>
      <c r="AC193">
        <v>2</v>
      </c>
      <c r="AD193">
        <v>1</v>
      </c>
      <c r="AE193">
        <v>17</v>
      </c>
      <c r="AF193">
        <v>27</v>
      </c>
      <c r="AG193">
        <v>2</v>
      </c>
      <c r="AP193">
        <v>6</v>
      </c>
      <c r="AQ193">
        <v>76</v>
      </c>
      <c r="AR193">
        <v>34</v>
      </c>
      <c r="AS193">
        <v>87</v>
      </c>
      <c r="AT193">
        <v>39</v>
      </c>
      <c r="AU193">
        <v>401</v>
      </c>
      <c r="AV193">
        <v>356</v>
      </c>
      <c r="AW193">
        <v>71</v>
      </c>
      <c r="AX193">
        <v>773</v>
      </c>
      <c r="AY193" s="1">
        <v>44260.401712962965</v>
      </c>
      <c r="AZ193">
        <v>1</v>
      </c>
      <c r="BA193">
        <v>8</v>
      </c>
      <c r="BB193">
        <v>8</v>
      </c>
      <c r="BC193">
        <v>0</v>
      </c>
      <c r="BD193">
        <v>0</v>
      </c>
      <c r="BE193" t="s">
        <v>724</v>
      </c>
      <c r="BF193">
        <v>63</v>
      </c>
    </row>
    <row r="194" spans="1:58" ht="409.5" hidden="1" x14ac:dyDescent="0.25">
      <c r="A194">
        <v>392</v>
      </c>
      <c r="B194" t="s">
        <v>227</v>
      </c>
      <c r="C194" s="1">
        <v>44260.389432870368</v>
      </c>
      <c r="D194">
        <v>2</v>
      </c>
      <c r="E194">
        <v>3</v>
      </c>
      <c r="F194" t="s">
        <v>406</v>
      </c>
      <c r="K194">
        <v>2</v>
      </c>
      <c r="L194" s="2" t="s">
        <v>740</v>
      </c>
      <c r="M194" s="2" t="s">
        <v>741</v>
      </c>
      <c r="N194">
        <v>4</v>
      </c>
      <c r="O194">
        <v>4</v>
      </c>
      <c r="P194">
        <v>3</v>
      </c>
      <c r="Q194">
        <v>1</v>
      </c>
      <c r="R194">
        <v>2</v>
      </c>
      <c r="S194">
        <v>3</v>
      </c>
      <c r="T194">
        <v>3</v>
      </c>
      <c r="U194">
        <v>2</v>
      </c>
      <c r="V194">
        <v>5</v>
      </c>
      <c r="W194">
        <v>3</v>
      </c>
      <c r="X194">
        <v>3</v>
      </c>
      <c r="Y194">
        <v>4</v>
      </c>
      <c r="Z194">
        <v>5</v>
      </c>
      <c r="AA194">
        <v>5</v>
      </c>
      <c r="AB194">
        <v>4</v>
      </c>
      <c r="AC194">
        <v>3</v>
      </c>
      <c r="AD194">
        <v>1</v>
      </c>
      <c r="AE194">
        <v>17</v>
      </c>
      <c r="AF194">
        <v>28</v>
      </c>
      <c r="AG194">
        <v>3</v>
      </c>
      <c r="AP194">
        <v>164</v>
      </c>
      <c r="AQ194">
        <v>38</v>
      </c>
      <c r="AR194">
        <v>62</v>
      </c>
      <c r="AS194">
        <v>114</v>
      </c>
      <c r="AT194">
        <v>32</v>
      </c>
      <c r="AU194">
        <v>413</v>
      </c>
      <c r="AV194">
        <v>99</v>
      </c>
      <c r="AW194">
        <v>56</v>
      </c>
      <c r="AX194">
        <v>978</v>
      </c>
      <c r="AY194" s="1">
        <v>44260.400752314818</v>
      </c>
      <c r="AZ194">
        <v>1</v>
      </c>
      <c r="BA194">
        <v>8</v>
      </c>
      <c r="BB194">
        <v>8</v>
      </c>
      <c r="BC194">
        <v>0</v>
      </c>
      <c r="BD194">
        <v>0</v>
      </c>
      <c r="BE194" t="s">
        <v>510</v>
      </c>
      <c r="BF194">
        <v>0</v>
      </c>
    </row>
    <row r="195" spans="1:58" hidden="1" x14ac:dyDescent="0.25">
      <c r="A195">
        <v>394</v>
      </c>
      <c r="B195" t="s">
        <v>227</v>
      </c>
      <c r="C195" s="1">
        <v>44260.390208333331</v>
      </c>
      <c r="D195">
        <v>2</v>
      </c>
      <c r="E195">
        <v>3</v>
      </c>
      <c r="F195" t="s">
        <v>401</v>
      </c>
      <c r="K195">
        <v>2</v>
      </c>
      <c r="L195" t="e">
        <f>-Qanon
-Kondensstreifen
-gezielte Lenkung der Flüchtlingskrise durch andere (auch oft motiviert durch Antisemitismus)
-Klimawandel als vermeintliche Lüge
-Coronavirus als vermeintliche Lüge
-Falsche Anschuldigungen von Wahlbetrug
-"Jüdische Weltverschwörung"
-historische Lügen und Verschwörungstheorien, z.b. Holocaustleugnung oder Dolchstoßlegende</f>
        <v>#NAME?</v>
      </c>
      <c r="M195" t="e">
        <f>-Lenkung des Staates von Verschwörungstheorien bzw. Ereignissen, die diese hervorrufen
-Verbeitung von gefährlichen Verschwörungstheorien im Internet
-Verunglimpfung von Leuten, die nicht an die Theorien glauben, als vermeintliche Mitverschwörer
-Militante Überzeugung, dass die Verschwörungstheorie richtig und die Wahrheit eine Lüge ist</f>
        <v>#NAME?</v>
      </c>
      <c r="N195">
        <v>2</v>
      </c>
      <c r="O195">
        <v>5</v>
      </c>
      <c r="P195">
        <v>4</v>
      </c>
      <c r="Q195">
        <v>4</v>
      </c>
      <c r="R195">
        <v>4</v>
      </c>
      <c r="S195">
        <v>1</v>
      </c>
      <c r="T195">
        <v>4</v>
      </c>
      <c r="U195">
        <v>1</v>
      </c>
      <c r="V195">
        <v>4</v>
      </c>
      <c r="W195">
        <v>2</v>
      </c>
      <c r="X195">
        <v>3</v>
      </c>
      <c r="Y195">
        <v>5</v>
      </c>
      <c r="Z195">
        <v>2</v>
      </c>
      <c r="AA195">
        <v>4</v>
      </c>
      <c r="AB195">
        <v>2</v>
      </c>
      <c r="AC195">
        <v>-1</v>
      </c>
      <c r="AD195">
        <v>2</v>
      </c>
      <c r="AE195">
        <v>18</v>
      </c>
      <c r="AF195">
        <v>29</v>
      </c>
      <c r="AG195">
        <v>3</v>
      </c>
      <c r="AP195">
        <v>144</v>
      </c>
      <c r="AQ195">
        <v>39</v>
      </c>
      <c r="AR195">
        <v>58</v>
      </c>
      <c r="AS195">
        <v>95</v>
      </c>
      <c r="AT195">
        <v>37</v>
      </c>
      <c r="AU195">
        <v>283</v>
      </c>
      <c r="AV195">
        <v>254</v>
      </c>
      <c r="AW195">
        <v>21</v>
      </c>
      <c r="AX195">
        <v>931</v>
      </c>
      <c r="AY195" s="1">
        <v>44260.400983796295</v>
      </c>
      <c r="AZ195">
        <v>1</v>
      </c>
      <c r="BA195">
        <v>8</v>
      </c>
      <c r="BB195">
        <v>8</v>
      </c>
      <c r="BC195">
        <v>0</v>
      </c>
      <c r="BD195">
        <v>0</v>
      </c>
      <c r="BE195" t="s">
        <v>742</v>
      </c>
      <c r="BF195">
        <v>7</v>
      </c>
    </row>
    <row r="196" spans="1:58" x14ac:dyDescent="0.25">
      <c r="A196">
        <v>395</v>
      </c>
      <c r="B196" t="s">
        <v>223</v>
      </c>
      <c r="C196" s="1">
        <v>44260.395069444443</v>
      </c>
      <c r="AH196">
        <v>5</v>
      </c>
      <c r="AI196">
        <v>5</v>
      </c>
      <c r="AJ196">
        <v>5</v>
      </c>
      <c r="AK196">
        <v>5</v>
      </c>
      <c r="AL196">
        <v>5</v>
      </c>
      <c r="AM196" t="s">
        <v>743</v>
      </c>
      <c r="AN196" t="s">
        <v>744</v>
      </c>
      <c r="AO196" t="s">
        <v>745</v>
      </c>
      <c r="AP196">
        <v>5142</v>
      </c>
      <c r="AQ196">
        <v>24</v>
      </c>
      <c r="AR196">
        <v>83</v>
      </c>
      <c r="AX196">
        <v>120</v>
      </c>
      <c r="AY196" s="1">
        <v>44260.455821759257</v>
      </c>
      <c r="AZ196">
        <v>1</v>
      </c>
      <c r="BA196">
        <v>3</v>
      </c>
      <c r="BB196">
        <v>3</v>
      </c>
      <c r="BC196">
        <v>0</v>
      </c>
      <c r="BD196">
        <v>0</v>
      </c>
      <c r="BE196" t="s">
        <v>192</v>
      </c>
      <c r="BF196">
        <v>27</v>
      </c>
    </row>
    <row r="197" spans="1:58" hidden="1" x14ac:dyDescent="0.25">
      <c r="A197">
        <v>396</v>
      </c>
      <c r="B197" t="s">
        <v>227</v>
      </c>
      <c r="C197" s="1">
        <v>44260.417673611111</v>
      </c>
      <c r="D197">
        <v>2</v>
      </c>
      <c r="E197">
        <v>3</v>
      </c>
      <c r="F197" t="s">
        <v>406</v>
      </c>
      <c r="K197">
        <v>2</v>
      </c>
      <c r="L197" t="s">
        <v>746</v>
      </c>
      <c r="M197" t="s">
        <v>747</v>
      </c>
      <c r="N197">
        <v>-1</v>
      </c>
      <c r="O197">
        <v>4</v>
      </c>
      <c r="P197">
        <v>-1</v>
      </c>
      <c r="Q197">
        <v>3</v>
      </c>
      <c r="R197">
        <v>2</v>
      </c>
      <c r="S197">
        <v>1</v>
      </c>
      <c r="T197">
        <v>2</v>
      </c>
      <c r="U197">
        <v>2</v>
      </c>
      <c r="V197">
        <v>4</v>
      </c>
      <c r="W197">
        <v>4</v>
      </c>
      <c r="X197">
        <v>3</v>
      </c>
      <c r="Y197">
        <v>5</v>
      </c>
      <c r="Z197">
        <v>4</v>
      </c>
      <c r="AA197">
        <v>5</v>
      </c>
      <c r="AB197">
        <v>5</v>
      </c>
      <c r="AC197">
        <v>-1</v>
      </c>
      <c r="AD197">
        <v>1</v>
      </c>
      <c r="AE197">
        <v>16</v>
      </c>
      <c r="AF197">
        <v>29</v>
      </c>
      <c r="AG197">
        <v>2</v>
      </c>
      <c r="AP197">
        <v>12</v>
      </c>
      <c r="AQ197">
        <v>22</v>
      </c>
      <c r="AR197">
        <v>33</v>
      </c>
      <c r="AS197">
        <v>93</v>
      </c>
      <c r="AT197">
        <v>52</v>
      </c>
      <c r="AU197">
        <v>52</v>
      </c>
      <c r="AV197">
        <v>139</v>
      </c>
      <c r="AW197">
        <v>64</v>
      </c>
      <c r="AX197">
        <v>436</v>
      </c>
      <c r="AY197" s="1">
        <v>44260.423078703701</v>
      </c>
      <c r="AZ197">
        <v>1</v>
      </c>
      <c r="BA197">
        <v>8</v>
      </c>
      <c r="BB197">
        <v>8</v>
      </c>
      <c r="BC197">
        <v>0</v>
      </c>
      <c r="BD197">
        <v>0</v>
      </c>
      <c r="BE197" t="s">
        <v>654</v>
      </c>
      <c r="BF197">
        <v>58</v>
      </c>
    </row>
    <row r="198" spans="1:58" ht="409.5" hidden="1" x14ac:dyDescent="0.25">
      <c r="A198">
        <v>399</v>
      </c>
      <c r="B198" t="s">
        <v>227</v>
      </c>
      <c r="C198" s="1">
        <v>44260.674756944441</v>
      </c>
      <c r="D198">
        <v>2</v>
      </c>
      <c r="E198">
        <v>3</v>
      </c>
      <c r="F198" t="s">
        <v>749</v>
      </c>
      <c r="K198">
        <v>2</v>
      </c>
      <c r="L198" s="2" t="s">
        <v>750</v>
      </c>
      <c r="M198" t="s">
        <v>751</v>
      </c>
      <c r="N198">
        <v>2</v>
      </c>
      <c r="O198">
        <v>5</v>
      </c>
      <c r="P198">
        <v>5</v>
      </c>
      <c r="Q198">
        <v>2</v>
      </c>
      <c r="R198">
        <v>3</v>
      </c>
      <c r="S198">
        <v>2</v>
      </c>
      <c r="T198">
        <v>3</v>
      </c>
      <c r="U198">
        <v>2</v>
      </c>
      <c r="V198">
        <v>4</v>
      </c>
      <c r="W198">
        <v>4</v>
      </c>
      <c r="X198">
        <v>4</v>
      </c>
      <c r="Y198">
        <v>4</v>
      </c>
      <c r="Z198">
        <v>4</v>
      </c>
      <c r="AA198">
        <v>4</v>
      </c>
      <c r="AB198">
        <v>3</v>
      </c>
      <c r="AC198">
        <v>3</v>
      </c>
      <c r="AD198">
        <v>2</v>
      </c>
      <c r="AE198">
        <v>17</v>
      </c>
      <c r="AF198">
        <v>31</v>
      </c>
      <c r="AG198">
        <v>3</v>
      </c>
      <c r="AP198">
        <v>3</v>
      </c>
      <c r="AQ198">
        <v>48</v>
      </c>
      <c r="AR198">
        <v>22</v>
      </c>
      <c r="AS198">
        <v>226</v>
      </c>
      <c r="AT198">
        <v>20</v>
      </c>
      <c r="AU198">
        <v>439</v>
      </c>
      <c r="AV198">
        <v>17</v>
      </c>
      <c r="AW198">
        <v>71</v>
      </c>
      <c r="AX198">
        <v>683</v>
      </c>
      <c r="AY198" s="1">
        <v>44260.684548611112</v>
      </c>
      <c r="AZ198">
        <v>1</v>
      </c>
      <c r="BA198">
        <v>8</v>
      </c>
      <c r="BB198">
        <v>8</v>
      </c>
      <c r="BC198">
        <v>0</v>
      </c>
      <c r="BD198">
        <v>0</v>
      </c>
      <c r="BE198" t="s">
        <v>396</v>
      </c>
      <c r="BF198">
        <v>97</v>
      </c>
    </row>
    <row r="199" spans="1:58" ht="360" hidden="1" x14ac:dyDescent="0.25">
      <c r="A199">
        <v>407</v>
      </c>
      <c r="B199" t="s">
        <v>227</v>
      </c>
      <c r="C199" s="1">
        <v>44263.471805555557</v>
      </c>
      <c r="D199">
        <v>2</v>
      </c>
      <c r="E199">
        <v>3</v>
      </c>
      <c r="F199" t="s">
        <v>753</v>
      </c>
      <c r="K199">
        <v>2</v>
      </c>
      <c r="L199" s="2" t="s">
        <v>754</v>
      </c>
      <c r="M199" t="e">
        <f>-etwas wurde extra gemacht oder manipuliert (kein Zufall)
-Leute verstecken etwas</f>
        <v>#NAME?</v>
      </c>
      <c r="N199">
        <v>2</v>
      </c>
      <c r="O199">
        <v>4</v>
      </c>
      <c r="P199">
        <v>4</v>
      </c>
      <c r="Q199">
        <v>3</v>
      </c>
      <c r="R199">
        <v>4</v>
      </c>
      <c r="S199">
        <v>1</v>
      </c>
      <c r="T199">
        <v>2</v>
      </c>
      <c r="U199">
        <v>1</v>
      </c>
      <c r="V199">
        <v>3</v>
      </c>
      <c r="W199">
        <v>2</v>
      </c>
      <c r="X199">
        <v>1</v>
      </c>
      <c r="Y199">
        <v>3</v>
      </c>
      <c r="Z199">
        <v>4</v>
      </c>
      <c r="AA199">
        <v>4</v>
      </c>
      <c r="AB199">
        <v>4</v>
      </c>
      <c r="AC199">
        <v>3</v>
      </c>
      <c r="AD199">
        <v>1</v>
      </c>
      <c r="AE199">
        <v>17</v>
      </c>
      <c r="AF199">
        <v>33</v>
      </c>
      <c r="AG199">
        <v>2</v>
      </c>
      <c r="AP199">
        <v>75</v>
      </c>
      <c r="AQ199">
        <v>30</v>
      </c>
      <c r="AR199">
        <v>38</v>
      </c>
      <c r="AS199">
        <v>51</v>
      </c>
      <c r="AT199">
        <v>12</v>
      </c>
      <c r="AU199">
        <v>132</v>
      </c>
      <c r="AV199">
        <v>53</v>
      </c>
      <c r="AW199">
        <v>34</v>
      </c>
      <c r="AX199">
        <v>425</v>
      </c>
      <c r="AY199" s="1">
        <v>44263.476736111108</v>
      </c>
      <c r="AZ199">
        <v>1</v>
      </c>
      <c r="BA199">
        <v>8</v>
      </c>
      <c r="BB199">
        <v>8</v>
      </c>
      <c r="BC199">
        <v>0</v>
      </c>
      <c r="BD199">
        <v>0</v>
      </c>
      <c r="BE199" t="s">
        <v>294</v>
      </c>
      <c r="BF199">
        <v>18</v>
      </c>
    </row>
    <row r="200" spans="1:58" ht="390" hidden="1" x14ac:dyDescent="0.25">
      <c r="A200">
        <v>408</v>
      </c>
      <c r="B200" t="s">
        <v>227</v>
      </c>
      <c r="C200" s="1">
        <v>44265.519421296296</v>
      </c>
      <c r="D200">
        <v>2</v>
      </c>
      <c r="E200">
        <v>2</v>
      </c>
      <c r="F200" t="s">
        <v>616</v>
      </c>
      <c r="K200">
        <v>2</v>
      </c>
      <c r="L200" s="2" t="s">
        <v>755</v>
      </c>
      <c r="M200" t="e">
        <f>- es hat fast immer etwas mit Eliten zu tun
- die Eliten kontroliern uns alle
- alle sollen ausgelöscht Werden
- nur wenige wissen von der Warheit</f>
        <v>#NAME?</v>
      </c>
      <c r="N200">
        <v>4</v>
      </c>
      <c r="O200">
        <v>4</v>
      </c>
      <c r="P200">
        <v>4</v>
      </c>
      <c r="Q200">
        <v>2</v>
      </c>
      <c r="R200">
        <v>4</v>
      </c>
      <c r="S200">
        <v>2</v>
      </c>
      <c r="T200">
        <v>4</v>
      </c>
      <c r="U200">
        <v>2</v>
      </c>
      <c r="V200">
        <v>4</v>
      </c>
      <c r="W200">
        <v>3</v>
      </c>
      <c r="X200">
        <v>2</v>
      </c>
      <c r="Y200">
        <v>4</v>
      </c>
      <c r="Z200">
        <v>5</v>
      </c>
      <c r="AA200">
        <v>4</v>
      </c>
      <c r="AB200">
        <v>4</v>
      </c>
      <c r="AC200">
        <v>2</v>
      </c>
      <c r="AD200">
        <v>2</v>
      </c>
      <c r="AE200">
        <v>16</v>
      </c>
      <c r="AF200">
        <v>34</v>
      </c>
      <c r="AG200">
        <v>3</v>
      </c>
      <c r="AP200">
        <v>18</v>
      </c>
      <c r="AQ200">
        <v>28</v>
      </c>
      <c r="AR200">
        <v>34</v>
      </c>
      <c r="AS200">
        <v>62</v>
      </c>
      <c r="AT200">
        <v>13</v>
      </c>
      <c r="AU200">
        <v>310</v>
      </c>
      <c r="AV200">
        <v>109</v>
      </c>
      <c r="AW200">
        <v>62</v>
      </c>
      <c r="AX200">
        <v>636</v>
      </c>
      <c r="AY200" s="1">
        <v>44265.526782407411</v>
      </c>
      <c r="AZ200">
        <v>1</v>
      </c>
      <c r="BA200">
        <v>8</v>
      </c>
      <c r="BB200">
        <v>8</v>
      </c>
      <c r="BC200">
        <v>0</v>
      </c>
      <c r="BD200">
        <v>0</v>
      </c>
      <c r="BE200" t="s">
        <v>241</v>
      </c>
      <c r="BF200">
        <v>28</v>
      </c>
    </row>
    <row r="201" spans="1:58" hidden="1" x14ac:dyDescent="0.25">
      <c r="A201">
        <v>409</v>
      </c>
      <c r="B201" t="s">
        <v>227</v>
      </c>
      <c r="C201" s="1">
        <v>44265.519432870373</v>
      </c>
      <c r="D201">
        <v>2</v>
      </c>
      <c r="E201">
        <v>2</v>
      </c>
      <c r="F201" t="s">
        <v>634</v>
      </c>
      <c r="K201">
        <v>2</v>
      </c>
      <c r="L201" t="e">
        <f>- Corona: leugnen von der Gefahr - wie in der NS-Zeit, existiert nur, um die Recht einzuschränken</f>
        <v>#NAME?</v>
      </c>
      <c r="M201" t="e">
        <f>- leugnen von Fakten und extreme Beispiele / Bezugspunkte</f>
        <v>#NAME?</v>
      </c>
      <c r="N201">
        <v>2</v>
      </c>
      <c r="O201">
        <v>-1</v>
      </c>
      <c r="P201">
        <v>3</v>
      </c>
      <c r="Q201">
        <v>2</v>
      </c>
      <c r="R201">
        <v>-1</v>
      </c>
      <c r="S201">
        <v>1</v>
      </c>
      <c r="T201">
        <v>-1</v>
      </c>
      <c r="U201">
        <v>2</v>
      </c>
      <c r="V201">
        <v>4</v>
      </c>
      <c r="W201">
        <v>-1</v>
      </c>
      <c r="X201">
        <v>3</v>
      </c>
      <c r="Y201">
        <v>3</v>
      </c>
      <c r="Z201">
        <v>4</v>
      </c>
      <c r="AA201">
        <v>4</v>
      </c>
      <c r="AB201">
        <v>-1</v>
      </c>
      <c r="AC201">
        <v>-1</v>
      </c>
      <c r="AD201">
        <v>1</v>
      </c>
      <c r="AE201">
        <v>16</v>
      </c>
      <c r="AF201">
        <v>34</v>
      </c>
      <c r="AG201">
        <v>2</v>
      </c>
      <c r="AP201">
        <v>170</v>
      </c>
      <c r="AQ201">
        <v>80</v>
      </c>
      <c r="AR201">
        <v>209</v>
      </c>
      <c r="AS201">
        <v>125</v>
      </c>
      <c r="AT201">
        <v>50</v>
      </c>
      <c r="AU201">
        <v>166</v>
      </c>
      <c r="AV201">
        <v>60</v>
      </c>
      <c r="AW201">
        <v>154</v>
      </c>
      <c r="AX201">
        <v>657</v>
      </c>
      <c r="AY201" s="1">
        <v>44265.531168981484</v>
      </c>
      <c r="AZ201">
        <v>1</v>
      </c>
      <c r="BA201">
        <v>8</v>
      </c>
      <c r="BB201">
        <v>8</v>
      </c>
      <c r="BC201">
        <v>0</v>
      </c>
      <c r="BD201">
        <v>0</v>
      </c>
      <c r="BE201" t="s">
        <v>712</v>
      </c>
      <c r="BF201">
        <v>5</v>
      </c>
    </row>
    <row r="202" spans="1:58" ht="409.5" hidden="1" x14ac:dyDescent="0.25">
      <c r="A202">
        <v>410</v>
      </c>
      <c r="B202" t="s">
        <v>227</v>
      </c>
      <c r="C202" s="1">
        <v>44265.519432870373</v>
      </c>
      <c r="D202">
        <v>2</v>
      </c>
      <c r="E202">
        <v>2</v>
      </c>
      <c r="F202" t="s">
        <v>616</v>
      </c>
      <c r="K202">
        <v>2</v>
      </c>
      <c r="L202" s="2" t="s">
        <v>756</v>
      </c>
      <c r="M202" s="2" t="s">
        <v>757</v>
      </c>
      <c r="N202">
        <v>1</v>
      </c>
      <c r="O202">
        <v>5</v>
      </c>
      <c r="P202">
        <v>5</v>
      </c>
      <c r="Q202">
        <v>2</v>
      </c>
      <c r="R202">
        <v>4</v>
      </c>
      <c r="S202">
        <v>2</v>
      </c>
      <c r="T202">
        <v>3</v>
      </c>
      <c r="U202">
        <v>3</v>
      </c>
      <c r="V202">
        <v>5</v>
      </c>
      <c r="W202">
        <v>4</v>
      </c>
      <c r="X202">
        <v>3</v>
      </c>
      <c r="Y202">
        <v>3</v>
      </c>
      <c r="Z202">
        <v>4</v>
      </c>
      <c r="AA202">
        <v>5</v>
      </c>
      <c r="AB202">
        <v>4</v>
      </c>
      <c r="AC202">
        <v>3</v>
      </c>
      <c r="AD202">
        <v>2</v>
      </c>
      <c r="AE202">
        <v>16</v>
      </c>
      <c r="AF202">
        <v>35</v>
      </c>
      <c r="AG202">
        <v>3</v>
      </c>
      <c r="AP202">
        <v>166</v>
      </c>
      <c r="AQ202">
        <v>71</v>
      </c>
      <c r="AR202">
        <v>46</v>
      </c>
      <c r="AS202">
        <v>63</v>
      </c>
      <c r="AT202">
        <v>29</v>
      </c>
      <c r="AU202">
        <v>408</v>
      </c>
      <c r="AV202">
        <v>149</v>
      </c>
      <c r="AW202">
        <v>44</v>
      </c>
      <c r="AX202">
        <v>976</v>
      </c>
      <c r="AY202" s="1">
        <v>44265.530729166669</v>
      </c>
      <c r="AZ202">
        <v>1</v>
      </c>
      <c r="BA202">
        <v>8</v>
      </c>
      <c r="BB202">
        <v>8</v>
      </c>
      <c r="BC202">
        <v>0</v>
      </c>
      <c r="BD202">
        <v>0</v>
      </c>
      <c r="BE202" t="s">
        <v>522</v>
      </c>
      <c r="BF202">
        <v>0</v>
      </c>
    </row>
    <row r="203" spans="1:58" ht="105" hidden="1" x14ac:dyDescent="0.25">
      <c r="A203">
        <v>411</v>
      </c>
      <c r="B203" t="s">
        <v>227</v>
      </c>
      <c r="C203" s="1">
        <v>44265.519444444442</v>
      </c>
      <c r="D203">
        <v>2</v>
      </c>
      <c r="E203">
        <v>2</v>
      </c>
      <c r="F203" t="s">
        <v>616</v>
      </c>
      <c r="K203">
        <v>2</v>
      </c>
      <c r="L203" s="2" t="s">
        <v>758</v>
      </c>
      <c r="M203" s="2" t="s">
        <v>759</v>
      </c>
      <c r="N203">
        <v>3</v>
      </c>
      <c r="O203">
        <v>4</v>
      </c>
      <c r="P203">
        <v>4</v>
      </c>
      <c r="Q203">
        <v>1</v>
      </c>
      <c r="R203">
        <v>4</v>
      </c>
      <c r="S203">
        <v>1</v>
      </c>
      <c r="T203">
        <v>2</v>
      </c>
      <c r="U203">
        <v>1</v>
      </c>
      <c r="V203">
        <v>3</v>
      </c>
      <c r="W203">
        <v>2</v>
      </c>
      <c r="X203">
        <v>2</v>
      </c>
      <c r="Y203">
        <v>3</v>
      </c>
      <c r="Z203">
        <v>4</v>
      </c>
      <c r="AA203">
        <v>-1</v>
      </c>
      <c r="AB203">
        <v>2</v>
      </c>
      <c r="AC203">
        <v>-1</v>
      </c>
      <c r="AD203">
        <v>1</v>
      </c>
      <c r="AE203">
        <v>16</v>
      </c>
      <c r="AF203">
        <v>35</v>
      </c>
      <c r="AG203">
        <v>2</v>
      </c>
      <c r="AP203">
        <v>6</v>
      </c>
      <c r="AQ203">
        <v>38</v>
      </c>
      <c r="AR203">
        <v>33</v>
      </c>
      <c r="AS203">
        <v>75</v>
      </c>
      <c r="AT203">
        <v>18</v>
      </c>
      <c r="AU203">
        <v>186</v>
      </c>
      <c r="AV203">
        <v>56</v>
      </c>
      <c r="AW203">
        <v>64</v>
      </c>
      <c r="AX203">
        <v>476</v>
      </c>
      <c r="AY203" s="1">
        <v>44265.524953703702</v>
      </c>
      <c r="AZ203">
        <v>1</v>
      </c>
      <c r="BA203">
        <v>8</v>
      </c>
      <c r="BB203">
        <v>8</v>
      </c>
      <c r="BC203">
        <v>0</v>
      </c>
      <c r="BD203">
        <v>0</v>
      </c>
      <c r="BE203" t="s">
        <v>346</v>
      </c>
      <c r="BF203">
        <v>69</v>
      </c>
    </row>
    <row r="204" spans="1:58" hidden="1" x14ac:dyDescent="0.25">
      <c r="A204">
        <v>412</v>
      </c>
      <c r="B204" t="s">
        <v>227</v>
      </c>
      <c r="C204" s="1">
        <v>44265.519456018519</v>
      </c>
      <c r="D204">
        <v>2</v>
      </c>
      <c r="E204">
        <v>2</v>
      </c>
      <c r="F204" t="s">
        <v>616</v>
      </c>
      <c r="K204">
        <v>2</v>
      </c>
      <c r="L204" t="s">
        <v>760</v>
      </c>
      <c r="M204" t="s">
        <v>761</v>
      </c>
      <c r="N204">
        <v>2</v>
      </c>
      <c r="O204">
        <v>4</v>
      </c>
      <c r="P204">
        <v>-1</v>
      </c>
      <c r="Q204">
        <v>3</v>
      </c>
      <c r="R204">
        <v>2</v>
      </c>
      <c r="S204">
        <v>1</v>
      </c>
      <c r="T204">
        <v>2</v>
      </c>
      <c r="U204">
        <v>2</v>
      </c>
      <c r="V204">
        <v>5</v>
      </c>
      <c r="W204">
        <v>4</v>
      </c>
      <c r="X204">
        <v>2</v>
      </c>
      <c r="Y204">
        <v>3</v>
      </c>
      <c r="Z204">
        <v>4</v>
      </c>
      <c r="AA204">
        <v>-1</v>
      </c>
      <c r="AB204">
        <v>4</v>
      </c>
      <c r="AC204">
        <v>-1</v>
      </c>
      <c r="AD204">
        <v>1</v>
      </c>
      <c r="AE204">
        <v>16</v>
      </c>
      <c r="AF204">
        <v>36</v>
      </c>
      <c r="AG204">
        <v>2</v>
      </c>
      <c r="AP204">
        <v>144</v>
      </c>
      <c r="AQ204">
        <v>30</v>
      </c>
      <c r="AR204">
        <v>27</v>
      </c>
      <c r="AS204">
        <v>80</v>
      </c>
      <c r="AT204">
        <v>17</v>
      </c>
      <c r="AU204">
        <v>173</v>
      </c>
      <c r="AV204">
        <v>216</v>
      </c>
      <c r="AW204">
        <v>56</v>
      </c>
      <c r="AX204">
        <v>743</v>
      </c>
      <c r="AY204" s="1">
        <v>44265.528055555558</v>
      </c>
      <c r="AZ204">
        <v>1</v>
      </c>
      <c r="BA204">
        <v>8</v>
      </c>
      <c r="BB204">
        <v>8</v>
      </c>
      <c r="BC204">
        <v>0</v>
      </c>
      <c r="BD204">
        <v>0</v>
      </c>
      <c r="BE204" t="s">
        <v>203</v>
      </c>
      <c r="BF204">
        <v>5</v>
      </c>
    </row>
    <row r="205" spans="1:58" ht="409.5" hidden="1" x14ac:dyDescent="0.25">
      <c r="A205">
        <v>413</v>
      </c>
      <c r="B205" t="s">
        <v>227</v>
      </c>
      <c r="C205" s="1">
        <v>44265.519479166665</v>
      </c>
      <c r="D205">
        <v>2</v>
      </c>
      <c r="E205">
        <v>2</v>
      </c>
      <c r="F205" t="s">
        <v>644</v>
      </c>
      <c r="K205">
        <v>2</v>
      </c>
      <c r="L205" s="2" t="s">
        <v>762</v>
      </c>
      <c r="M205" s="2" t="s">
        <v>763</v>
      </c>
      <c r="N205">
        <v>4</v>
      </c>
      <c r="O205">
        <v>4</v>
      </c>
      <c r="P205">
        <v>4</v>
      </c>
      <c r="Q205">
        <v>1</v>
      </c>
      <c r="R205">
        <v>2</v>
      </c>
      <c r="S205">
        <v>2</v>
      </c>
      <c r="T205">
        <v>2</v>
      </c>
      <c r="U205">
        <v>1</v>
      </c>
      <c r="V205">
        <v>4</v>
      </c>
      <c r="W205">
        <v>-1</v>
      </c>
      <c r="X205">
        <v>1</v>
      </c>
      <c r="Y205">
        <v>2</v>
      </c>
      <c r="Z205">
        <v>3</v>
      </c>
      <c r="AA205">
        <v>4</v>
      </c>
      <c r="AB205">
        <v>3</v>
      </c>
      <c r="AC205">
        <v>-1</v>
      </c>
      <c r="AD205">
        <v>2</v>
      </c>
      <c r="AE205">
        <v>16</v>
      </c>
      <c r="AF205">
        <v>36</v>
      </c>
      <c r="AG205">
        <v>3</v>
      </c>
      <c r="AP205">
        <v>12</v>
      </c>
      <c r="AQ205">
        <v>32</v>
      </c>
      <c r="AR205">
        <v>36</v>
      </c>
      <c r="AS205">
        <v>106</v>
      </c>
      <c r="AT205">
        <v>33</v>
      </c>
      <c r="AU205">
        <v>472</v>
      </c>
      <c r="AV205">
        <v>78</v>
      </c>
      <c r="AW205">
        <v>112</v>
      </c>
      <c r="AX205">
        <v>815</v>
      </c>
      <c r="AY205" s="1">
        <v>44265.529675925929</v>
      </c>
      <c r="AZ205">
        <v>1</v>
      </c>
      <c r="BA205">
        <v>8</v>
      </c>
      <c r="BB205">
        <v>8</v>
      </c>
      <c r="BC205">
        <v>0</v>
      </c>
      <c r="BD205">
        <v>0</v>
      </c>
      <c r="BE205" t="s">
        <v>133</v>
      </c>
      <c r="BF205">
        <v>39</v>
      </c>
    </row>
    <row r="206" spans="1:58" ht="409.5" hidden="1" x14ac:dyDescent="0.25">
      <c r="A206">
        <v>414</v>
      </c>
      <c r="B206" t="s">
        <v>227</v>
      </c>
      <c r="C206" s="1">
        <v>44265.519490740742</v>
      </c>
      <c r="D206">
        <v>2</v>
      </c>
      <c r="E206">
        <v>2</v>
      </c>
      <c r="F206" t="s">
        <v>764</v>
      </c>
      <c r="K206">
        <v>2</v>
      </c>
      <c r="L206" s="2" t="s">
        <v>765</v>
      </c>
      <c r="M206" s="2" t="s">
        <v>766</v>
      </c>
      <c r="N206">
        <v>2</v>
      </c>
      <c r="O206">
        <v>4</v>
      </c>
      <c r="P206">
        <v>4</v>
      </c>
      <c r="Q206">
        <v>3</v>
      </c>
      <c r="R206">
        <v>5</v>
      </c>
      <c r="S206">
        <v>2</v>
      </c>
      <c r="T206">
        <v>2</v>
      </c>
      <c r="U206">
        <v>3</v>
      </c>
      <c r="V206">
        <v>4</v>
      </c>
      <c r="W206">
        <v>-1</v>
      </c>
      <c r="X206">
        <v>2</v>
      </c>
      <c r="Y206">
        <v>4</v>
      </c>
      <c r="Z206">
        <v>4</v>
      </c>
      <c r="AA206">
        <v>5</v>
      </c>
      <c r="AB206">
        <v>5</v>
      </c>
      <c r="AC206">
        <v>-1</v>
      </c>
      <c r="AD206">
        <v>1</v>
      </c>
      <c r="AE206">
        <v>16</v>
      </c>
      <c r="AF206">
        <v>37</v>
      </c>
      <c r="AG206">
        <v>3</v>
      </c>
      <c r="AP206">
        <v>205</v>
      </c>
      <c r="AQ206">
        <v>46</v>
      </c>
      <c r="AR206">
        <v>43</v>
      </c>
      <c r="AS206">
        <v>96</v>
      </c>
      <c r="AT206">
        <v>24</v>
      </c>
      <c r="AU206">
        <v>198</v>
      </c>
      <c r="AV206">
        <v>86</v>
      </c>
      <c r="AW206">
        <v>55</v>
      </c>
      <c r="AX206">
        <v>753</v>
      </c>
      <c r="AY206" s="1">
        <v>44265.52820601852</v>
      </c>
      <c r="AZ206">
        <v>1</v>
      </c>
      <c r="BA206">
        <v>8</v>
      </c>
      <c r="BB206">
        <v>8</v>
      </c>
      <c r="BC206">
        <v>0</v>
      </c>
      <c r="BD206">
        <v>0</v>
      </c>
      <c r="BE206" t="s">
        <v>728</v>
      </c>
      <c r="BF206">
        <v>1</v>
      </c>
    </row>
    <row r="207" spans="1:58" ht="409.5" hidden="1" x14ac:dyDescent="0.25">
      <c r="A207">
        <v>415</v>
      </c>
      <c r="B207" t="s">
        <v>227</v>
      </c>
      <c r="C207" s="1">
        <v>44265.519490740742</v>
      </c>
      <c r="D207">
        <v>2</v>
      </c>
      <c r="E207">
        <v>2</v>
      </c>
      <c r="F207" t="s">
        <v>616</v>
      </c>
      <c r="K207">
        <v>2</v>
      </c>
      <c r="L207" s="2" t="s">
        <v>767</v>
      </c>
      <c r="M207" s="2" t="s">
        <v>768</v>
      </c>
      <c r="N207">
        <v>3</v>
      </c>
      <c r="O207">
        <v>-1</v>
      </c>
      <c r="P207">
        <v>-1</v>
      </c>
      <c r="Q207">
        <v>3</v>
      </c>
      <c r="R207">
        <v>1</v>
      </c>
      <c r="S207">
        <v>1</v>
      </c>
      <c r="T207">
        <v>1</v>
      </c>
      <c r="U207">
        <v>1</v>
      </c>
      <c r="V207">
        <v>4</v>
      </c>
      <c r="W207">
        <v>4</v>
      </c>
      <c r="X207">
        <v>3</v>
      </c>
      <c r="Y207">
        <v>3</v>
      </c>
      <c r="Z207">
        <v>4</v>
      </c>
      <c r="AA207">
        <v>4</v>
      </c>
      <c r="AB207">
        <v>4</v>
      </c>
      <c r="AC207">
        <v>2</v>
      </c>
      <c r="AD207">
        <v>1</v>
      </c>
      <c r="AE207">
        <v>15</v>
      </c>
      <c r="AF207">
        <v>37</v>
      </c>
      <c r="AG207">
        <v>2</v>
      </c>
      <c r="AP207">
        <v>78</v>
      </c>
      <c r="AQ207">
        <v>21</v>
      </c>
      <c r="AR207">
        <v>24</v>
      </c>
      <c r="AS207">
        <v>52</v>
      </c>
      <c r="AT207">
        <v>35</v>
      </c>
      <c r="AU207">
        <v>267</v>
      </c>
      <c r="AV207">
        <v>213</v>
      </c>
      <c r="AW207">
        <v>52</v>
      </c>
      <c r="AX207">
        <v>742</v>
      </c>
      <c r="AY207" s="1">
        <v>44265.528078703705</v>
      </c>
      <c r="AZ207">
        <v>1</v>
      </c>
      <c r="BA207">
        <v>8</v>
      </c>
      <c r="BB207">
        <v>8</v>
      </c>
      <c r="BC207">
        <v>0</v>
      </c>
      <c r="BD207">
        <v>0</v>
      </c>
      <c r="BE207">
        <v>1</v>
      </c>
      <c r="BF207">
        <v>8</v>
      </c>
    </row>
    <row r="208" spans="1:58" ht="409.5" hidden="1" x14ac:dyDescent="0.25">
      <c r="A208">
        <v>416</v>
      </c>
      <c r="B208" t="s">
        <v>227</v>
      </c>
      <c r="C208" s="1">
        <v>44265.519490740742</v>
      </c>
      <c r="D208">
        <v>2</v>
      </c>
      <c r="E208">
        <v>2</v>
      </c>
      <c r="F208" t="s">
        <v>616</v>
      </c>
      <c r="K208">
        <v>2</v>
      </c>
      <c r="L208" s="2" t="s">
        <v>769</v>
      </c>
      <c r="M208" t="e">
        <f>- es geht meistens gegen den Staat
- der Staat würde die Weltherrschaft haben wollen
- Politiker seien die Bösen und Menschen die Opfer
- meist unrealistisch und wie aus Filmen</f>
        <v>#NAME?</v>
      </c>
      <c r="N208">
        <v>2</v>
      </c>
      <c r="O208">
        <v>2</v>
      </c>
      <c r="P208">
        <v>2</v>
      </c>
      <c r="Q208">
        <v>4</v>
      </c>
      <c r="R208">
        <v>4</v>
      </c>
      <c r="S208">
        <v>1</v>
      </c>
      <c r="T208">
        <v>2</v>
      </c>
      <c r="U208">
        <v>2</v>
      </c>
      <c r="V208">
        <v>4</v>
      </c>
      <c r="W208">
        <v>2</v>
      </c>
      <c r="X208">
        <v>4</v>
      </c>
      <c r="Y208">
        <v>3</v>
      </c>
      <c r="Z208">
        <v>4</v>
      </c>
      <c r="AA208">
        <v>4</v>
      </c>
      <c r="AB208">
        <v>4</v>
      </c>
      <c r="AC208">
        <v>3</v>
      </c>
      <c r="AD208">
        <v>1</v>
      </c>
      <c r="AE208">
        <v>15</v>
      </c>
      <c r="AF208">
        <v>38</v>
      </c>
      <c r="AG208">
        <v>3</v>
      </c>
      <c r="AP208">
        <v>152</v>
      </c>
      <c r="AQ208">
        <v>62</v>
      </c>
      <c r="AR208">
        <v>29</v>
      </c>
      <c r="AS208">
        <v>50</v>
      </c>
      <c r="AT208">
        <v>16</v>
      </c>
      <c r="AU208">
        <v>194</v>
      </c>
      <c r="AV208">
        <v>69</v>
      </c>
      <c r="AW208">
        <v>34</v>
      </c>
      <c r="AX208">
        <v>606</v>
      </c>
      <c r="AY208" s="1">
        <v>44265.526504629626</v>
      </c>
      <c r="AZ208">
        <v>1</v>
      </c>
      <c r="BA208">
        <v>8</v>
      </c>
      <c r="BB208">
        <v>8</v>
      </c>
      <c r="BC208">
        <v>0</v>
      </c>
      <c r="BD208">
        <v>0</v>
      </c>
      <c r="BE208" t="s">
        <v>138</v>
      </c>
      <c r="BF208">
        <v>10</v>
      </c>
    </row>
    <row r="209" spans="1:58" hidden="1" x14ac:dyDescent="0.25">
      <c r="A209">
        <v>417</v>
      </c>
      <c r="B209" t="s">
        <v>227</v>
      </c>
      <c r="C209" s="1">
        <v>44265.519502314812</v>
      </c>
      <c r="D209">
        <v>2</v>
      </c>
      <c r="E209">
        <v>2</v>
      </c>
      <c r="F209" t="s">
        <v>770</v>
      </c>
      <c r="K209">
        <v>2</v>
      </c>
      <c r="L209" t="s">
        <v>771</v>
      </c>
      <c r="M209" t="e">
        <f>- Sie sind gegen etwas
- stellen mit ihren Theorien andere schlecht dar</f>
        <v>#NAME?</v>
      </c>
      <c r="N209">
        <v>3</v>
      </c>
      <c r="O209">
        <v>3</v>
      </c>
      <c r="P209">
        <v>-1</v>
      </c>
      <c r="Q209">
        <v>2</v>
      </c>
      <c r="R209">
        <v>3</v>
      </c>
      <c r="S209">
        <v>1</v>
      </c>
      <c r="T209">
        <v>2</v>
      </c>
      <c r="U209">
        <v>1</v>
      </c>
      <c r="V209">
        <v>5</v>
      </c>
      <c r="W209">
        <v>-1</v>
      </c>
      <c r="X209">
        <v>-1</v>
      </c>
      <c r="Y209">
        <v>4</v>
      </c>
      <c r="Z209">
        <v>4</v>
      </c>
      <c r="AA209">
        <v>-1</v>
      </c>
      <c r="AB209">
        <v>5</v>
      </c>
      <c r="AC209">
        <v>-1</v>
      </c>
      <c r="AD209">
        <v>1</v>
      </c>
      <c r="AE209">
        <v>15</v>
      </c>
      <c r="AF209">
        <v>38</v>
      </c>
      <c r="AG209">
        <v>2</v>
      </c>
      <c r="AP209">
        <v>132</v>
      </c>
      <c r="AQ209">
        <v>45</v>
      </c>
      <c r="AR209">
        <v>35</v>
      </c>
      <c r="AS209">
        <v>58</v>
      </c>
      <c r="AT209">
        <v>18</v>
      </c>
      <c r="AU209">
        <v>166</v>
      </c>
      <c r="AV209">
        <v>125</v>
      </c>
      <c r="AW209">
        <v>80</v>
      </c>
      <c r="AX209">
        <v>659</v>
      </c>
      <c r="AY209" s="1">
        <v>44265.527129629627</v>
      </c>
      <c r="AZ209">
        <v>1</v>
      </c>
      <c r="BA209">
        <v>8</v>
      </c>
      <c r="BB209">
        <v>8</v>
      </c>
      <c r="BC209">
        <v>0</v>
      </c>
      <c r="BD209">
        <v>0</v>
      </c>
      <c r="BE209" t="s">
        <v>724</v>
      </c>
      <c r="BF209">
        <v>3</v>
      </c>
    </row>
    <row r="210" spans="1:58" hidden="1" x14ac:dyDescent="0.25">
      <c r="A210">
        <v>418</v>
      </c>
      <c r="B210" t="s">
        <v>227</v>
      </c>
      <c r="C210" s="1">
        <v>44265.519502314812</v>
      </c>
      <c r="D210">
        <v>2</v>
      </c>
      <c r="E210">
        <v>2</v>
      </c>
      <c r="F210" t="s">
        <v>772</v>
      </c>
      <c r="K210">
        <v>2</v>
      </c>
      <c r="L210" t="s">
        <v>637</v>
      </c>
      <c r="M210" t="s">
        <v>725</v>
      </c>
      <c r="N210">
        <v>1</v>
      </c>
      <c r="O210">
        <v>5</v>
      </c>
      <c r="P210">
        <v>4</v>
      </c>
      <c r="Q210">
        <v>2</v>
      </c>
      <c r="R210">
        <v>2</v>
      </c>
      <c r="S210">
        <v>2</v>
      </c>
      <c r="T210">
        <v>2</v>
      </c>
      <c r="U210">
        <v>2</v>
      </c>
      <c r="V210">
        <v>2</v>
      </c>
      <c r="W210">
        <v>4</v>
      </c>
      <c r="X210">
        <v>-1</v>
      </c>
      <c r="Y210">
        <v>3</v>
      </c>
      <c r="Z210">
        <v>3</v>
      </c>
      <c r="AA210">
        <v>3</v>
      </c>
      <c r="AB210">
        <v>4</v>
      </c>
      <c r="AC210">
        <v>2</v>
      </c>
      <c r="AD210">
        <v>2</v>
      </c>
      <c r="AE210">
        <v>15</v>
      </c>
      <c r="AF210">
        <v>39</v>
      </c>
      <c r="AG210">
        <v>2</v>
      </c>
      <c r="AP210">
        <v>16</v>
      </c>
      <c r="AQ210">
        <v>32</v>
      </c>
      <c r="AR210">
        <v>37</v>
      </c>
      <c r="AS210">
        <v>64</v>
      </c>
      <c r="AT210">
        <v>28</v>
      </c>
      <c r="AU210">
        <v>22</v>
      </c>
      <c r="AV210">
        <v>71</v>
      </c>
      <c r="AW210">
        <v>100</v>
      </c>
      <c r="AX210">
        <v>370</v>
      </c>
      <c r="AY210" s="1">
        <v>44265.523784722223</v>
      </c>
      <c r="AZ210">
        <v>1</v>
      </c>
      <c r="BA210">
        <v>8</v>
      </c>
      <c r="BB210">
        <v>8</v>
      </c>
      <c r="BC210">
        <v>0</v>
      </c>
      <c r="BD210">
        <v>0</v>
      </c>
      <c r="BE210" t="s">
        <v>526</v>
      </c>
      <c r="BF210">
        <v>77</v>
      </c>
    </row>
    <row r="211" spans="1:58" hidden="1" x14ac:dyDescent="0.25">
      <c r="A211">
        <v>419</v>
      </c>
      <c r="B211" t="s">
        <v>227</v>
      </c>
      <c r="C211" s="1">
        <v>44265.519502314812</v>
      </c>
      <c r="D211">
        <v>2</v>
      </c>
      <c r="E211">
        <v>2</v>
      </c>
      <c r="F211" t="s">
        <v>616</v>
      </c>
      <c r="K211">
        <v>2</v>
      </c>
      <c r="L211" t="e">
        <f>- Flache Erde
- leugnen von Kliemawandel
- leugnen vom Holocaust</f>
        <v>#NAME?</v>
      </c>
      <c r="M211" t="s">
        <v>250</v>
      </c>
      <c r="N211">
        <v>-1</v>
      </c>
      <c r="O211">
        <v>4</v>
      </c>
      <c r="P211">
        <v>3</v>
      </c>
      <c r="Q211">
        <v>1</v>
      </c>
      <c r="R211">
        <v>-1</v>
      </c>
      <c r="S211">
        <v>2</v>
      </c>
      <c r="T211">
        <v>2</v>
      </c>
      <c r="U211">
        <v>3</v>
      </c>
      <c r="V211">
        <v>4</v>
      </c>
      <c r="W211">
        <v>-1</v>
      </c>
      <c r="X211">
        <v>4</v>
      </c>
      <c r="Y211">
        <v>3</v>
      </c>
      <c r="Z211">
        <v>4</v>
      </c>
      <c r="AA211">
        <v>3</v>
      </c>
      <c r="AB211">
        <v>4</v>
      </c>
      <c r="AC211">
        <v>-1</v>
      </c>
      <c r="AD211">
        <v>2</v>
      </c>
      <c r="AE211">
        <v>16</v>
      </c>
      <c r="AF211">
        <v>39</v>
      </c>
      <c r="AG211">
        <v>3</v>
      </c>
      <c r="AP211">
        <v>213</v>
      </c>
      <c r="AQ211">
        <v>28</v>
      </c>
      <c r="AR211">
        <v>45</v>
      </c>
      <c r="AS211">
        <v>89</v>
      </c>
      <c r="AT211">
        <v>25</v>
      </c>
      <c r="AU211">
        <v>132</v>
      </c>
      <c r="AV211">
        <v>111</v>
      </c>
      <c r="AW211">
        <v>67</v>
      </c>
      <c r="AX211">
        <v>710</v>
      </c>
      <c r="AY211" s="1">
        <v>44265.527719907404</v>
      </c>
      <c r="AZ211">
        <v>1</v>
      </c>
      <c r="BA211">
        <v>8</v>
      </c>
      <c r="BB211">
        <v>8</v>
      </c>
      <c r="BC211">
        <v>0</v>
      </c>
      <c r="BD211">
        <v>0</v>
      </c>
      <c r="BE211" t="s">
        <v>343</v>
      </c>
      <c r="BF211">
        <v>4</v>
      </c>
    </row>
    <row r="212" spans="1:58" ht="409.5" hidden="1" x14ac:dyDescent="0.25">
      <c r="A212">
        <v>420</v>
      </c>
      <c r="B212" t="s">
        <v>227</v>
      </c>
      <c r="C212" s="1">
        <v>44265.519594907404</v>
      </c>
      <c r="D212">
        <v>2</v>
      </c>
      <c r="E212">
        <v>2</v>
      </c>
      <c r="F212" t="s">
        <v>634</v>
      </c>
      <c r="K212">
        <v>2</v>
      </c>
      <c r="L212" s="2" t="s">
        <v>773</v>
      </c>
      <c r="M212" t="e">
        <f>-sind häufig sehr weit hergegriffen
-die Mächtigen und reichen wollen uns kontrollieren</f>
        <v>#NAME?</v>
      </c>
      <c r="N212">
        <v>4</v>
      </c>
      <c r="O212">
        <v>4</v>
      </c>
      <c r="P212">
        <v>4</v>
      </c>
      <c r="Q212">
        <v>1</v>
      </c>
      <c r="R212">
        <v>3</v>
      </c>
      <c r="S212">
        <v>2</v>
      </c>
      <c r="T212">
        <v>3</v>
      </c>
      <c r="U212">
        <v>2</v>
      </c>
      <c r="V212">
        <v>4</v>
      </c>
      <c r="W212">
        <v>-1</v>
      </c>
      <c r="X212">
        <v>-1</v>
      </c>
      <c r="Y212">
        <v>2</v>
      </c>
      <c r="Z212">
        <v>3</v>
      </c>
      <c r="AA212">
        <v>4</v>
      </c>
      <c r="AB212">
        <v>3</v>
      </c>
      <c r="AC212">
        <v>-1</v>
      </c>
      <c r="AD212">
        <v>2</v>
      </c>
      <c r="AE212">
        <v>16</v>
      </c>
      <c r="AF212">
        <v>40</v>
      </c>
      <c r="AG212">
        <v>3</v>
      </c>
      <c r="AP212">
        <v>11</v>
      </c>
      <c r="AQ212">
        <v>25</v>
      </c>
      <c r="AR212">
        <v>38</v>
      </c>
      <c r="AS212">
        <v>109</v>
      </c>
      <c r="AT212">
        <v>23</v>
      </c>
      <c r="AU212">
        <v>490</v>
      </c>
      <c r="AV212">
        <v>82</v>
      </c>
      <c r="AW212">
        <v>108</v>
      </c>
      <c r="AX212">
        <v>824</v>
      </c>
      <c r="AY212" s="1">
        <v>44265.529849537037</v>
      </c>
      <c r="AZ212">
        <v>1</v>
      </c>
      <c r="BA212">
        <v>8</v>
      </c>
      <c r="BB212">
        <v>8</v>
      </c>
      <c r="BC212">
        <v>0</v>
      </c>
      <c r="BD212">
        <v>0</v>
      </c>
      <c r="BE212" t="s">
        <v>365</v>
      </c>
      <c r="BF212">
        <v>45</v>
      </c>
    </row>
    <row r="213" spans="1:58" ht="409.5" hidden="1" x14ac:dyDescent="0.25">
      <c r="A213">
        <v>421</v>
      </c>
      <c r="B213" t="s">
        <v>227</v>
      </c>
      <c r="C213" s="1">
        <v>44265.519594907404</v>
      </c>
      <c r="D213">
        <v>2</v>
      </c>
      <c r="E213">
        <v>2</v>
      </c>
      <c r="F213" t="s">
        <v>616</v>
      </c>
      <c r="K213">
        <v>2</v>
      </c>
      <c r="L213" s="2" t="s">
        <v>774</v>
      </c>
      <c r="M213" t="e">
        <f>-man verschwört sich zusammen mit mehreren Person gegen etwas
-man stellt Theorien auf
-Nichts geschieht durch Zufall, alles wurde geplant
-Nichts ist so, wie es scheint
-alles ist miteinander verbunden
-Verschwörungstheorien können gefährlich/Böse sein und einem Angst machen
-Gegenbeweise gibt es nicht
-große Verbreitung von Theorien, um die ganze Welt zu erreichen/überzeugen</f>
        <v>#NAME?</v>
      </c>
      <c r="N213">
        <v>4</v>
      </c>
      <c r="O213">
        <v>-1</v>
      </c>
      <c r="P213">
        <v>-1</v>
      </c>
      <c r="Q213">
        <v>2</v>
      </c>
      <c r="R213">
        <v>1</v>
      </c>
      <c r="S213">
        <v>1</v>
      </c>
      <c r="T213">
        <v>1</v>
      </c>
      <c r="U213">
        <v>1</v>
      </c>
      <c r="V213">
        <v>4</v>
      </c>
      <c r="W213">
        <v>4</v>
      </c>
      <c r="X213">
        <v>3</v>
      </c>
      <c r="Y213">
        <v>3</v>
      </c>
      <c r="Z213">
        <v>4</v>
      </c>
      <c r="AA213">
        <v>4</v>
      </c>
      <c r="AB213">
        <v>4</v>
      </c>
      <c r="AC213">
        <v>2</v>
      </c>
      <c r="AD213">
        <v>1</v>
      </c>
      <c r="AE213">
        <v>16</v>
      </c>
      <c r="AF213">
        <v>40</v>
      </c>
      <c r="AG213">
        <v>2</v>
      </c>
      <c r="AP213">
        <v>74</v>
      </c>
      <c r="AQ213">
        <v>22</v>
      </c>
      <c r="AR213">
        <v>18</v>
      </c>
      <c r="AS213">
        <v>52</v>
      </c>
      <c r="AT213">
        <v>19</v>
      </c>
      <c r="AU213">
        <v>282</v>
      </c>
      <c r="AV213">
        <v>221</v>
      </c>
      <c r="AW213">
        <v>47</v>
      </c>
      <c r="AX213">
        <v>735</v>
      </c>
      <c r="AY213" s="1">
        <v>44265.528101851851</v>
      </c>
      <c r="AZ213">
        <v>1</v>
      </c>
      <c r="BA213">
        <v>8</v>
      </c>
      <c r="BB213">
        <v>8</v>
      </c>
      <c r="BC213">
        <v>0</v>
      </c>
      <c r="BD213">
        <v>0</v>
      </c>
      <c r="BE213" t="s">
        <v>121</v>
      </c>
      <c r="BF213">
        <v>12</v>
      </c>
    </row>
    <row r="214" spans="1:58" ht="75" hidden="1" x14ac:dyDescent="0.25">
      <c r="A214">
        <v>422</v>
      </c>
      <c r="B214" t="s">
        <v>227</v>
      </c>
      <c r="C214" s="1">
        <v>44265.519594907404</v>
      </c>
      <c r="D214">
        <v>2</v>
      </c>
      <c r="E214">
        <v>2</v>
      </c>
      <c r="F214" t="s">
        <v>616</v>
      </c>
      <c r="K214">
        <v>2</v>
      </c>
      <c r="L214" s="2" t="s">
        <v>775</v>
      </c>
      <c r="M214" t="s">
        <v>776</v>
      </c>
      <c r="N214">
        <v>4</v>
      </c>
      <c r="O214">
        <v>3</v>
      </c>
      <c r="P214">
        <v>3</v>
      </c>
      <c r="Q214">
        <v>2</v>
      </c>
      <c r="R214">
        <v>3</v>
      </c>
      <c r="S214">
        <v>1</v>
      </c>
      <c r="T214">
        <v>2</v>
      </c>
      <c r="U214">
        <v>2</v>
      </c>
      <c r="V214">
        <v>4</v>
      </c>
      <c r="W214">
        <v>3</v>
      </c>
      <c r="X214">
        <v>3</v>
      </c>
      <c r="Y214">
        <v>4</v>
      </c>
      <c r="Z214">
        <v>5</v>
      </c>
      <c r="AA214">
        <v>4</v>
      </c>
      <c r="AB214">
        <v>4</v>
      </c>
      <c r="AC214">
        <v>2</v>
      </c>
      <c r="AD214">
        <v>2</v>
      </c>
      <c r="AE214">
        <v>16</v>
      </c>
      <c r="AF214">
        <v>41</v>
      </c>
      <c r="AG214">
        <v>2</v>
      </c>
      <c r="AP214">
        <v>31</v>
      </c>
      <c r="AQ214">
        <v>36</v>
      </c>
      <c r="AR214">
        <v>33</v>
      </c>
      <c r="AS214">
        <v>49</v>
      </c>
      <c r="AT214">
        <v>17</v>
      </c>
      <c r="AU214">
        <v>110</v>
      </c>
      <c r="AV214">
        <v>31</v>
      </c>
      <c r="AW214">
        <v>35</v>
      </c>
      <c r="AX214">
        <v>342</v>
      </c>
      <c r="AY214" s="1">
        <v>44265.523553240739</v>
      </c>
      <c r="AZ214">
        <v>1</v>
      </c>
      <c r="BA214">
        <v>8</v>
      </c>
      <c r="BB214">
        <v>8</v>
      </c>
      <c r="BC214">
        <v>0</v>
      </c>
      <c r="BD214">
        <v>0</v>
      </c>
      <c r="BE214" t="s">
        <v>777</v>
      </c>
      <c r="BF214">
        <v>34</v>
      </c>
    </row>
    <row r="215" spans="1:58" ht="180" hidden="1" x14ac:dyDescent="0.25">
      <c r="A215">
        <v>423</v>
      </c>
      <c r="B215" t="s">
        <v>227</v>
      </c>
      <c r="C215" s="1">
        <v>44265.519606481481</v>
      </c>
      <c r="D215">
        <v>2</v>
      </c>
      <c r="E215">
        <v>2</v>
      </c>
      <c r="F215" t="s">
        <v>616</v>
      </c>
      <c r="K215">
        <v>2</v>
      </c>
      <c r="L215" s="2" t="s">
        <v>778</v>
      </c>
      <c r="M215" t="e">
        <f>- Realität leugnen</f>
        <v>#NAME?</v>
      </c>
      <c r="N215">
        <v>2</v>
      </c>
      <c r="O215">
        <v>-1</v>
      </c>
      <c r="P215">
        <v>-1</v>
      </c>
      <c r="Q215">
        <v>2</v>
      </c>
      <c r="R215">
        <v>-1</v>
      </c>
      <c r="S215">
        <v>1</v>
      </c>
      <c r="T215">
        <v>-1</v>
      </c>
      <c r="U215">
        <v>2</v>
      </c>
      <c r="V215">
        <v>4</v>
      </c>
      <c r="W215">
        <v>-1</v>
      </c>
      <c r="X215">
        <v>3</v>
      </c>
      <c r="Y215">
        <v>3</v>
      </c>
      <c r="Z215">
        <v>4</v>
      </c>
      <c r="AA215">
        <v>4</v>
      </c>
      <c r="AB215">
        <v>-1</v>
      </c>
      <c r="AC215">
        <v>-1</v>
      </c>
      <c r="AD215">
        <v>1</v>
      </c>
      <c r="AE215">
        <v>15</v>
      </c>
      <c r="AF215">
        <v>41</v>
      </c>
      <c r="AG215">
        <v>3</v>
      </c>
      <c r="AP215">
        <v>316</v>
      </c>
      <c r="AQ215">
        <v>59</v>
      </c>
      <c r="AR215">
        <v>85</v>
      </c>
      <c r="AS215">
        <v>111</v>
      </c>
      <c r="AT215">
        <v>52</v>
      </c>
      <c r="AU215">
        <v>173</v>
      </c>
      <c r="AV215">
        <v>56</v>
      </c>
      <c r="AW215">
        <v>150</v>
      </c>
      <c r="AX215">
        <v>816</v>
      </c>
      <c r="AY215" s="1">
        <v>44265.5312037037</v>
      </c>
      <c r="AZ215">
        <v>1</v>
      </c>
      <c r="BA215">
        <v>8</v>
      </c>
      <c r="BB215">
        <v>8</v>
      </c>
      <c r="BC215">
        <v>0</v>
      </c>
      <c r="BD215">
        <v>0</v>
      </c>
      <c r="BE215" t="s">
        <v>510</v>
      </c>
      <c r="BF215">
        <v>6</v>
      </c>
    </row>
    <row r="216" spans="1:58" hidden="1" x14ac:dyDescent="0.25">
      <c r="A216">
        <v>424</v>
      </c>
      <c r="B216" t="s">
        <v>227</v>
      </c>
      <c r="C216" s="1">
        <v>44265.519606481481</v>
      </c>
      <c r="D216">
        <v>2</v>
      </c>
      <c r="E216">
        <v>2</v>
      </c>
      <c r="F216" t="s">
        <v>616</v>
      </c>
      <c r="K216">
        <v>2</v>
      </c>
      <c r="L216" t="e">
        <f ca="1">-das Corona Virus ist nicht echt ( von der Regierung etc. erschaffen um die Gesellschaft kontrollieren zu können)
-Echsen-Menschen( irgendwie haben sich Reptilien wohl ähnlich weiter entwickelt und leben jetzt unter uns)
-wir leben in einer Simulation ( erklärt sich von selbst)
-die Erde ist eine Scheibe ( es gibt Leute die das immer noch denken)
- Monster-energy drinks sind von Satan erschaffen ( irgendwie gibt es auf der Dose Anzeichen dafür oder so)
-Aliens haben geholfen die Pyramiden zu bauen</f>
        <v>#NAME?</v>
      </c>
      <c r="M216" t="e">
        <f>-sind oft sehr absurd
-sollen immer Angst machen
-irgendwie hat es oft damit zutun der Menscheit zu schaden
-kommen oft von Leuten, die ihre Informationen von Twitter oder so gesammelt haben</f>
        <v>#NAME?</v>
      </c>
      <c r="N216">
        <v>4</v>
      </c>
      <c r="O216">
        <v>5</v>
      </c>
      <c r="P216">
        <v>4</v>
      </c>
      <c r="Q216">
        <v>2</v>
      </c>
      <c r="R216">
        <v>2</v>
      </c>
      <c r="S216">
        <v>2</v>
      </c>
      <c r="T216">
        <v>3</v>
      </c>
      <c r="U216">
        <v>3</v>
      </c>
      <c r="V216">
        <v>5</v>
      </c>
      <c r="W216">
        <v>2</v>
      </c>
      <c r="X216">
        <v>3</v>
      </c>
      <c r="Y216">
        <v>2</v>
      </c>
      <c r="Z216">
        <v>3</v>
      </c>
      <c r="AA216">
        <v>4</v>
      </c>
      <c r="AB216">
        <v>2</v>
      </c>
      <c r="AC216">
        <v>4</v>
      </c>
      <c r="AD216">
        <v>1</v>
      </c>
      <c r="AE216">
        <v>16</v>
      </c>
      <c r="AF216">
        <v>42</v>
      </c>
      <c r="AG216">
        <v>3</v>
      </c>
      <c r="AP216">
        <v>7</v>
      </c>
      <c r="AQ216">
        <v>40</v>
      </c>
      <c r="AR216">
        <v>32</v>
      </c>
      <c r="AS216">
        <v>68</v>
      </c>
      <c r="AT216">
        <v>20</v>
      </c>
      <c r="AU216">
        <v>323</v>
      </c>
      <c r="AV216">
        <v>78</v>
      </c>
      <c r="AW216">
        <v>41</v>
      </c>
      <c r="AX216">
        <v>609</v>
      </c>
      <c r="AY216" s="1">
        <v>44265.526655092595</v>
      </c>
      <c r="AZ216">
        <v>1</v>
      </c>
      <c r="BA216">
        <v>8</v>
      </c>
      <c r="BB216">
        <v>8</v>
      </c>
      <c r="BC216">
        <v>0</v>
      </c>
      <c r="BD216">
        <v>0</v>
      </c>
      <c r="BE216" t="s">
        <v>624</v>
      </c>
      <c r="BF216">
        <v>66</v>
      </c>
    </row>
    <row r="217" spans="1:58" hidden="1" x14ac:dyDescent="0.25">
      <c r="A217">
        <v>425</v>
      </c>
      <c r="B217" t="s">
        <v>227</v>
      </c>
      <c r="C217" s="1">
        <v>44265.519803240742</v>
      </c>
      <c r="D217">
        <v>2</v>
      </c>
      <c r="E217">
        <v>2</v>
      </c>
      <c r="F217" t="s">
        <v>616</v>
      </c>
      <c r="K217">
        <v>2</v>
      </c>
      <c r="L217" t="e">
        <f>- Attentat auf John F Kennedy
- Corona Virus
                                                                                                                                                                                                                                                                (von Bill Gates oder so erfunden)
- Chemtrail/ Kondensstreifen Verschwörung
                                                                                                                                                                                                                                                                (angeblich beinhalten diese Chemikalien o.Ä um uns zu vergiften, angebliche Weltverschwörung)</f>
        <v>#NAME?</v>
      </c>
      <c r="M217" t="e">
        <f>- laut Verschwörungstheoretiker*innen wollen die, die hinter der Verschwörung stecken der Menscheit etwas böses (es geht irgendwie um Krankheiten, schaden, Tod, Manipulation etc)
- es ist immer Macht mit im Spiel (es stecken mächtige Menschen dahinter, geht darum mehr Macht zu bekommen etc)</f>
        <v>#NAME?</v>
      </c>
      <c r="N217">
        <v>2</v>
      </c>
      <c r="O217">
        <v>2</v>
      </c>
      <c r="P217">
        <v>2</v>
      </c>
      <c r="Q217">
        <v>4</v>
      </c>
      <c r="R217">
        <v>3</v>
      </c>
      <c r="S217">
        <v>2</v>
      </c>
      <c r="T217">
        <v>3</v>
      </c>
      <c r="U217">
        <v>3</v>
      </c>
      <c r="V217">
        <v>4</v>
      </c>
      <c r="W217">
        <v>3</v>
      </c>
      <c r="X217">
        <v>3</v>
      </c>
      <c r="Y217">
        <v>4</v>
      </c>
      <c r="Z217">
        <v>4</v>
      </c>
      <c r="AA217">
        <v>4</v>
      </c>
      <c r="AB217">
        <v>4</v>
      </c>
      <c r="AC217">
        <v>-1</v>
      </c>
      <c r="AD217">
        <v>1</v>
      </c>
      <c r="AE217">
        <v>15</v>
      </c>
      <c r="AF217">
        <v>42</v>
      </c>
      <c r="AG217">
        <v>2</v>
      </c>
      <c r="AP217">
        <v>86</v>
      </c>
      <c r="AQ217">
        <v>34</v>
      </c>
      <c r="AR217">
        <v>89</v>
      </c>
      <c r="AS217">
        <v>35</v>
      </c>
      <c r="AT217">
        <v>16</v>
      </c>
      <c r="AU217">
        <v>292</v>
      </c>
      <c r="AV217">
        <v>208</v>
      </c>
      <c r="AW217">
        <v>30</v>
      </c>
      <c r="AX217">
        <v>735</v>
      </c>
      <c r="AY217" s="1">
        <v>44265.528946759259</v>
      </c>
      <c r="AZ217">
        <v>1</v>
      </c>
      <c r="BA217">
        <v>8</v>
      </c>
      <c r="BB217">
        <v>8</v>
      </c>
      <c r="BC217">
        <v>0</v>
      </c>
      <c r="BD217">
        <v>0</v>
      </c>
      <c r="BE217" t="s">
        <v>659</v>
      </c>
      <c r="BF217">
        <v>10</v>
      </c>
    </row>
    <row r="218" spans="1:58" ht="409.5" hidden="1" x14ac:dyDescent="0.25">
      <c r="A218">
        <v>427</v>
      </c>
      <c r="B218" t="s">
        <v>227</v>
      </c>
      <c r="C218" s="1">
        <v>44265.521736111114</v>
      </c>
      <c r="D218">
        <v>2</v>
      </c>
      <c r="E218">
        <v>2</v>
      </c>
      <c r="F218" t="s">
        <v>616</v>
      </c>
      <c r="K218">
        <v>2</v>
      </c>
      <c r="L218" s="2" t="s">
        <v>780</v>
      </c>
      <c r="M218" s="2" t="s">
        <v>781</v>
      </c>
      <c r="N218">
        <v>2</v>
      </c>
      <c r="O218">
        <v>3</v>
      </c>
      <c r="P218">
        <v>3</v>
      </c>
      <c r="Q218">
        <v>2</v>
      </c>
      <c r="R218">
        <v>3</v>
      </c>
      <c r="S218">
        <v>1</v>
      </c>
      <c r="T218">
        <v>2</v>
      </c>
      <c r="U218">
        <v>2</v>
      </c>
      <c r="V218">
        <v>3</v>
      </c>
      <c r="W218">
        <v>3</v>
      </c>
      <c r="X218">
        <v>2</v>
      </c>
      <c r="Y218">
        <v>3</v>
      </c>
      <c r="Z218">
        <v>4</v>
      </c>
      <c r="AA218">
        <v>4</v>
      </c>
      <c r="AB218">
        <v>4</v>
      </c>
      <c r="AC218">
        <v>2</v>
      </c>
      <c r="AD218">
        <v>1</v>
      </c>
      <c r="AE218">
        <v>16</v>
      </c>
      <c r="AF218">
        <v>43</v>
      </c>
      <c r="AG218">
        <v>2</v>
      </c>
      <c r="AP218">
        <v>69</v>
      </c>
      <c r="AQ218">
        <v>25</v>
      </c>
      <c r="AR218">
        <v>28</v>
      </c>
      <c r="AS218">
        <v>44</v>
      </c>
      <c r="AT218">
        <v>17</v>
      </c>
      <c r="AU218">
        <v>348</v>
      </c>
      <c r="AV218">
        <v>147</v>
      </c>
      <c r="AW218">
        <v>37</v>
      </c>
      <c r="AX218">
        <v>715</v>
      </c>
      <c r="AY218" s="1">
        <v>44265.530011574076</v>
      </c>
      <c r="AZ218">
        <v>1</v>
      </c>
      <c r="BA218">
        <v>8</v>
      </c>
      <c r="BB218">
        <v>8</v>
      </c>
      <c r="BC218">
        <v>0</v>
      </c>
      <c r="BD218">
        <v>0</v>
      </c>
      <c r="BE218" t="s">
        <v>375</v>
      </c>
      <c r="BF218">
        <v>11</v>
      </c>
    </row>
    <row r="219" spans="1:58" ht="409.5" x14ac:dyDescent="0.25">
      <c r="A219">
        <v>430</v>
      </c>
      <c r="B219" t="s">
        <v>223</v>
      </c>
      <c r="C219" s="1">
        <v>44265.73678240741</v>
      </c>
      <c r="AH219">
        <v>5</v>
      </c>
      <c r="AI219">
        <v>4</v>
      </c>
      <c r="AJ219">
        <v>4</v>
      </c>
      <c r="AK219">
        <v>4</v>
      </c>
      <c r="AL219">
        <v>5</v>
      </c>
      <c r="AM219" s="2" t="s">
        <v>782</v>
      </c>
      <c r="AN219" s="2" t="s">
        <v>783</v>
      </c>
      <c r="AO219" t="s">
        <v>784</v>
      </c>
      <c r="AP219">
        <v>17</v>
      </c>
      <c r="AQ219">
        <v>204</v>
      </c>
      <c r="AR219">
        <v>1422</v>
      </c>
      <c r="AX219">
        <v>202</v>
      </c>
      <c r="AY219" s="1">
        <v>44265.755798611113</v>
      </c>
      <c r="AZ219">
        <v>1</v>
      </c>
      <c r="BA219">
        <v>3</v>
      </c>
      <c r="BB219">
        <v>3</v>
      </c>
      <c r="BC219">
        <v>0</v>
      </c>
      <c r="BD219">
        <v>0</v>
      </c>
      <c r="BE219" t="s">
        <v>785</v>
      </c>
      <c r="BF219">
        <v>0</v>
      </c>
    </row>
    <row r="220" spans="1:58" ht="409.5" hidden="1" x14ac:dyDescent="0.25">
      <c r="A220">
        <v>434</v>
      </c>
      <c r="B220" t="s">
        <v>227</v>
      </c>
      <c r="C220" s="1">
        <v>44266.470497685186</v>
      </c>
      <c r="D220">
        <v>2</v>
      </c>
      <c r="E220">
        <v>3</v>
      </c>
      <c r="F220" t="s">
        <v>786</v>
      </c>
      <c r="K220">
        <v>2</v>
      </c>
      <c r="L220" s="2" t="s">
        <v>787</v>
      </c>
      <c r="M220" s="2" t="s">
        <v>788</v>
      </c>
      <c r="N220">
        <v>5</v>
      </c>
      <c r="O220">
        <v>5</v>
      </c>
      <c r="P220">
        <v>5</v>
      </c>
      <c r="Q220">
        <v>5</v>
      </c>
      <c r="R220">
        <v>4</v>
      </c>
      <c r="S220">
        <v>2</v>
      </c>
      <c r="T220">
        <v>4</v>
      </c>
      <c r="U220">
        <v>2</v>
      </c>
      <c r="V220">
        <v>2</v>
      </c>
      <c r="W220">
        <v>4</v>
      </c>
      <c r="X220">
        <v>1</v>
      </c>
      <c r="Y220">
        <v>3</v>
      </c>
      <c r="Z220">
        <v>3</v>
      </c>
      <c r="AA220">
        <v>5</v>
      </c>
      <c r="AB220">
        <v>5</v>
      </c>
      <c r="AC220">
        <v>2</v>
      </c>
      <c r="AD220">
        <v>1</v>
      </c>
      <c r="AE220">
        <v>16</v>
      </c>
      <c r="AF220">
        <v>46</v>
      </c>
      <c r="AG220">
        <v>2</v>
      </c>
      <c r="AP220">
        <v>531</v>
      </c>
      <c r="AQ220">
        <v>51</v>
      </c>
      <c r="AR220">
        <v>19</v>
      </c>
      <c r="AS220">
        <v>44</v>
      </c>
      <c r="AT220">
        <v>36</v>
      </c>
      <c r="AU220">
        <v>294</v>
      </c>
      <c r="AV220">
        <v>155</v>
      </c>
      <c r="AW220">
        <v>33</v>
      </c>
      <c r="AX220">
        <v>715</v>
      </c>
      <c r="AY220" s="1">
        <v>44266.483958333331</v>
      </c>
      <c r="AZ220">
        <v>1</v>
      </c>
      <c r="BA220">
        <v>8</v>
      </c>
      <c r="BB220">
        <v>8</v>
      </c>
      <c r="BC220">
        <v>0</v>
      </c>
      <c r="BD220">
        <v>0</v>
      </c>
      <c r="BE220" t="s">
        <v>418</v>
      </c>
      <c r="BF220">
        <v>10</v>
      </c>
    </row>
    <row r="221" spans="1:58" ht="409.5" hidden="1" x14ac:dyDescent="0.25">
      <c r="A221">
        <v>435</v>
      </c>
      <c r="B221" t="s">
        <v>227</v>
      </c>
      <c r="C221" s="1">
        <v>44266.472418981481</v>
      </c>
      <c r="D221">
        <v>2</v>
      </c>
      <c r="E221">
        <v>3</v>
      </c>
      <c r="F221" t="s">
        <v>789</v>
      </c>
      <c r="K221">
        <v>2</v>
      </c>
      <c r="L221" s="2" t="s">
        <v>790</v>
      </c>
      <c r="M221" s="2" t="s">
        <v>791</v>
      </c>
      <c r="N221">
        <v>5</v>
      </c>
      <c r="O221">
        <v>4</v>
      </c>
      <c r="P221">
        <v>4</v>
      </c>
      <c r="Q221">
        <v>1</v>
      </c>
      <c r="R221">
        <v>2</v>
      </c>
      <c r="S221">
        <v>2</v>
      </c>
      <c r="T221">
        <v>5</v>
      </c>
      <c r="U221">
        <v>4</v>
      </c>
      <c r="V221">
        <v>4</v>
      </c>
      <c r="W221">
        <v>2</v>
      </c>
      <c r="X221">
        <v>2</v>
      </c>
      <c r="Y221">
        <v>4</v>
      </c>
      <c r="Z221">
        <v>3</v>
      </c>
      <c r="AA221">
        <v>4</v>
      </c>
      <c r="AB221">
        <v>4</v>
      </c>
      <c r="AC221">
        <v>3</v>
      </c>
      <c r="AD221">
        <v>2</v>
      </c>
      <c r="AE221">
        <v>17</v>
      </c>
      <c r="AF221">
        <v>46</v>
      </c>
      <c r="AG221">
        <v>3</v>
      </c>
      <c r="AP221">
        <v>497</v>
      </c>
      <c r="AQ221">
        <v>36</v>
      </c>
      <c r="AR221">
        <v>34</v>
      </c>
      <c r="AS221">
        <v>49</v>
      </c>
      <c r="AT221">
        <v>25</v>
      </c>
      <c r="AU221">
        <v>388</v>
      </c>
      <c r="AV221">
        <v>252</v>
      </c>
      <c r="AW221">
        <v>28</v>
      </c>
      <c r="AX221">
        <v>895</v>
      </c>
      <c r="AY221" s="1">
        <v>44266.487569444442</v>
      </c>
      <c r="AZ221">
        <v>1</v>
      </c>
      <c r="BA221">
        <v>8</v>
      </c>
      <c r="BB221">
        <v>8</v>
      </c>
      <c r="BC221">
        <v>0</v>
      </c>
      <c r="BD221">
        <v>0</v>
      </c>
      <c r="BE221" t="s">
        <v>217</v>
      </c>
      <c r="BF221">
        <v>6</v>
      </c>
    </row>
    <row r="222" spans="1:58" ht="360" hidden="1" x14ac:dyDescent="0.25">
      <c r="A222">
        <v>436</v>
      </c>
      <c r="B222" t="s">
        <v>227</v>
      </c>
      <c r="C222" s="1">
        <v>44266.472534722219</v>
      </c>
      <c r="D222">
        <v>2</v>
      </c>
      <c r="E222">
        <v>3</v>
      </c>
      <c r="F222" t="s">
        <v>789</v>
      </c>
      <c r="K222">
        <v>2</v>
      </c>
      <c r="L222" s="2" t="s">
        <v>792</v>
      </c>
      <c r="M222" s="2" t="s">
        <v>793</v>
      </c>
      <c r="N222">
        <v>4</v>
      </c>
      <c r="O222">
        <v>4</v>
      </c>
      <c r="P222">
        <v>4</v>
      </c>
      <c r="Q222">
        <v>2</v>
      </c>
      <c r="R222">
        <v>2</v>
      </c>
      <c r="S222">
        <v>1</v>
      </c>
      <c r="T222">
        <v>3</v>
      </c>
      <c r="U222">
        <v>2</v>
      </c>
      <c r="V222">
        <v>5</v>
      </c>
      <c r="W222">
        <v>4</v>
      </c>
      <c r="X222">
        <v>3</v>
      </c>
      <c r="Y222">
        <v>5</v>
      </c>
      <c r="Z222">
        <v>5</v>
      </c>
      <c r="AA222">
        <v>4</v>
      </c>
      <c r="AB222">
        <v>4</v>
      </c>
      <c r="AC222">
        <v>2</v>
      </c>
      <c r="AD222">
        <v>2</v>
      </c>
      <c r="AE222">
        <v>17</v>
      </c>
      <c r="AF222">
        <v>47</v>
      </c>
      <c r="AG222">
        <v>3</v>
      </c>
      <c r="AP222">
        <v>210</v>
      </c>
      <c r="AQ222">
        <v>41</v>
      </c>
      <c r="AR222">
        <v>29</v>
      </c>
      <c r="AS222">
        <v>42</v>
      </c>
      <c r="AT222">
        <v>16</v>
      </c>
      <c r="AU222">
        <v>95</v>
      </c>
      <c r="AV222">
        <v>70</v>
      </c>
      <c r="AW222">
        <v>40</v>
      </c>
      <c r="AX222">
        <v>543</v>
      </c>
      <c r="AY222" s="1">
        <v>44266.478819444441</v>
      </c>
      <c r="AZ222">
        <v>1</v>
      </c>
      <c r="BA222">
        <v>8</v>
      </c>
      <c r="BB222">
        <v>8</v>
      </c>
      <c r="BC222">
        <v>0</v>
      </c>
      <c r="BD222">
        <v>0</v>
      </c>
      <c r="BE222" t="s">
        <v>215</v>
      </c>
      <c r="BF222">
        <v>16</v>
      </c>
    </row>
    <row r="223" spans="1:58" ht="165" hidden="1" x14ac:dyDescent="0.25">
      <c r="A223">
        <v>437</v>
      </c>
      <c r="B223" t="s">
        <v>227</v>
      </c>
      <c r="C223" s="1">
        <v>44266.47284722222</v>
      </c>
      <c r="D223">
        <v>2</v>
      </c>
      <c r="E223">
        <v>3</v>
      </c>
      <c r="F223" t="s">
        <v>786</v>
      </c>
      <c r="K223">
        <v>2</v>
      </c>
      <c r="L223" t="s">
        <v>794</v>
      </c>
      <c r="M223" s="2" t="s">
        <v>795</v>
      </c>
      <c r="N223">
        <v>3</v>
      </c>
      <c r="O223">
        <v>4</v>
      </c>
      <c r="P223">
        <v>2</v>
      </c>
      <c r="Q223">
        <v>3</v>
      </c>
      <c r="R223">
        <v>-1</v>
      </c>
      <c r="S223">
        <v>1</v>
      </c>
      <c r="T223">
        <v>1</v>
      </c>
      <c r="U223">
        <v>2</v>
      </c>
      <c r="V223">
        <v>3</v>
      </c>
      <c r="W223">
        <v>3</v>
      </c>
      <c r="X223">
        <v>3</v>
      </c>
      <c r="Y223">
        <v>3</v>
      </c>
      <c r="Z223">
        <v>3</v>
      </c>
      <c r="AA223">
        <v>4</v>
      </c>
      <c r="AB223">
        <v>3</v>
      </c>
      <c r="AC223">
        <v>-1</v>
      </c>
      <c r="AD223">
        <v>1</v>
      </c>
      <c r="AE223">
        <v>17</v>
      </c>
      <c r="AF223">
        <v>47</v>
      </c>
      <c r="AG223">
        <v>2</v>
      </c>
      <c r="AP223">
        <v>413</v>
      </c>
      <c r="AQ223">
        <v>84</v>
      </c>
      <c r="AR223">
        <v>31</v>
      </c>
      <c r="AS223">
        <v>102</v>
      </c>
      <c r="AT223">
        <v>35</v>
      </c>
      <c r="AU223">
        <v>78</v>
      </c>
      <c r="AV223">
        <v>103</v>
      </c>
      <c r="AW223">
        <v>59</v>
      </c>
      <c r="AX223">
        <v>526</v>
      </c>
      <c r="AY223" s="1">
        <v>44266.48332175926</v>
      </c>
      <c r="AZ223">
        <v>1</v>
      </c>
      <c r="BA223">
        <v>8</v>
      </c>
      <c r="BB223">
        <v>8</v>
      </c>
      <c r="BC223">
        <v>0</v>
      </c>
      <c r="BD223">
        <v>0</v>
      </c>
      <c r="BE223" t="s">
        <v>724</v>
      </c>
      <c r="BF223">
        <v>10</v>
      </c>
    </row>
    <row r="224" spans="1:58" ht="409.5" hidden="1" x14ac:dyDescent="0.25">
      <c r="A224">
        <v>439</v>
      </c>
      <c r="B224" t="s">
        <v>227</v>
      </c>
      <c r="C224" s="1">
        <v>44266.47383101852</v>
      </c>
      <c r="D224">
        <v>2</v>
      </c>
      <c r="E224">
        <v>3</v>
      </c>
      <c r="F224" t="s">
        <v>796</v>
      </c>
      <c r="K224">
        <v>2</v>
      </c>
      <c r="L224" s="2" t="s">
        <v>797</v>
      </c>
      <c r="M224" s="2" t="s">
        <v>798</v>
      </c>
      <c r="N224">
        <v>2</v>
      </c>
      <c r="O224">
        <v>4</v>
      </c>
      <c r="P224">
        <v>-1</v>
      </c>
      <c r="Q224">
        <v>2</v>
      </c>
      <c r="R224">
        <v>3</v>
      </c>
      <c r="S224">
        <v>2</v>
      </c>
      <c r="T224">
        <v>2</v>
      </c>
      <c r="U224">
        <v>3</v>
      </c>
      <c r="V224">
        <v>4</v>
      </c>
      <c r="W224">
        <v>3</v>
      </c>
      <c r="X224">
        <v>2</v>
      </c>
      <c r="Y224">
        <v>4</v>
      </c>
      <c r="Z224">
        <v>4</v>
      </c>
      <c r="AA224">
        <v>3</v>
      </c>
      <c r="AB224">
        <v>4</v>
      </c>
      <c r="AC224">
        <v>-1</v>
      </c>
      <c r="AD224">
        <v>1</v>
      </c>
      <c r="AE224">
        <v>16</v>
      </c>
      <c r="AF224">
        <v>48</v>
      </c>
      <c r="AG224">
        <v>3</v>
      </c>
      <c r="AP224">
        <v>345</v>
      </c>
      <c r="AQ224">
        <v>50</v>
      </c>
      <c r="AR224">
        <v>33</v>
      </c>
      <c r="AS224">
        <v>107</v>
      </c>
      <c r="AT224">
        <v>15</v>
      </c>
      <c r="AU224">
        <v>526</v>
      </c>
      <c r="AV224">
        <v>166</v>
      </c>
      <c r="AW224">
        <v>54</v>
      </c>
      <c r="AX224">
        <v>1296</v>
      </c>
      <c r="AY224" s="1">
        <v>44266.48883101852</v>
      </c>
      <c r="AZ224">
        <v>1</v>
      </c>
      <c r="BA224">
        <v>8</v>
      </c>
      <c r="BB224">
        <v>8</v>
      </c>
      <c r="BC224">
        <v>0</v>
      </c>
      <c r="BD224">
        <v>0</v>
      </c>
      <c r="BE224" t="s">
        <v>400</v>
      </c>
      <c r="BF224">
        <v>3</v>
      </c>
    </row>
    <row r="225" spans="1:58" ht="165" hidden="1" x14ac:dyDescent="0.25">
      <c r="A225">
        <v>440</v>
      </c>
      <c r="B225" t="s">
        <v>227</v>
      </c>
      <c r="C225" s="1">
        <v>44266.474363425928</v>
      </c>
      <c r="D225">
        <v>2</v>
      </c>
      <c r="E225">
        <v>3</v>
      </c>
      <c r="F225" t="s">
        <v>786</v>
      </c>
      <c r="K225">
        <v>2</v>
      </c>
      <c r="L225" s="2" t="s">
        <v>799</v>
      </c>
      <c r="M225" t="s">
        <v>800</v>
      </c>
      <c r="N225">
        <v>4</v>
      </c>
      <c r="O225">
        <v>2</v>
      </c>
      <c r="P225">
        <v>-1</v>
      </c>
      <c r="Q225">
        <v>1</v>
      </c>
      <c r="R225">
        <v>4</v>
      </c>
      <c r="S225">
        <v>1</v>
      </c>
      <c r="T225">
        <v>1</v>
      </c>
      <c r="U225">
        <v>1</v>
      </c>
      <c r="V225">
        <v>4</v>
      </c>
      <c r="W225">
        <v>4</v>
      </c>
      <c r="X225">
        <v>3</v>
      </c>
      <c r="Y225">
        <v>3</v>
      </c>
      <c r="Z225">
        <v>5</v>
      </c>
      <c r="AA225">
        <v>-1</v>
      </c>
      <c r="AB225">
        <v>4</v>
      </c>
      <c r="AC225">
        <v>-1</v>
      </c>
      <c r="AD225">
        <v>2</v>
      </c>
      <c r="AE225">
        <v>16</v>
      </c>
      <c r="AF225">
        <v>49</v>
      </c>
      <c r="AG225">
        <v>3</v>
      </c>
      <c r="AP225">
        <v>302</v>
      </c>
      <c r="AQ225">
        <v>73</v>
      </c>
      <c r="AR225">
        <v>29</v>
      </c>
      <c r="AS225">
        <v>87</v>
      </c>
      <c r="AT225">
        <v>23</v>
      </c>
      <c r="AU225">
        <v>73</v>
      </c>
      <c r="AV225">
        <v>138</v>
      </c>
      <c r="AW225">
        <v>60</v>
      </c>
      <c r="AX225">
        <v>785</v>
      </c>
      <c r="AY225" s="1">
        <v>44266.483449074076</v>
      </c>
      <c r="AZ225">
        <v>1</v>
      </c>
      <c r="BA225">
        <v>8</v>
      </c>
      <c r="BB225">
        <v>8</v>
      </c>
      <c r="BC225">
        <v>0</v>
      </c>
      <c r="BD225">
        <v>0</v>
      </c>
      <c r="BE225" t="s">
        <v>801</v>
      </c>
      <c r="BF225">
        <v>11</v>
      </c>
    </row>
    <row r="226" spans="1:58" ht="409.5" hidden="1" x14ac:dyDescent="0.25">
      <c r="A226">
        <v>441</v>
      </c>
      <c r="B226" t="s">
        <v>227</v>
      </c>
      <c r="C226" s="1">
        <v>44266.47446759259</v>
      </c>
      <c r="D226">
        <v>2</v>
      </c>
      <c r="E226">
        <v>3</v>
      </c>
      <c r="F226" t="s">
        <v>786</v>
      </c>
      <c r="K226">
        <v>2</v>
      </c>
      <c r="L226" s="2" t="s">
        <v>802</v>
      </c>
      <c r="M226" s="2" t="s">
        <v>803</v>
      </c>
      <c r="N226">
        <v>4</v>
      </c>
      <c r="O226">
        <v>4</v>
      </c>
      <c r="P226">
        <v>4</v>
      </c>
      <c r="Q226">
        <v>3</v>
      </c>
      <c r="R226">
        <v>4</v>
      </c>
      <c r="S226">
        <v>1</v>
      </c>
      <c r="T226">
        <v>2</v>
      </c>
      <c r="U226">
        <v>3</v>
      </c>
      <c r="V226">
        <v>4</v>
      </c>
      <c r="W226">
        <v>4</v>
      </c>
      <c r="X226">
        <v>3</v>
      </c>
      <c r="Y226">
        <v>3</v>
      </c>
      <c r="Z226">
        <v>5</v>
      </c>
      <c r="AA226">
        <v>4</v>
      </c>
      <c r="AB226">
        <v>3</v>
      </c>
      <c r="AC226">
        <v>2</v>
      </c>
      <c r="AD226">
        <v>1</v>
      </c>
      <c r="AE226">
        <v>17</v>
      </c>
      <c r="AF226">
        <v>49</v>
      </c>
      <c r="AG226">
        <v>2</v>
      </c>
      <c r="AP226">
        <v>50</v>
      </c>
      <c r="AQ226">
        <v>30</v>
      </c>
      <c r="AR226">
        <v>37</v>
      </c>
      <c r="AS226">
        <v>39</v>
      </c>
      <c r="AT226">
        <v>21</v>
      </c>
      <c r="AU226">
        <v>359</v>
      </c>
      <c r="AV226">
        <v>75</v>
      </c>
      <c r="AW226">
        <v>42</v>
      </c>
      <c r="AX226">
        <v>653</v>
      </c>
      <c r="AY226" s="1">
        <v>44266.482025462959</v>
      </c>
      <c r="AZ226">
        <v>1</v>
      </c>
      <c r="BA226">
        <v>8</v>
      </c>
      <c r="BB226">
        <v>8</v>
      </c>
      <c r="BC226">
        <v>0</v>
      </c>
      <c r="BD226">
        <v>0</v>
      </c>
      <c r="BE226" t="s">
        <v>372</v>
      </c>
      <c r="BF226">
        <v>12</v>
      </c>
    </row>
    <row r="227" spans="1:58" ht="409.5" hidden="1" x14ac:dyDescent="0.25">
      <c r="A227">
        <v>442</v>
      </c>
      <c r="B227" t="s">
        <v>227</v>
      </c>
      <c r="C227" s="1">
        <v>44266.474895833337</v>
      </c>
      <c r="D227">
        <v>2</v>
      </c>
      <c r="E227">
        <v>3</v>
      </c>
      <c r="F227" t="s">
        <v>804</v>
      </c>
      <c r="K227">
        <v>2</v>
      </c>
      <c r="L227" s="2" t="s">
        <v>805</v>
      </c>
      <c r="M227" t="e">
        <f>- beruhen stark darauf, dass man an Sie glaubt
- Wenig Fakten
- Gruppen dahinter gewaltbereit</f>
        <v>#NAME?</v>
      </c>
      <c r="N227">
        <v>5</v>
      </c>
      <c r="O227">
        <v>5</v>
      </c>
      <c r="P227">
        <v>5</v>
      </c>
      <c r="Q227">
        <v>1</v>
      </c>
      <c r="R227">
        <v>1</v>
      </c>
      <c r="S227">
        <v>1</v>
      </c>
      <c r="T227">
        <v>5</v>
      </c>
      <c r="U227">
        <v>3</v>
      </c>
      <c r="V227">
        <v>4</v>
      </c>
      <c r="W227">
        <v>2</v>
      </c>
      <c r="X227">
        <v>2</v>
      </c>
      <c r="Y227">
        <v>3</v>
      </c>
      <c r="Z227">
        <v>3</v>
      </c>
      <c r="AA227">
        <v>5</v>
      </c>
      <c r="AB227">
        <v>2</v>
      </c>
      <c r="AC227">
        <v>2</v>
      </c>
      <c r="AD227">
        <v>2</v>
      </c>
      <c r="AE227">
        <v>17</v>
      </c>
      <c r="AF227">
        <v>50</v>
      </c>
      <c r="AG227">
        <v>2</v>
      </c>
      <c r="AP227">
        <v>28</v>
      </c>
      <c r="AQ227">
        <v>51</v>
      </c>
      <c r="AR227">
        <v>70</v>
      </c>
      <c r="AS227">
        <v>47</v>
      </c>
      <c r="AT227">
        <v>30</v>
      </c>
      <c r="AU227">
        <v>671</v>
      </c>
      <c r="AV227">
        <v>48</v>
      </c>
      <c r="AW227">
        <v>51</v>
      </c>
      <c r="AX227">
        <v>517</v>
      </c>
      <c r="AY227" s="1">
        <v>44266.48642361111</v>
      </c>
      <c r="AZ227">
        <v>1</v>
      </c>
      <c r="BA227">
        <v>8</v>
      </c>
      <c r="BB227">
        <v>8</v>
      </c>
      <c r="BC227">
        <v>0</v>
      </c>
      <c r="BD227">
        <v>0</v>
      </c>
      <c r="BE227" t="s">
        <v>287</v>
      </c>
      <c r="BF227">
        <v>21</v>
      </c>
    </row>
    <row r="228" spans="1:58" ht="409.5" hidden="1" x14ac:dyDescent="0.25">
      <c r="A228">
        <v>443</v>
      </c>
      <c r="B228" t="s">
        <v>227</v>
      </c>
      <c r="C228" s="1">
        <v>44266.474895833337</v>
      </c>
      <c r="D228">
        <v>2</v>
      </c>
      <c r="E228">
        <v>3</v>
      </c>
      <c r="F228" t="s">
        <v>789</v>
      </c>
      <c r="K228">
        <v>2</v>
      </c>
      <c r="L228" s="2" t="s">
        <v>806</v>
      </c>
      <c r="M228" s="2" t="s">
        <v>807</v>
      </c>
      <c r="N228">
        <v>4</v>
      </c>
      <c r="O228">
        <v>4</v>
      </c>
      <c r="P228">
        <v>4</v>
      </c>
      <c r="Q228">
        <v>1</v>
      </c>
      <c r="R228">
        <v>2</v>
      </c>
      <c r="S228">
        <v>1</v>
      </c>
      <c r="T228">
        <v>4</v>
      </c>
      <c r="U228">
        <v>4</v>
      </c>
      <c r="V228">
        <v>5</v>
      </c>
      <c r="W228">
        <v>5</v>
      </c>
      <c r="X228">
        <v>4</v>
      </c>
      <c r="Y228">
        <v>5</v>
      </c>
      <c r="Z228">
        <v>5</v>
      </c>
      <c r="AA228">
        <v>5</v>
      </c>
      <c r="AB228">
        <v>5</v>
      </c>
      <c r="AC228">
        <v>1</v>
      </c>
      <c r="AD228">
        <v>1</v>
      </c>
      <c r="AE228">
        <v>17</v>
      </c>
      <c r="AF228">
        <v>50</v>
      </c>
      <c r="AG228">
        <v>3</v>
      </c>
      <c r="AP228">
        <v>181</v>
      </c>
      <c r="AQ228">
        <v>68</v>
      </c>
      <c r="AR228">
        <v>37</v>
      </c>
      <c r="AS228">
        <v>51</v>
      </c>
      <c r="AT228">
        <v>9</v>
      </c>
      <c r="AU228">
        <v>286</v>
      </c>
      <c r="AV228">
        <v>109</v>
      </c>
      <c r="AW228">
        <v>53</v>
      </c>
      <c r="AX228">
        <v>794</v>
      </c>
      <c r="AY228" s="1">
        <v>44266.484085648146</v>
      </c>
      <c r="AZ228">
        <v>1</v>
      </c>
      <c r="BA228">
        <v>8</v>
      </c>
      <c r="BB228">
        <v>8</v>
      </c>
      <c r="BC228">
        <v>0</v>
      </c>
      <c r="BD228">
        <v>0</v>
      </c>
      <c r="BE228" t="s">
        <v>692</v>
      </c>
      <c r="BF228">
        <v>10</v>
      </c>
    </row>
    <row r="229" spans="1:58" hidden="1" x14ac:dyDescent="0.25">
      <c r="A229">
        <v>444</v>
      </c>
      <c r="B229" t="s">
        <v>227</v>
      </c>
      <c r="C229" s="1">
        <v>44266.474918981483</v>
      </c>
      <c r="D229">
        <v>2</v>
      </c>
      <c r="E229">
        <v>3</v>
      </c>
      <c r="F229" t="s">
        <v>786</v>
      </c>
      <c r="K229">
        <v>2</v>
      </c>
      <c r="L229" t="s">
        <v>808</v>
      </c>
      <c r="M229" t="e">
        <f>- wirken weit hergeholt
- wirken Recht unwahrscheinlich</f>
        <v>#NAME?</v>
      </c>
      <c r="N229">
        <v>3</v>
      </c>
      <c r="O229">
        <v>3</v>
      </c>
      <c r="P229">
        <v>2</v>
      </c>
      <c r="Q229">
        <v>4</v>
      </c>
      <c r="R229">
        <v>4</v>
      </c>
      <c r="S229">
        <v>1</v>
      </c>
      <c r="T229">
        <v>2</v>
      </c>
      <c r="U229">
        <v>2</v>
      </c>
      <c r="V229">
        <v>3</v>
      </c>
      <c r="W229">
        <v>2</v>
      </c>
      <c r="X229">
        <v>2</v>
      </c>
      <c r="Y229">
        <v>3</v>
      </c>
      <c r="Z229">
        <v>4</v>
      </c>
      <c r="AA229">
        <v>4</v>
      </c>
      <c r="AB229">
        <v>3</v>
      </c>
      <c r="AC229">
        <v>-1</v>
      </c>
      <c r="AD229">
        <v>1</v>
      </c>
      <c r="AE229">
        <v>16</v>
      </c>
      <c r="AF229">
        <v>51</v>
      </c>
      <c r="AG229">
        <v>2</v>
      </c>
      <c r="AP229">
        <v>220</v>
      </c>
      <c r="AQ229">
        <v>106</v>
      </c>
      <c r="AR229">
        <v>49</v>
      </c>
      <c r="AS229">
        <v>89</v>
      </c>
      <c r="AT229">
        <v>37</v>
      </c>
      <c r="AU229">
        <v>155</v>
      </c>
      <c r="AV229">
        <v>107</v>
      </c>
      <c r="AW229">
        <v>58</v>
      </c>
      <c r="AX229">
        <v>750</v>
      </c>
      <c r="AY229" s="1">
        <v>44266.4844212963</v>
      </c>
      <c r="AZ229">
        <v>1</v>
      </c>
      <c r="BA229">
        <v>8</v>
      </c>
      <c r="BB229">
        <v>8</v>
      </c>
      <c r="BC229">
        <v>0</v>
      </c>
      <c r="BD229">
        <v>0</v>
      </c>
      <c r="BE229" t="s">
        <v>522</v>
      </c>
      <c r="BF229">
        <v>1</v>
      </c>
    </row>
    <row r="230" spans="1:58" ht="409.5" hidden="1" x14ac:dyDescent="0.25">
      <c r="A230">
        <v>445</v>
      </c>
      <c r="B230" t="s">
        <v>227</v>
      </c>
      <c r="C230" s="1">
        <v>44266.475601851853</v>
      </c>
      <c r="D230">
        <v>2</v>
      </c>
      <c r="E230">
        <v>3</v>
      </c>
      <c r="F230" t="s">
        <v>804</v>
      </c>
      <c r="K230">
        <v>2</v>
      </c>
      <c r="L230" s="2" t="s">
        <v>809</v>
      </c>
      <c r="M230" s="2" t="s">
        <v>810</v>
      </c>
      <c r="N230">
        <v>4</v>
      </c>
      <c r="O230">
        <v>4</v>
      </c>
      <c r="P230">
        <v>4</v>
      </c>
      <c r="Q230">
        <v>1</v>
      </c>
      <c r="R230">
        <v>-1</v>
      </c>
      <c r="S230">
        <v>1</v>
      </c>
      <c r="T230">
        <v>4</v>
      </c>
      <c r="U230">
        <v>4</v>
      </c>
      <c r="V230">
        <v>3</v>
      </c>
      <c r="W230">
        <v>1</v>
      </c>
      <c r="X230">
        <v>1</v>
      </c>
      <c r="Y230">
        <v>-1</v>
      </c>
      <c r="Z230">
        <v>-1</v>
      </c>
      <c r="AA230">
        <v>4</v>
      </c>
      <c r="AB230">
        <v>1</v>
      </c>
      <c r="AC230">
        <v>2</v>
      </c>
      <c r="AD230">
        <v>2</v>
      </c>
      <c r="AE230">
        <v>16</v>
      </c>
      <c r="AF230">
        <v>51</v>
      </c>
      <c r="AG230">
        <v>3</v>
      </c>
      <c r="AP230">
        <v>225</v>
      </c>
      <c r="AQ230">
        <v>45</v>
      </c>
      <c r="AR230">
        <v>18</v>
      </c>
      <c r="AS230">
        <v>53</v>
      </c>
      <c r="AT230">
        <v>17</v>
      </c>
      <c r="AU230">
        <v>423</v>
      </c>
      <c r="AV230">
        <v>54</v>
      </c>
      <c r="AW230">
        <v>39</v>
      </c>
      <c r="AX230">
        <v>874</v>
      </c>
      <c r="AY230" s="1">
        <v>44266.485729166663</v>
      </c>
      <c r="AZ230">
        <v>1</v>
      </c>
      <c r="BA230">
        <v>8</v>
      </c>
      <c r="BB230">
        <v>8</v>
      </c>
      <c r="BC230">
        <v>0</v>
      </c>
      <c r="BD230">
        <v>0</v>
      </c>
      <c r="BE230" t="s">
        <v>375</v>
      </c>
      <c r="BF230">
        <v>15</v>
      </c>
    </row>
    <row r="231" spans="1:58" ht="409.5" hidden="1" x14ac:dyDescent="0.25">
      <c r="A231">
        <v>447</v>
      </c>
      <c r="B231" t="s">
        <v>227</v>
      </c>
      <c r="C231" s="1">
        <v>44266.476527777777</v>
      </c>
      <c r="D231">
        <v>2</v>
      </c>
      <c r="E231">
        <v>3</v>
      </c>
      <c r="F231" t="s">
        <v>811</v>
      </c>
      <c r="K231">
        <v>2</v>
      </c>
      <c r="L231" s="2" t="s">
        <v>812</v>
      </c>
      <c r="M231" t="e">
        <f>- Sie sind nicht ausreichend fundiert, sodass diese Realitätsgetreu sein könnten
- versuchen Menschen manipulativ zu beeinflussen und von ihrer Meinung abzuwenden
- Dienen dabei einen Zweck, welcher sich Teilweise der Menschenwürde entziehen kann, somit können Rechte des einzelnen Individuums verletzt Werden</f>
        <v>#NAME?</v>
      </c>
      <c r="N231">
        <v>4</v>
      </c>
      <c r="O231">
        <v>4</v>
      </c>
      <c r="P231">
        <v>3</v>
      </c>
      <c r="Q231">
        <v>2</v>
      </c>
      <c r="R231">
        <v>3</v>
      </c>
      <c r="S231">
        <v>1</v>
      </c>
      <c r="T231">
        <v>-1</v>
      </c>
      <c r="U231">
        <v>2</v>
      </c>
      <c r="V231">
        <v>3</v>
      </c>
      <c r="W231">
        <v>4</v>
      </c>
      <c r="X231">
        <v>4</v>
      </c>
      <c r="Y231">
        <v>3</v>
      </c>
      <c r="Z231">
        <v>3</v>
      </c>
      <c r="AA231">
        <v>4</v>
      </c>
      <c r="AB231">
        <v>5</v>
      </c>
      <c r="AC231">
        <v>2</v>
      </c>
      <c r="AD231">
        <v>2</v>
      </c>
      <c r="AE231">
        <v>19</v>
      </c>
      <c r="AF231">
        <v>52</v>
      </c>
      <c r="AG231">
        <v>3</v>
      </c>
      <c r="AP231">
        <v>106</v>
      </c>
      <c r="AQ231">
        <v>35</v>
      </c>
      <c r="AR231">
        <v>38</v>
      </c>
      <c r="AS231">
        <v>61</v>
      </c>
      <c r="AT231">
        <v>32</v>
      </c>
      <c r="AU231">
        <v>185</v>
      </c>
      <c r="AV231">
        <v>146</v>
      </c>
      <c r="AW231">
        <v>53</v>
      </c>
      <c r="AX231">
        <v>656</v>
      </c>
      <c r="AY231" s="1">
        <v>44266.484120370369</v>
      </c>
      <c r="AZ231">
        <v>1</v>
      </c>
      <c r="BA231">
        <v>8</v>
      </c>
      <c r="BB231">
        <v>8</v>
      </c>
      <c r="BC231">
        <v>0</v>
      </c>
      <c r="BD231">
        <v>0</v>
      </c>
      <c r="BE231" t="s">
        <v>343</v>
      </c>
      <c r="BF231">
        <v>0</v>
      </c>
    </row>
    <row r="232" spans="1:58" hidden="1" x14ac:dyDescent="0.25">
      <c r="A232">
        <v>449</v>
      </c>
      <c r="B232" t="s">
        <v>227</v>
      </c>
      <c r="C232" s="1">
        <v>44266.477962962963</v>
      </c>
      <c r="D232">
        <v>2</v>
      </c>
      <c r="E232">
        <v>3</v>
      </c>
      <c r="F232" t="s">
        <v>813</v>
      </c>
      <c r="K232">
        <v>2</v>
      </c>
      <c r="L232" t="s">
        <v>814</v>
      </c>
      <c r="M232" t="s">
        <v>815</v>
      </c>
      <c r="N232">
        <v>3</v>
      </c>
      <c r="O232">
        <v>3</v>
      </c>
      <c r="P232">
        <v>4</v>
      </c>
      <c r="Q232">
        <v>1</v>
      </c>
      <c r="R232">
        <v>2</v>
      </c>
      <c r="S232">
        <v>2</v>
      </c>
      <c r="T232">
        <v>2</v>
      </c>
      <c r="U232">
        <v>1</v>
      </c>
      <c r="V232">
        <v>4</v>
      </c>
      <c r="W232">
        <v>4</v>
      </c>
      <c r="X232">
        <v>3</v>
      </c>
      <c r="Y232">
        <v>3</v>
      </c>
      <c r="Z232">
        <v>4</v>
      </c>
      <c r="AA232">
        <v>4</v>
      </c>
      <c r="AB232">
        <v>4</v>
      </c>
      <c r="AC232">
        <v>3</v>
      </c>
      <c r="AD232">
        <v>1</v>
      </c>
      <c r="AE232">
        <v>18</v>
      </c>
      <c r="AF232">
        <v>53</v>
      </c>
      <c r="AG232">
        <v>2</v>
      </c>
      <c r="AP232">
        <v>17</v>
      </c>
      <c r="AQ232">
        <v>51</v>
      </c>
      <c r="AR232">
        <v>40</v>
      </c>
      <c r="AS232">
        <v>130</v>
      </c>
      <c r="AT232">
        <v>26</v>
      </c>
      <c r="AU232">
        <v>74</v>
      </c>
      <c r="AV232">
        <v>162</v>
      </c>
      <c r="AW232">
        <v>69</v>
      </c>
      <c r="AX232">
        <v>569</v>
      </c>
      <c r="AY232" s="1">
        <v>44266.484548611108</v>
      </c>
      <c r="AZ232">
        <v>1</v>
      </c>
      <c r="BA232">
        <v>8</v>
      </c>
      <c r="BB232">
        <v>8</v>
      </c>
      <c r="BC232">
        <v>0</v>
      </c>
      <c r="BD232">
        <v>0</v>
      </c>
      <c r="BE232" t="s">
        <v>192</v>
      </c>
      <c r="BF232">
        <v>34</v>
      </c>
    </row>
    <row r="233" spans="1:58" ht="409.5" hidden="1" x14ac:dyDescent="0.25">
      <c r="A233">
        <v>452</v>
      </c>
      <c r="B233" t="s">
        <v>227</v>
      </c>
      <c r="C233" s="1">
        <v>44266.746655092589</v>
      </c>
      <c r="D233">
        <v>2</v>
      </c>
      <c r="E233">
        <v>3</v>
      </c>
      <c r="F233" t="s">
        <v>816</v>
      </c>
      <c r="K233">
        <v>2</v>
      </c>
      <c r="L233" s="2" t="s">
        <v>817</v>
      </c>
      <c r="M233" s="2" t="s">
        <v>818</v>
      </c>
      <c r="N233">
        <v>4</v>
      </c>
      <c r="O233">
        <v>4</v>
      </c>
      <c r="P233">
        <v>4</v>
      </c>
      <c r="Q233">
        <v>3</v>
      </c>
      <c r="R233">
        <v>4</v>
      </c>
      <c r="S233">
        <v>1</v>
      </c>
      <c r="T233">
        <v>2</v>
      </c>
      <c r="U233">
        <v>2</v>
      </c>
      <c r="V233">
        <v>4</v>
      </c>
      <c r="W233">
        <v>4</v>
      </c>
      <c r="X233">
        <v>3</v>
      </c>
      <c r="Y233">
        <v>3</v>
      </c>
      <c r="Z233">
        <v>5</v>
      </c>
      <c r="AA233">
        <v>4</v>
      </c>
      <c r="AB233">
        <v>3</v>
      </c>
      <c r="AC233">
        <v>2</v>
      </c>
      <c r="AD233">
        <v>1</v>
      </c>
      <c r="AE233">
        <v>16</v>
      </c>
      <c r="AF233">
        <v>55</v>
      </c>
      <c r="AG233">
        <v>2</v>
      </c>
      <c r="AP233">
        <v>5</v>
      </c>
      <c r="AQ233">
        <v>29</v>
      </c>
      <c r="AR233">
        <v>23</v>
      </c>
      <c r="AS233">
        <v>34</v>
      </c>
      <c r="AT233">
        <v>16</v>
      </c>
      <c r="AU233">
        <v>782</v>
      </c>
      <c r="AV233">
        <v>746</v>
      </c>
      <c r="AW233">
        <v>46</v>
      </c>
      <c r="AX233">
        <v>445</v>
      </c>
      <c r="AY233" s="1">
        <v>44266.766111111108</v>
      </c>
      <c r="AZ233">
        <v>1</v>
      </c>
      <c r="BA233">
        <v>8</v>
      </c>
      <c r="BB233">
        <v>8</v>
      </c>
      <c r="BC233">
        <v>0</v>
      </c>
      <c r="BD233">
        <v>0</v>
      </c>
      <c r="BE233" t="s">
        <v>534</v>
      </c>
      <c r="BF233">
        <v>74</v>
      </c>
    </row>
    <row r="234" spans="1:58" ht="255" hidden="1" x14ac:dyDescent="0.25">
      <c r="A234">
        <v>463</v>
      </c>
      <c r="B234" t="s">
        <v>227</v>
      </c>
      <c r="C234" s="1">
        <v>44273.453622685185</v>
      </c>
      <c r="D234">
        <v>2</v>
      </c>
      <c r="E234">
        <v>3</v>
      </c>
      <c r="F234" t="s">
        <v>819</v>
      </c>
      <c r="K234">
        <v>2</v>
      </c>
      <c r="L234" s="2" t="s">
        <v>820</v>
      </c>
      <c r="M234" s="2" t="s">
        <v>821</v>
      </c>
      <c r="N234">
        <v>4</v>
      </c>
      <c r="O234">
        <v>3</v>
      </c>
      <c r="P234">
        <v>4</v>
      </c>
      <c r="Q234">
        <v>2</v>
      </c>
      <c r="R234">
        <v>3</v>
      </c>
      <c r="S234">
        <v>2</v>
      </c>
      <c r="T234">
        <v>2</v>
      </c>
      <c r="U234">
        <v>2</v>
      </c>
      <c r="V234">
        <v>3</v>
      </c>
      <c r="W234">
        <v>4</v>
      </c>
      <c r="X234">
        <v>4</v>
      </c>
      <c r="Y234">
        <v>4</v>
      </c>
      <c r="Z234">
        <v>4</v>
      </c>
      <c r="AA234">
        <v>4</v>
      </c>
      <c r="AB234">
        <v>5</v>
      </c>
      <c r="AC234">
        <v>2</v>
      </c>
      <c r="AD234">
        <v>1</v>
      </c>
      <c r="AE234">
        <v>16</v>
      </c>
      <c r="AF234">
        <v>59</v>
      </c>
      <c r="AG234">
        <v>3</v>
      </c>
      <c r="AP234">
        <v>45</v>
      </c>
      <c r="AQ234">
        <v>27</v>
      </c>
      <c r="AR234">
        <v>23</v>
      </c>
      <c r="AS234">
        <v>102</v>
      </c>
      <c r="AT234">
        <v>15</v>
      </c>
      <c r="AU234">
        <v>78</v>
      </c>
      <c r="AV234">
        <v>59</v>
      </c>
      <c r="AW234">
        <v>31</v>
      </c>
      <c r="AX234">
        <v>380</v>
      </c>
      <c r="AY234" s="1">
        <v>44273.458020833335</v>
      </c>
      <c r="AZ234">
        <v>1</v>
      </c>
      <c r="BA234">
        <v>8</v>
      </c>
      <c r="BB234">
        <v>8</v>
      </c>
      <c r="BC234">
        <v>0</v>
      </c>
      <c r="BD234">
        <v>0</v>
      </c>
      <c r="BE234" t="s">
        <v>341</v>
      </c>
      <c r="BF234">
        <v>29</v>
      </c>
    </row>
    <row r="235" spans="1:58" ht="409.5" hidden="1" x14ac:dyDescent="0.25">
      <c r="A235">
        <v>464</v>
      </c>
      <c r="B235" t="s">
        <v>227</v>
      </c>
      <c r="C235" s="1">
        <v>44273.458553240744</v>
      </c>
      <c r="D235">
        <v>2</v>
      </c>
      <c r="E235">
        <v>3</v>
      </c>
      <c r="F235" t="s">
        <v>819</v>
      </c>
      <c r="K235">
        <v>2</v>
      </c>
      <c r="L235" s="2" t="s">
        <v>822</v>
      </c>
      <c r="M235" s="2" t="s">
        <v>823</v>
      </c>
      <c r="N235">
        <v>3</v>
      </c>
      <c r="O235">
        <v>4</v>
      </c>
      <c r="P235">
        <v>4</v>
      </c>
      <c r="Q235">
        <v>1</v>
      </c>
      <c r="R235">
        <v>1</v>
      </c>
      <c r="S235">
        <v>3</v>
      </c>
      <c r="T235">
        <v>3</v>
      </c>
      <c r="U235">
        <v>4</v>
      </c>
      <c r="V235">
        <v>4</v>
      </c>
      <c r="W235">
        <v>4</v>
      </c>
      <c r="X235">
        <v>3</v>
      </c>
      <c r="Y235">
        <v>3</v>
      </c>
      <c r="Z235">
        <v>4</v>
      </c>
      <c r="AA235">
        <v>5</v>
      </c>
      <c r="AB235">
        <v>5</v>
      </c>
      <c r="AC235">
        <v>2</v>
      </c>
      <c r="AD235">
        <v>2</v>
      </c>
      <c r="AE235">
        <v>17</v>
      </c>
      <c r="AF235">
        <v>60</v>
      </c>
      <c r="AG235">
        <v>2</v>
      </c>
      <c r="AP235">
        <v>106</v>
      </c>
      <c r="AQ235">
        <v>43</v>
      </c>
      <c r="AR235">
        <v>117</v>
      </c>
      <c r="AS235">
        <v>152</v>
      </c>
      <c r="AT235">
        <v>34</v>
      </c>
      <c r="AU235">
        <v>680</v>
      </c>
      <c r="AV235">
        <v>815</v>
      </c>
      <c r="AW235">
        <v>136</v>
      </c>
      <c r="AX235">
        <v>618</v>
      </c>
      <c r="AY235" s="1">
        <v>44273.482662037037</v>
      </c>
      <c r="AZ235">
        <v>1</v>
      </c>
      <c r="BA235">
        <v>8</v>
      </c>
      <c r="BB235">
        <v>8</v>
      </c>
      <c r="BC235">
        <v>0</v>
      </c>
      <c r="BD235">
        <v>0</v>
      </c>
      <c r="BE235" t="s">
        <v>824</v>
      </c>
      <c r="BF235">
        <v>0</v>
      </c>
    </row>
    <row r="236" spans="1:58" hidden="1" x14ac:dyDescent="0.25">
      <c r="A236">
        <v>465</v>
      </c>
      <c r="B236" t="s">
        <v>227</v>
      </c>
      <c r="C236" s="1">
        <v>44273.461331018516</v>
      </c>
      <c r="D236">
        <v>2</v>
      </c>
      <c r="E236">
        <v>3</v>
      </c>
      <c r="F236" t="s">
        <v>819</v>
      </c>
      <c r="K236">
        <v>2</v>
      </c>
      <c r="L236" t="e">
        <f>-Klimawandelleugnungen
- Coronaleugnungen und Falschinformationen
- Holocaustleugnungen</f>
        <v>#NAME?</v>
      </c>
      <c r="M236" t="s">
        <v>825</v>
      </c>
      <c r="N236">
        <v>4</v>
      </c>
      <c r="O236">
        <v>4</v>
      </c>
      <c r="P236">
        <v>4</v>
      </c>
      <c r="Q236">
        <v>3</v>
      </c>
      <c r="R236">
        <v>4</v>
      </c>
      <c r="S236">
        <v>1</v>
      </c>
      <c r="T236">
        <v>3</v>
      </c>
      <c r="U236">
        <v>2</v>
      </c>
      <c r="V236">
        <v>4</v>
      </c>
      <c r="W236">
        <v>3</v>
      </c>
      <c r="X236">
        <v>3</v>
      </c>
      <c r="Y236">
        <v>5</v>
      </c>
      <c r="Z236">
        <v>5</v>
      </c>
      <c r="AA236">
        <v>5</v>
      </c>
      <c r="AB236">
        <v>5</v>
      </c>
      <c r="AC236">
        <v>2</v>
      </c>
      <c r="AD236">
        <v>1</v>
      </c>
      <c r="AE236">
        <v>17</v>
      </c>
      <c r="AF236">
        <v>60</v>
      </c>
      <c r="AG236">
        <v>3</v>
      </c>
      <c r="AP236">
        <v>14</v>
      </c>
      <c r="AQ236">
        <v>34</v>
      </c>
      <c r="AR236">
        <v>20</v>
      </c>
      <c r="AS236">
        <v>43</v>
      </c>
      <c r="AT236">
        <v>15</v>
      </c>
      <c r="AU236">
        <v>211</v>
      </c>
      <c r="AV236">
        <v>124</v>
      </c>
      <c r="AW236">
        <v>22</v>
      </c>
      <c r="AX236">
        <v>483</v>
      </c>
      <c r="AY236" s="1">
        <v>44273.466921296298</v>
      </c>
      <c r="AZ236">
        <v>1</v>
      </c>
      <c r="BA236">
        <v>8</v>
      </c>
      <c r="BB236">
        <v>8</v>
      </c>
      <c r="BC236">
        <v>0</v>
      </c>
      <c r="BD236">
        <v>0</v>
      </c>
      <c r="BE236" t="s">
        <v>826</v>
      </c>
      <c r="BF236">
        <v>48</v>
      </c>
    </row>
    <row r="237" spans="1:58" ht="409.5" hidden="1" x14ac:dyDescent="0.25">
      <c r="A237">
        <v>468</v>
      </c>
      <c r="B237" t="s">
        <v>227</v>
      </c>
      <c r="C237" s="1">
        <v>44273.463067129633</v>
      </c>
      <c r="D237">
        <v>2</v>
      </c>
      <c r="E237">
        <v>3</v>
      </c>
      <c r="F237" t="s">
        <v>819</v>
      </c>
      <c r="K237">
        <v>2</v>
      </c>
      <c r="L237" s="2" t="s">
        <v>827</v>
      </c>
      <c r="M237" s="2" t="s">
        <v>828</v>
      </c>
      <c r="N237">
        <v>4</v>
      </c>
      <c r="O237">
        <v>4</v>
      </c>
      <c r="P237">
        <v>4</v>
      </c>
      <c r="Q237">
        <v>2</v>
      </c>
      <c r="R237">
        <v>3</v>
      </c>
      <c r="S237">
        <v>1</v>
      </c>
      <c r="T237">
        <v>2</v>
      </c>
      <c r="U237">
        <v>2</v>
      </c>
      <c r="V237">
        <v>5</v>
      </c>
      <c r="W237">
        <v>3</v>
      </c>
      <c r="X237">
        <v>3</v>
      </c>
      <c r="Y237">
        <v>4</v>
      </c>
      <c r="Z237">
        <v>5</v>
      </c>
      <c r="AA237">
        <v>4</v>
      </c>
      <c r="AB237">
        <v>4</v>
      </c>
      <c r="AC237">
        <v>2</v>
      </c>
      <c r="AD237">
        <v>1</v>
      </c>
      <c r="AE237">
        <v>17</v>
      </c>
      <c r="AF237">
        <v>62</v>
      </c>
      <c r="AG237">
        <v>3</v>
      </c>
      <c r="AP237">
        <v>201</v>
      </c>
      <c r="AQ237">
        <v>45</v>
      </c>
      <c r="AR237">
        <v>42</v>
      </c>
      <c r="AS237">
        <v>87</v>
      </c>
      <c r="AT237">
        <v>15</v>
      </c>
      <c r="AU237">
        <v>437</v>
      </c>
      <c r="AV237">
        <v>134</v>
      </c>
      <c r="AW237">
        <v>38</v>
      </c>
      <c r="AX237">
        <v>999</v>
      </c>
      <c r="AY237" s="1">
        <v>44273.474629629629</v>
      </c>
      <c r="AZ237">
        <v>1</v>
      </c>
      <c r="BA237">
        <v>8</v>
      </c>
      <c r="BB237">
        <v>8</v>
      </c>
      <c r="BC237">
        <v>0</v>
      </c>
      <c r="BD237">
        <v>0</v>
      </c>
      <c r="BE237" t="s">
        <v>728</v>
      </c>
      <c r="BF237">
        <v>4</v>
      </c>
    </row>
    <row r="238" spans="1:58" ht="240" hidden="1" x14ac:dyDescent="0.25">
      <c r="A238">
        <v>469</v>
      </c>
      <c r="B238" t="s">
        <v>227</v>
      </c>
      <c r="C238" s="1">
        <v>44273.46670138889</v>
      </c>
      <c r="D238">
        <v>2</v>
      </c>
      <c r="E238">
        <v>3</v>
      </c>
      <c r="F238" t="s">
        <v>829</v>
      </c>
      <c r="K238">
        <v>2</v>
      </c>
      <c r="L238" s="2" t="s">
        <v>830</v>
      </c>
      <c r="M238" s="2" t="s">
        <v>831</v>
      </c>
      <c r="N238">
        <v>4</v>
      </c>
      <c r="O238">
        <v>3</v>
      </c>
      <c r="P238">
        <v>-1</v>
      </c>
      <c r="Q238">
        <v>1</v>
      </c>
      <c r="R238">
        <v>2</v>
      </c>
      <c r="S238">
        <v>2</v>
      </c>
      <c r="T238">
        <v>2</v>
      </c>
      <c r="U238">
        <v>1</v>
      </c>
      <c r="V238">
        <v>4</v>
      </c>
      <c r="W238">
        <v>3</v>
      </c>
      <c r="X238">
        <v>-1</v>
      </c>
      <c r="Y238">
        <v>4</v>
      </c>
      <c r="Z238">
        <v>4</v>
      </c>
      <c r="AA238">
        <v>4</v>
      </c>
      <c r="AB238">
        <v>4</v>
      </c>
      <c r="AC238">
        <v>-1</v>
      </c>
      <c r="AD238">
        <v>1</v>
      </c>
      <c r="AE238">
        <v>17</v>
      </c>
      <c r="AF238">
        <v>62</v>
      </c>
      <c r="AG238">
        <v>2</v>
      </c>
      <c r="AP238">
        <v>50</v>
      </c>
      <c r="AQ238">
        <v>32</v>
      </c>
      <c r="AR238">
        <v>33</v>
      </c>
      <c r="AS238">
        <v>61</v>
      </c>
      <c r="AT238">
        <v>27</v>
      </c>
      <c r="AU238">
        <v>141</v>
      </c>
      <c r="AV238">
        <v>204</v>
      </c>
      <c r="AW238">
        <v>45</v>
      </c>
      <c r="AX238">
        <v>593</v>
      </c>
      <c r="AY238" s="1">
        <v>44273.473564814813</v>
      </c>
      <c r="AZ238">
        <v>1</v>
      </c>
      <c r="BA238">
        <v>8</v>
      </c>
      <c r="BB238">
        <v>8</v>
      </c>
      <c r="BC238">
        <v>0</v>
      </c>
      <c r="BD238">
        <v>0</v>
      </c>
      <c r="BE238" t="s">
        <v>614</v>
      </c>
      <c r="BF238">
        <v>7</v>
      </c>
    </row>
    <row r="239" spans="1:58" ht="409.5" hidden="1" x14ac:dyDescent="0.25">
      <c r="A239">
        <v>470</v>
      </c>
      <c r="B239" t="s">
        <v>227</v>
      </c>
      <c r="C239" s="1">
        <v>44273.47047453704</v>
      </c>
      <c r="D239">
        <v>2</v>
      </c>
      <c r="E239">
        <v>3</v>
      </c>
      <c r="F239" t="s">
        <v>832</v>
      </c>
      <c r="K239">
        <v>2</v>
      </c>
      <c r="L239" s="2" t="s">
        <v>833</v>
      </c>
      <c r="M239" t="e">
        <f>- einen Kernpunkt, eine Quelle, die den Inhalt der Theorie ausmacht
- Zweifel, das nicht vorhandene Vertrauen z.b. gegenüber dem Staat, welches zu Verschwörungstheorien führt</f>
        <v>#NAME?</v>
      </c>
      <c r="N239">
        <v>-1</v>
      </c>
      <c r="O239">
        <v>4</v>
      </c>
      <c r="P239">
        <v>4</v>
      </c>
      <c r="Q239">
        <v>1</v>
      </c>
      <c r="R239">
        <v>-1</v>
      </c>
      <c r="S239">
        <v>2</v>
      </c>
      <c r="T239">
        <v>3</v>
      </c>
      <c r="U239">
        <v>4</v>
      </c>
      <c r="V239">
        <v>3</v>
      </c>
      <c r="W239">
        <v>1</v>
      </c>
      <c r="X239">
        <v>1</v>
      </c>
      <c r="Y239">
        <v>3</v>
      </c>
      <c r="Z239">
        <v>4</v>
      </c>
      <c r="AA239">
        <v>4</v>
      </c>
      <c r="AB239">
        <v>3</v>
      </c>
      <c r="AC239">
        <v>4</v>
      </c>
      <c r="AD239">
        <v>1</v>
      </c>
      <c r="AE239">
        <v>18</v>
      </c>
      <c r="AF239">
        <v>63</v>
      </c>
      <c r="AG239">
        <v>2</v>
      </c>
      <c r="AP239">
        <v>133</v>
      </c>
      <c r="AQ239">
        <v>52</v>
      </c>
      <c r="AR239">
        <v>36</v>
      </c>
      <c r="AS239">
        <v>65</v>
      </c>
      <c r="AT239">
        <v>23</v>
      </c>
      <c r="AU239">
        <v>173</v>
      </c>
      <c r="AV239">
        <v>119</v>
      </c>
      <c r="AW239">
        <v>49</v>
      </c>
      <c r="AX239">
        <v>650</v>
      </c>
      <c r="AY239" s="1">
        <v>44273.477997685186</v>
      </c>
      <c r="AZ239">
        <v>1</v>
      </c>
      <c r="BA239">
        <v>8</v>
      </c>
      <c r="BB239">
        <v>8</v>
      </c>
      <c r="BC239">
        <v>0</v>
      </c>
      <c r="BD239">
        <v>0</v>
      </c>
      <c r="BE239" t="s">
        <v>453</v>
      </c>
      <c r="BF239">
        <v>1</v>
      </c>
    </row>
    <row r="240" spans="1:58" ht="409.5" hidden="1" x14ac:dyDescent="0.25">
      <c r="A240">
        <v>471</v>
      </c>
      <c r="B240" t="s">
        <v>227</v>
      </c>
      <c r="C240" s="1">
        <v>44273.475254629629</v>
      </c>
      <c r="D240">
        <v>2</v>
      </c>
      <c r="E240">
        <v>3</v>
      </c>
      <c r="F240" t="s">
        <v>834</v>
      </c>
      <c r="K240">
        <v>2</v>
      </c>
      <c r="L240" s="2" t="s">
        <v>835</v>
      </c>
      <c r="M240" s="2" t="s">
        <v>836</v>
      </c>
      <c r="N240">
        <v>-1</v>
      </c>
      <c r="O240">
        <v>3</v>
      </c>
      <c r="P240">
        <v>3</v>
      </c>
      <c r="Q240">
        <v>2</v>
      </c>
      <c r="R240">
        <v>2</v>
      </c>
      <c r="S240">
        <v>2</v>
      </c>
      <c r="T240">
        <v>1</v>
      </c>
      <c r="U240">
        <v>2</v>
      </c>
      <c r="V240">
        <v>4</v>
      </c>
      <c r="W240">
        <v>4</v>
      </c>
      <c r="X240">
        <v>3</v>
      </c>
      <c r="Y240">
        <v>4</v>
      </c>
      <c r="Z240">
        <v>4</v>
      </c>
      <c r="AA240">
        <v>4</v>
      </c>
      <c r="AB240">
        <v>4</v>
      </c>
      <c r="AC240">
        <v>-1</v>
      </c>
      <c r="AD240">
        <v>1</v>
      </c>
      <c r="AE240">
        <v>17</v>
      </c>
      <c r="AF240">
        <v>63</v>
      </c>
      <c r="AG240">
        <v>3</v>
      </c>
      <c r="AP240">
        <v>68</v>
      </c>
      <c r="AQ240">
        <v>30</v>
      </c>
      <c r="AR240">
        <v>30</v>
      </c>
      <c r="AS240">
        <v>68</v>
      </c>
      <c r="AT240">
        <v>14</v>
      </c>
      <c r="AU240">
        <v>425</v>
      </c>
      <c r="AV240">
        <v>150</v>
      </c>
      <c r="AW240">
        <v>53</v>
      </c>
      <c r="AX240">
        <v>838</v>
      </c>
      <c r="AY240" s="1">
        <v>44273.484953703701</v>
      </c>
      <c r="AZ240">
        <v>1</v>
      </c>
      <c r="BA240">
        <v>8</v>
      </c>
      <c r="BB240">
        <v>8</v>
      </c>
      <c r="BC240">
        <v>0</v>
      </c>
      <c r="BD240">
        <v>0</v>
      </c>
      <c r="BE240" t="s">
        <v>692</v>
      </c>
      <c r="BF240">
        <v>6</v>
      </c>
    </row>
    <row r="241" spans="1:58" ht="409.5" hidden="1" x14ac:dyDescent="0.25">
      <c r="A241">
        <v>473</v>
      </c>
      <c r="B241" t="s">
        <v>227</v>
      </c>
      <c r="C241" s="1">
        <v>44273.51898148148</v>
      </c>
      <c r="D241">
        <v>2</v>
      </c>
      <c r="E241">
        <v>3</v>
      </c>
      <c r="F241" t="s">
        <v>819</v>
      </c>
      <c r="K241">
        <v>2</v>
      </c>
      <c r="L241" s="2" t="s">
        <v>837</v>
      </c>
      <c r="M241" t="s">
        <v>838</v>
      </c>
      <c r="N241">
        <v>5</v>
      </c>
      <c r="O241">
        <v>5</v>
      </c>
      <c r="P241">
        <v>4</v>
      </c>
      <c r="Q241">
        <v>1</v>
      </c>
      <c r="R241">
        <v>3</v>
      </c>
      <c r="S241">
        <v>1</v>
      </c>
      <c r="T241">
        <v>3</v>
      </c>
      <c r="U241">
        <v>2</v>
      </c>
      <c r="V241">
        <v>3</v>
      </c>
      <c r="W241">
        <v>4</v>
      </c>
      <c r="X241">
        <v>4</v>
      </c>
      <c r="Y241">
        <v>4</v>
      </c>
      <c r="Z241">
        <v>5</v>
      </c>
      <c r="AA241">
        <v>5</v>
      </c>
      <c r="AB241">
        <v>4</v>
      </c>
      <c r="AC241">
        <v>-1</v>
      </c>
      <c r="AD241">
        <v>2</v>
      </c>
      <c r="AE241">
        <v>17</v>
      </c>
      <c r="AF241">
        <v>64</v>
      </c>
      <c r="AG241">
        <v>2</v>
      </c>
      <c r="AP241">
        <v>52</v>
      </c>
      <c r="AQ241">
        <v>54</v>
      </c>
      <c r="AR241">
        <v>54</v>
      </c>
      <c r="AS241">
        <v>76</v>
      </c>
      <c r="AT241">
        <v>41</v>
      </c>
      <c r="AU241">
        <v>994</v>
      </c>
      <c r="AV241">
        <v>163</v>
      </c>
      <c r="AW241">
        <v>208</v>
      </c>
      <c r="AX241">
        <v>678</v>
      </c>
      <c r="AY241" s="1">
        <v>44273.537986111114</v>
      </c>
      <c r="AZ241">
        <v>1</v>
      </c>
      <c r="BA241">
        <v>8</v>
      </c>
      <c r="BB241">
        <v>8</v>
      </c>
      <c r="BC241">
        <v>0</v>
      </c>
      <c r="BD241">
        <v>0</v>
      </c>
      <c r="BE241" t="s">
        <v>732</v>
      </c>
      <c r="BF241">
        <v>4</v>
      </c>
    </row>
    <row r="242" spans="1:58" ht="409.5" hidden="1" x14ac:dyDescent="0.25">
      <c r="A242">
        <v>474</v>
      </c>
      <c r="B242" t="s">
        <v>227</v>
      </c>
      <c r="C242" s="1">
        <v>44273.750509259262</v>
      </c>
      <c r="D242">
        <v>2</v>
      </c>
      <c r="E242">
        <v>3</v>
      </c>
      <c r="F242" t="s">
        <v>839</v>
      </c>
      <c r="K242">
        <v>2</v>
      </c>
      <c r="L242" s="2" t="s">
        <v>840</v>
      </c>
      <c r="M242" s="2" t="s">
        <v>841</v>
      </c>
      <c r="N242">
        <v>3</v>
      </c>
      <c r="O242">
        <v>4</v>
      </c>
      <c r="P242">
        <v>5</v>
      </c>
      <c r="Q242">
        <v>2</v>
      </c>
      <c r="R242">
        <v>4</v>
      </c>
      <c r="S242">
        <v>2</v>
      </c>
      <c r="T242">
        <v>2</v>
      </c>
      <c r="U242">
        <v>3</v>
      </c>
      <c r="V242">
        <v>4</v>
      </c>
      <c r="W242">
        <v>-1</v>
      </c>
      <c r="X242">
        <v>3</v>
      </c>
      <c r="Y242">
        <v>4</v>
      </c>
      <c r="Z242">
        <v>5</v>
      </c>
      <c r="AA242">
        <v>5</v>
      </c>
      <c r="AB242">
        <v>3</v>
      </c>
      <c r="AC242">
        <v>2</v>
      </c>
      <c r="AD242">
        <v>1</v>
      </c>
      <c r="AE242">
        <v>16</v>
      </c>
      <c r="AF242">
        <v>65</v>
      </c>
      <c r="AG242">
        <v>2</v>
      </c>
      <c r="AP242">
        <v>141</v>
      </c>
      <c r="AQ242">
        <v>43</v>
      </c>
      <c r="AR242">
        <v>28</v>
      </c>
      <c r="AS242">
        <v>63</v>
      </c>
      <c r="AT242">
        <v>17</v>
      </c>
      <c r="AU242">
        <v>283</v>
      </c>
      <c r="AV242">
        <v>211</v>
      </c>
      <c r="AW242">
        <v>138</v>
      </c>
      <c r="AX242">
        <v>832</v>
      </c>
      <c r="AY242" s="1">
        <v>44273.761203703703</v>
      </c>
      <c r="AZ242">
        <v>1</v>
      </c>
      <c r="BA242">
        <v>8</v>
      </c>
      <c r="BB242">
        <v>8</v>
      </c>
      <c r="BC242">
        <v>0</v>
      </c>
      <c r="BD242">
        <v>0</v>
      </c>
      <c r="BE242" t="s">
        <v>576</v>
      </c>
      <c r="BF242">
        <v>3</v>
      </c>
    </row>
    <row r="243" spans="1:58" ht="409.5" hidden="1" x14ac:dyDescent="0.25">
      <c r="A243">
        <v>476</v>
      </c>
      <c r="B243" t="s">
        <v>227</v>
      </c>
      <c r="C243" s="1">
        <v>44274.360127314816</v>
      </c>
      <c r="D243">
        <v>2</v>
      </c>
      <c r="E243">
        <v>3</v>
      </c>
      <c r="F243" t="s">
        <v>842</v>
      </c>
      <c r="K243">
        <v>2</v>
      </c>
      <c r="L243" s="2" t="s">
        <v>843</v>
      </c>
      <c r="M243" t="e">
        <f>- Manipulation
- Geheimbunde- und Organisationen</f>
        <v>#NAME?</v>
      </c>
      <c r="N243">
        <v>2</v>
      </c>
      <c r="O243">
        <v>4</v>
      </c>
      <c r="P243">
        <v>3</v>
      </c>
      <c r="Q243">
        <v>2</v>
      </c>
      <c r="R243">
        <v>2</v>
      </c>
      <c r="S243">
        <v>2</v>
      </c>
      <c r="T243">
        <v>4</v>
      </c>
      <c r="U243">
        <v>2</v>
      </c>
      <c r="V243">
        <v>4</v>
      </c>
      <c r="W243">
        <v>2</v>
      </c>
      <c r="X243">
        <v>5</v>
      </c>
      <c r="Y243">
        <v>4</v>
      </c>
      <c r="Z243">
        <v>5</v>
      </c>
      <c r="AA243">
        <v>2</v>
      </c>
      <c r="AB243">
        <v>4</v>
      </c>
      <c r="AC243">
        <v>2</v>
      </c>
      <c r="AD243">
        <v>1</v>
      </c>
      <c r="AE243">
        <v>17</v>
      </c>
      <c r="AF243">
        <v>66</v>
      </c>
      <c r="AG243">
        <v>2</v>
      </c>
      <c r="AP243">
        <v>148</v>
      </c>
      <c r="AQ243">
        <v>26</v>
      </c>
      <c r="AR243">
        <v>22</v>
      </c>
      <c r="AS243">
        <v>51</v>
      </c>
      <c r="AT243">
        <v>9</v>
      </c>
      <c r="AU243">
        <v>343</v>
      </c>
      <c r="AV243">
        <v>65</v>
      </c>
      <c r="AW243">
        <v>25</v>
      </c>
      <c r="AX243">
        <v>689</v>
      </c>
      <c r="AY243" s="1">
        <v>44274.368101851855</v>
      </c>
      <c r="AZ243">
        <v>1</v>
      </c>
      <c r="BA243">
        <v>8</v>
      </c>
      <c r="BB243">
        <v>8</v>
      </c>
      <c r="BC243">
        <v>0</v>
      </c>
      <c r="BD243">
        <v>0</v>
      </c>
      <c r="BE243" t="s">
        <v>844</v>
      </c>
      <c r="BF243">
        <v>24</v>
      </c>
    </row>
    <row r="244" spans="1:58" ht="195" hidden="1" x14ac:dyDescent="0.25">
      <c r="A244">
        <v>477</v>
      </c>
      <c r="B244" t="s">
        <v>227</v>
      </c>
      <c r="C244" s="1">
        <v>44274.360138888886</v>
      </c>
      <c r="D244">
        <v>2</v>
      </c>
      <c r="E244">
        <v>3</v>
      </c>
      <c r="F244" t="s">
        <v>842</v>
      </c>
      <c r="K244">
        <v>2</v>
      </c>
      <c r="L244" s="2" t="s">
        <v>845</v>
      </c>
      <c r="M244" t="s">
        <v>846</v>
      </c>
      <c r="N244">
        <v>3</v>
      </c>
      <c r="O244">
        <v>4</v>
      </c>
      <c r="P244">
        <v>2</v>
      </c>
      <c r="Q244">
        <v>1</v>
      </c>
      <c r="R244">
        <v>-1</v>
      </c>
      <c r="S244">
        <v>2</v>
      </c>
      <c r="T244">
        <v>2</v>
      </c>
      <c r="U244">
        <v>3</v>
      </c>
      <c r="V244">
        <v>3</v>
      </c>
      <c r="W244">
        <v>2</v>
      </c>
      <c r="X244">
        <v>3</v>
      </c>
      <c r="Y244">
        <v>3</v>
      </c>
      <c r="Z244">
        <v>5</v>
      </c>
      <c r="AA244">
        <v>4</v>
      </c>
      <c r="AB244">
        <v>4</v>
      </c>
      <c r="AC244">
        <v>-1</v>
      </c>
      <c r="AD244">
        <v>2</v>
      </c>
      <c r="AE244">
        <v>17</v>
      </c>
      <c r="AF244">
        <v>66</v>
      </c>
      <c r="AG244">
        <v>3</v>
      </c>
      <c r="AP244">
        <v>14</v>
      </c>
      <c r="AQ244">
        <v>41</v>
      </c>
      <c r="AR244">
        <v>36</v>
      </c>
      <c r="AS244">
        <v>48</v>
      </c>
      <c r="AT244">
        <v>23</v>
      </c>
      <c r="AU244">
        <v>121</v>
      </c>
      <c r="AV244">
        <v>110</v>
      </c>
      <c r="AW244">
        <v>104</v>
      </c>
      <c r="AX244">
        <v>497</v>
      </c>
      <c r="AY244" s="1">
        <v>44274.365891203706</v>
      </c>
      <c r="AZ244">
        <v>1</v>
      </c>
      <c r="BA244">
        <v>8</v>
      </c>
      <c r="BB244">
        <v>8</v>
      </c>
      <c r="BC244">
        <v>0</v>
      </c>
      <c r="BD244">
        <v>0</v>
      </c>
      <c r="BE244" t="s">
        <v>624</v>
      </c>
      <c r="BF244">
        <v>36</v>
      </c>
    </row>
    <row r="245" spans="1:58" ht="120" hidden="1" x14ac:dyDescent="0.25">
      <c r="A245">
        <v>478</v>
      </c>
      <c r="B245" t="s">
        <v>227</v>
      </c>
      <c r="C245" s="1">
        <v>44274.360162037039</v>
      </c>
      <c r="D245">
        <v>2</v>
      </c>
      <c r="E245">
        <v>3</v>
      </c>
      <c r="F245" t="s">
        <v>847</v>
      </c>
      <c r="K245">
        <v>2</v>
      </c>
      <c r="L245" s="2" t="s">
        <v>848</v>
      </c>
      <c r="M245" t="s">
        <v>849</v>
      </c>
      <c r="N245">
        <v>2</v>
      </c>
      <c r="O245">
        <v>3</v>
      </c>
      <c r="P245">
        <v>-1</v>
      </c>
      <c r="Q245">
        <v>1</v>
      </c>
      <c r="R245">
        <v>1</v>
      </c>
      <c r="S245">
        <v>1</v>
      </c>
      <c r="T245">
        <v>2</v>
      </c>
      <c r="U245">
        <v>2</v>
      </c>
      <c r="V245">
        <v>4</v>
      </c>
      <c r="W245">
        <v>4</v>
      </c>
      <c r="X245">
        <v>1</v>
      </c>
      <c r="Y245">
        <v>3</v>
      </c>
      <c r="Z245">
        <v>4</v>
      </c>
      <c r="AA245">
        <v>-1</v>
      </c>
      <c r="AB245">
        <v>4</v>
      </c>
      <c r="AC245">
        <v>2</v>
      </c>
      <c r="AD245">
        <v>1</v>
      </c>
      <c r="AE245">
        <v>17</v>
      </c>
      <c r="AF245">
        <v>67</v>
      </c>
      <c r="AG245">
        <v>3</v>
      </c>
      <c r="AP245">
        <v>181</v>
      </c>
      <c r="AQ245">
        <v>43</v>
      </c>
      <c r="AR245">
        <v>29</v>
      </c>
      <c r="AS245">
        <v>51</v>
      </c>
      <c r="AT245">
        <v>16</v>
      </c>
      <c r="AU245">
        <v>52</v>
      </c>
      <c r="AV245">
        <v>22</v>
      </c>
      <c r="AW245">
        <v>40</v>
      </c>
      <c r="AX245">
        <v>434</v>
      </c>
      <c r="AY245" s="1">
        <v>44274.365185185183</v>
      </c>
      <c r="AZ245">
        <v>1</v>
      </c>
      <c r="BA245">
        <v>8</v>
      </c>
      <c r="BB245">
        <v>8</v>
      </c>
      <c r="BC245">
        <v>0</v>
      </c>
      <c r="BD245">
        <v>0</v>
      </c>
      <c r="BE245" t="s">
        <v>350</v>
      </c>
      <c r="BF245">
        <v>44</v>
      </c>
    </row>
    <row r="246" spans="1:58" ht="409.5" hidden="1" x14ac:dyDescent="0.25">
      <c r="A246">
        <v>479</v>
      </c>
      <c r="B246" t="s">
        <v>227</v>
      </c>
      <c r="C246" s="1">
        <v>44274.360185185185</v>
      </c>
      <c r="D246">
        <v>2</v>
      </c>
      <c r="E246">
        <v>3</v>
      </c>
      <c r="F246" t="s">
        <v>842</v>
      </c>
      <c r="K246">
        <v>2</v>
      </c>
      <c r="L246" s="2" t="s">
        <v>850</v>
      </c>
      <c r="M246" s="2" t="s">
        <v>851</v>
      </c>
      <c r="N246">
        <v>4</v>
      </c>
      <c r="O246">
        <v>3</v>
      </c>
      <c r="P246">
        <v>4</v>
      </c>
      <c r="Q246">
        <v>1</v>
      </c>
      <c r="R246">
        <v>3</v>
      </c>
      <c r="S246">
        <v>2</v>
      </c>
      <c r="T246">
        <v>4</v>
      </c>
      <c r="U246">
        <v>2</v>
      </c>
      <c r="V246">
        <v>2</v>
      </c>
      <c r="W246">
        <v>3</v>
      </c>
      <c r="X246">
        <v>1</v>
      </c>
      <c r="Y246">
        <v>3</v>
      </c>
      <c r="Z246">
        <v>4</v>
      </c>
      <c r="AA246">
        <v>4</v>
      </c>
      <c r="AB246">
        <v>3</v>
      </c>
      <c r="AC246">
        <v>-1</v>
      </c>
      <c r="AD246">
        <v>1</v>
      </c>
      <c r="AE246">
        <v>17</v>
      </c>
      <c r="AF246">
        <v>67</v>
      </c>
      <c r="AG246">
        <v>2</v>
      </c>
      <c r="AP246">
        <v>20</v>
      </c>
      <c r="AQ246">
        <v>32</v>
      </c>
      <c r="AR246">
        <v>23</v>
      </c>
      <c r="AS246">
        <v>55</v>
      </c>
      <c r="AT246">
        <v>21</v>
      </c>
      <c r="AU246">
        <v>262</v>
      </c>
      <c r="AV246">
        <v>95</v>
      </c>
      <c r="AW246">
        <v>40</v>
      </c>
      <c r="AX246">
        <v>548</v>
      </c>
      <c r="AY246" s="1">
        <v>44274.366527777776</v>
      </c>
      <c r="AZ246">
        <v>1</v>
      </c>
      <c r="BA246">
        <v>8</v>
      </c>
      <c r="BB246">
        <v>8</v>
      </c>
      <c r="BC246">
        <v>0</v>
      </c>
      <c r="BD246">
        <v>0</v>
      </c>
      <c r="BE246" t="s">
        <v>852</v>
      </c>
      <c r="BF246">
        <v>25</v>
      </c>
    </row>
    <row r="247" spans="1:58" ht="409.5" hidden="1" x14ac:dyDescent="0.25">
      <c r="A247">
        <v>480</v>
      </c>
      <c r="B247" t="s">
        <v>227</v>
      </c>
      <c r="C247" s="1">
        <v>44274.360196759262</v>
      </c>
      <c r="D247">
        <v>2</v>
      </c>
      <c r="E247">
        <v>3</v>
      </c>
      <c r="F247" t="s">
        <v>842</v>
      </c>
      <c r="K247">
        <v>2</v>
      </c>
      <c r="L247" s="2" t="s">
        <v>853</v>
      </c>
      <c r="M247" s="2" t="s">
        <v>854</v>
      </c>
      <c r="N247">
        <v>2</v>
      </c>
      <c r="O247">
        <v>4</v>
      </c>
      <c r="P247">
        <v>4</v>
      </c>
      <c r="Q247">
        <v>4</v>
      </c>
      <c r="R247">
        <v>3</v>
      </c>
      <c r="S247">
        <v>1</v>
      </c>
      <c r="T247">
        <v>1</v>
      </c>
      <c r="U247">
        <v>1</v>
      </c>
      <c r="V247">
        <v>2</v>
      </c>
      <c r="W247">
        <v>4</v>
      </c>
      <c r="X247">
        <v>3</v>
      </c>
      <c r="Y247">
        <v>5</v>
      </c>
      <c r="Z247">
        <v>5</v>
      </c>
      <c r="AA247">
        <v>4</v>
      </c>
      <c r="AB247">
        <v>4</v>
      </c>
      <c r="AC247">
        <v>1</v>
      </c>
      <c r="AD247">
        <v>1</v>
      </c>
      <c r="AE247">
        <v>17</v>
      </c>
      <c r="AF247">
        <v>68</v>
      </c>
      <c r="AG247">
        <v>2</v>
      </c>
      <c r="AP247">
        <v>83</v>
      </c>
      <c r="AQ247">
        <v>39</v>
      </c>
      <c r="AR247">
        <v>22</v>
      </c>
      <c r="AS247">
        <v>49</v>
      </c>
      <c r="AT247">
        <v>9</v>
      </c>
      <c r="AU247">
        <v>233</v>
      </c>
      <c r="AV247">
        <v>119</v>
      </c>
      <c r="AW247">
        <v>30</v>
      </c>
      <c r="AX247">
        <v>584</v>
      </c>
      <c r="AY247" s="1">
        <v>44274.366956018515</v>
      </c>
      <c r="AZ247">
        <v>1</v>
      </c>
      <c r="BA247">
        <v>8</v>
      </c>
      <c r="BB247">
        <v>8</v>
      </c>
      <c r="BC247">
        <v>0</v>
      </c>
      <c r="BD247">
        <v>0</v>
      </c>
      <c r="BE247" t="s">
        <v>534</v>
      </c>
      <c r="BF247">
        <v>17</v>
      </c>
    </row>
    <row r="248" spans="1:58" ht="409.5" hidden="1" x14ac:dyDescent="0.25">
      <c r="A248">
        <v>481</v>
      </c>
      <c r="B248" t="s">
        <v>227</v>
      </c>
      <c r="C248" s="1">
        <v>44274.360208333332</v>
      </c>
      <c r="D248">
        <v>2</v>
      </c>
      <c r="E248">
        <v>3</v>
      </c>
      <c r="F248" t="s">
        <v>842</v>
      </c>
      <c r="K248">
        <v>2</v>
      </c>
      <c r="L248" s="2" t="s">
        <v>855</v>
      </c>
      <c r="M248" t="s">
        <v>856</v>
      </c>
      <c r="N248">
        <v>4</v>
      </c>
      <c r="O248">
        <v>4</v>
      </c>
      <c r="P248">
        <v>4</v>
      </c>
      <c r="Q248">
        <v>2</v>
      </c>
      <c r="R248">
        <v>1</v>
      </c>
      <c r="S248">
        <v>-1</v>
      </c>
      <c r="T248">
        <v>4</v>
      </c>
      <c r="U248">
        <v>4</v>
      </c>
      <c r="V248">
        <v>5</v>
      </c>
      <c r="W248">
        <v>4</v>
      </c>
      <c r="X248">
        <v>4</v>
      </c>
      <c r="Y248">
        <v>4</v>
      </c>
      <c r="Z248">
        <v>4</v>
      </c>
      <c r="AA248">
        <v>3</v>
      </c>
      <c r="AB248">
        <v>3</v>
      </c>
      <c r="AC248">
        <v>4</v>
      </c>
      <c r="AD248">
        <v>2</v>
      </c>
      <c r="AE248">
        <v>16</v>
      </c>
      <c r="AF248">
        <v>68</v>
      </c>
      <c r="AG248">
        <v>3</v>
      </c>
      <c r="AP248">
        <v>78</v>
      </c>
      <c r="AQ248">
        <v>44</v>
      </c>
      <c r="AR248">
        <v>32</v>
      </c>
      <c r="AS248">
        <v>69</v>
      </c>
      <c r="AT248">
        <v>21</v>
      </c>
      <c r="AU248">
        <v>395</v>
      </c>
      <c r="AV248">
        <v>21</v>
      </c>
      <c r="AW248">
        <v>28</v>
      </c>
      <c r="AX248">
        <v>688</v>
      </c>
      <c r="AY248" s="1">
        <v>44274.368171296293</v>
      </c>
      <c r="AZ248">
        <v>1</v>
      </c>
      <c r="BA248">
        <v>8</v>
      </c>
      <c r="BB248">
        <v>8</v>
      </c>
      <c r="BC248">
        <v>0</v>
      </c>
      <c r="BD248">
        <v>0</v>
      </c>
      <c r="BE248" t="s">
        <v>195</v>
      </c>
      <c r="BF248">
        <v>28</v>
      </c>
    </row>
    <row r="249" spans="1:58" ht="240" hidden="1" x14ac:dyDescent="0.25">
      <c r="A249">
        <v>482</v>
      </c>
      <c r="B249" t="s">
        <v>227</v>
      </c>
      <c r="C249" s="1">
        <v>44274.360243055555</v>
      </c>
      <c r="D249">
        <v>2</v>
      </c>
      <c r="E249">
        <v>3</v>
      </c>
      <c r="F249" t="s">
        <v>842</v>
      </c>
      <c r="K249">
        <v>2</v>
      </c>
      <c r="L249" s="2" t="s">
        <v>857</v>
      </c>
      <c r="M249" t="e">
        <f>- Manipulation
- Verbreitung über soziale Medien</f>
        <v>#NAME?</v>
      </c>
      <c r="N249">
        <v>2</v>
      </c>
      <c r="O249">
        <v>2</v>
      </c>
      <c r="P249">
        <v>3</v>
      </c>
      <c r="Q249">
        <v>3</v>
      </c>
      <c r="R249">
        <v>5</v>
      </c>
      <c r="S249">
        <v>2</v>
      </c>
      <c r="T249">
        <v>3</v>
      </c>
      <c r="U249">
        <v>3</v>
      </c>
      <c r="V249">
        <v>5</v>
      </c>
      <c r="W249">
        <v>2</v>
      </c>
      <c r="X249">
        <v>4</v>
      </c>
      <c r="Y249">
        <v>4</v>
      </c>
      <c r="Z249">
        <v>4</v>
      </c>
      <c r="AA249">
        <v>4</v>
      </c>
      <c r="AB249">
        <v>3</v>
      </c>
      <c r="AC249">
        <v>2</v>
      </c>
      <c r="AD249">
        <v>1</v>
      </c>
      <c r="AE249">
        <v>16</v>
      </c>
      <c r="AF249">
        <v>69</v>
      </c>
      <c r="AG249">
        <v>3</v>
      </c>
      <c r="AP249">
        <v>186</v>
      </c>
      <c r="AQ249">
        <v>40</v>
      </c>
      <c r="AR249">
        <v>33</v>
      </c>
      <c r="AS249">
        <v>71</v>
      </c>
      <c r="AT249">
        <v>33</v>
      </c>
      <c r="AU249">
        <v>252</v>
      </c>
      <c r="AV249">
        <v>36</v>
      </c>
      <c r="AW249">
        <v>66</v>
      </c>
      <c r="AX249">
        <v>717</v>
      </c>
      <c r="AY249" s="1">
        <v>44274.368541666663</v>
      </c>
      <c r="AZ249">
        <v>1</v>
      </c>
      <c r="BA249">
        <v>8</v>
      </c>
      <c r="BB249">
        <v>8</v>
      </c>
      <c r="BC249">
        <v>0</v>
      </c>
      <c r="BD249">
        <v>0</v>
      </c>
      <c r="BE249" t="s">
        <v>298</v>
      </c>
      <c r="BF249">
        <v>11</v>
      </c>
    </row>
    <row r="250" spans="1:58" ht="330" hidden="1" x14ac:dyDescent="0.25">
      <c r="A250">
        <v>484</v>
      </c>
      <c r="B250" t="s">
        <v>227</v>
      </c>
      <c r="C250" s="1">
        <v>44274.360335648147</v>
      </c>
      <c r="D250">
        <v>2</v>
      </c>
      <c r="E250">
        <v>3</v>
      </c>
      <c r="F250" t="s">
        <v>847</v>
      </c>
      <c r="K250">
        <v>2</v>
      </c>
      <c r="L250" s="2" t="s">
        <v>858</v>
      </c>
      <c r="M250" t="s">
        <v>859</v>
      </c>
      <c r="N250">
        <v>4</v>
      </c>
      <c r="O250">
        <v>4</v>
      </c>
      <c r="P250">
        <v>4</v>
      </c>
      <c r="Q250">
        <v>2</v>
      </c>
      <c r="R250">
        <v>2</v>
      </c>
      <c r="S250">
        <v>1</v>
      </c>
      <c r="T250">
        <v>3</v>
      </c>
      <c r="U250">
        <v>2</v>
      </c>
      <c r="V250">
        <v>4</v>
      </c>
      <c r="W250">
        <v>5</v>
      </c>
      <c r="X250">
        <v>4</v>
      </c>
      <c r="Y250">
        <v>4</v>
      </c>
      <c r="Z250">
        <v>5</v>
      </c>
      <c r="AA250">
        <v>4</v>
      </c>
      <c r="AB250">
        <v>5</v>
      </c>
      <c r="AC250">
        <v>3</v>
      </c>
      <c r="AD250">
        <v>2</v>
      </c>
      <c r="AE250">
        <v>17</v>
      </c>
      <c r="AF250">
        <v>70</v>
      </c>
      <c r="AG250">
        <v>3</v>
      </c>
      <c r="AP250">
        <v>216</v>
      </c>
      <c r="AQ250">
        <v>33</v>
      </c>
      <c r="AR250">
        <v>26</v>
      </c>
      <c r="AS250">
        <v>55</v>
      </c>
      <c r="AT250">
        <v>10</v>
      </c>
      <c r="AU250">
        <v>304</v>
      </c>
      <c r="AV250">
        <v>37</v>
      </c>
      <c r="AW250">
        <v>48</v>
      </c>
      <c r="AX250">
        <v>729</v>
      </c>
      <c r="AY250" s="1">
        <v>44274.368773148148</v>
      </c>
      <c r="AZ250">
        <v>1</v>
      </c>
      <c r="BA250">
        <v>8</v>
      </c>
      <c r="BB250">
        <v>8</v>
      </c>
      <c r="BC250">
        <v>0</v>
      </c>
      <c r="BD250">
        <v>0</v>
      </c>
      <c r="BE250" t="s">
        <v>534</v>
      </c>
      <c r="BF250">
        <v>21</v>
      </c>
    </row>
    <row r="251" spans="1:58" hidden="1" x14ac:dyDescent="0.25">
      <c r="A251">
        <v>485</v>
      </c>
      <c r="B251" t="s">
        <v>227</v>
      </c>
      <c r="C251" s="1">
        <v>44274.360532407409</v>
      </c>
      <c r="D251">
        <v>2</v>
      </c>
      <c r="E251">
        <v>3</v>
      </c>
      <c r="F251" t="s">
        <v>842</v>
      </c>
      <c r="K251">
        <v>2</v>
      </c>
      <c r="L251" t="s">
        <v>860</v>
      </c>
      <c r="M251" t="s">
        <v>861</v>
      </c>
      <c r="N251">
        <v>-1</v>
      </c>
      <c r="O251">
        <v>1</v>
      </c>
      <c r="P251">
        <v>2</v>
      </c>
      <c r="Q251">
        <v>-1</v>
      </c>
      <c r="R251">
        <v>-1</v>
      </c>
      <c r="S251">
        <v>-1</v>
      </c>
      <c r="T251">
        <v>1</v>
      </c>
      <c r="U251">
        <v>1</v>
      </c>
      <c r="V251">
        <v>2</v>
      </c>
      <c r="W251">
        <v>-1</v>
      </c>
      <c r="X251">
        <v>-1</v>
      </c>
      <c r="Y251">
        <v>2</v>
      </c>
      <c r="Z251">
        <v>2</v>
      </c>
      <c r="AA251">
        <v>3</v>
      </c>
      <c r="AB251">
        <v>3</v>
      </c>
      <c r="AC251">
        <v>-1</v>
      </c>
      <c r="AD251">
        <v>1</v>
      </c>
      <c r="AE251">
        <v>16</v>
      </c>
      <c r="AF251">
        <v>70</v>
      </c>
      <c r="AG251">
        <v>2</v>
      </c>
      <c r="AP251">
        <v>114</v>
      </c>
      <c r="AQ251">
        <v>38</v>
      </c>
      <c r="AR251">
        <v>24</v>
      </c>
      <c r="AS251">
        <v>49</v>
      </c>
      <c r="AT251">
        <v>25</v>
      </c>
      <c r="AU251">
        <v>31</v>
      </c>
      <c r="AV251">
        <v>53</v>
      </c>
      <c r="AW251">
        <v>68</v>
      </c>
      <c r="AX251">
        <v>402</v>
      </c>
      <c r="AY251" s="1">
        <v>44274.365185185183</v>
      </c>
      <c r="AZ251">
        <v>1</v>
      </c>
      <c r="BA251">
        <v>8</v>
      </c>
      <c r="BB251">
        <v>8</v>
      </c>
      <c r="BC251">
        <v>0</v>
      </c>
      <c r="BD251">
        <v>0</v>
      </c>
      <c r="BE251" t="s">
        <v>396</v>
      </c>
      <c r="BF251">
        <v>42</v>
      </c>
    </row>
    <row r="252" spans="1:58" ht="150" hidden="1" x14ac:dyDescent="0.25">
      <c r="A252">
        <v>486</v>
      </c>
      <c r="B252" t="s">
        <v>227</v>
      </c>
      <c r="C252" s="1">
        <v>44274.360543981478</v>
      </c>
      <c r="D252">
        <v>2</v>
      </c>
      <c r="E252">
        <v>3</v>
      </c>
      <c r="F252" t="s">
        <v>842</v>
      </c>
      <c r="K252">
        <v>2</v>
      </c>
      <c r="L252" t="e">
        <f>-Angela Merkel ist ein Reptiloit
-Bill Gates hat Corona geschaffen um uns Chips zu implantieren
-die Erde ist eine Scheibe, doch nimmt erfährt es, weil es den Antarktisvertrag gibt</f>
        <v>#NAME?</v>
      </c>
      <c r="M252" s="2" t="s">
        <v>862</v>
      </c>
      <c r="N252">
        <v>5</v>
      </c>
      <c r="O252">
        <v>5</v>
      </c>
      <c r="P252">
        <v>4</v>
      </c>
      <c r="Q252">
        <v>2</v>
      </c>
      <c r="R252">
        <v>4</v>
      </c>
      <c r="S252">
        <v>2</v>
      </c>
      <c r="T252">
        <v>3</v>
      </c>
      <c r="U252">
        <v>1</v>
      </c>
      <c r="V252">
        <v>3</v>
      </c>
      <c r="W252">
        <v>-1</v>
      </c>
      <c r="X252">
        <v>-1</v>
      </c>
      <c r="Y252">
        <v>2</v>
      </c>
      <c r="Z252">
        <v>3</v>
      </c>
      <c r="AA252">
        <v>5</v>
      </c>
      <c r="AB252">
        <v>5</v>
      </c>
      <c r="AC252">
        <v>3</v>
      </c>
      <c r="AD252">
        <v>2</v>
      </c>
      <c r="AE252">
        <v>17</v>
      </c>
      <c r="AF252">
        <v>71</v>
      </c>
      <c r="AG252">
        <v>3</v>
      </c>
      <c r="AP252">
        <v>68</v>
      </c>
      <c r="AQ252">
        <v>26</v>
      </c>
      <c r="AR252">
        <v>65</v>
      </c>
      <c r="AS252">
        <v>50</v>
      </c>
      <c r="AT252">
        <v>20</v>
      </c>
      <c r="AU252">
        <v>138</v>
      </c>
      <c r="AV252">
        <v>139</v>
      </c>
      <c r="AW252">
        <v>71</v>
      </c>
      <c r="AX252">
        <v>577</v>
      </c>
      <c r="AY252" s="1">
        <v>44274.367222222223</v>
      </c>
      <c r="AZ252">
        <v>1</v>
      </c>
      <c r="BA252">
        <v>8</v>
      </c>
      <c r="BB252">
        <v>8</v>
      </c>
      <c r="BC252">
        <v>0</v>
      </c>
      <c r="BD252">
        <v>0</v>
      </c>
      <c r="BE252" t="s">
        <v>659</v>
      </c>
      <c r="BF252">
        <v>8</v>
      </c>
    </row>
    <row r="253" spans="1:58" hidden="1" x14ac:dyDescent="0.25">
      <c r="A253">
        <v>487</v>
      </c>
      <c r="B253" t="s">
        <v>227</v>
      </c>
      <c r="C253" s="1">
        <v>44274.360821759263</v>
      </c>
      <c r="D253">
        <v>2</v>
      </c>
      <c r="E253">
        <v>3</v>
      </c>
      <c r="F253" t="s">
        <v>847</v>
      </c>
      <c r="K253">
        <v>2</v>
      </c>
      <c r="L253" t="e">
        <f>-Coronapandemie
                                                                                                                                                                                                                                                                das die politik uns irgendwas einimpfen möchte und dann Kontrolle über uns haben
-Kinderentführung
                                                                                                                                                                                                                                                                Menschen entführen kinder und trinken deren Blut
-politik und Krieg
                                                                                                                                                                                                                                                                Menschen wollen uns mit ihrer politik unseren glauben beeinflussen</f>
        <v>#NAME?</v>
      </c>
      <c r="M253" t="e">
        <f>-Viele Meldungen im Internet
-kommt in den Nachrichten und wird als Falschmeldung angesagt so bekommen Sie mehr Aufmerksamkeit
-bekommen mehr Anhänger über das Internet
-verschiede Demonstrationen
-Mischen sich unter andere Demonstrationen und verbreiten ihre Meinungen</f>
        <v>#NAME?</v>
      </c>
      <c r="N253">
        <v>3</v>
      </c>
      <c r="O253">
        <v>4</v>
      </c>
      <c r="P253">
        <v>2</v>
      </c>
      <c r="Q253">
        <v>4</v>
      </c>
      <c r="R253">
        <v>3</v>
      </c>
      <c r="S253">
        <v>2</v>
      </c>
      <c r="T253">
        <v>3</v>
      </c>
      <c r="U253">
        <v>2</v>
      </c>
      <c r="V253">
        <v>5</v>
      </c>
      <c r="W253">
        <v>4</v>
      </c>
      <c r="X253">
        <v>4</v>
      </c>
      <c r="Y253">
        <v>4</v>
      </c>
      <c r="Z253">
        <v>5</v>
      </c>
      <c r="AA253">
        <v>4</v>
      </c>
      <c r="AB253">
        <v>5</v>
      </c>
      <c r="AC253">
        <v>2</v>
      </c>
      <c r="AD253">
        <v>-9</v>
      </c>
      <c r="AE253">
        <v>17</v>
      </c>
      <c r="AF253">
        <v>71</v>
      </c>
      <c r="AG253">
        <v>2</v>
      </c>
      <c r="AP253">
        <v>7</v>
      </c>
      <c r="AQ253">
        <v>24</v>
      </c>
      <c r="AR253">
        <v>24</v>
      </c>
      <c r="AS253">
        <v>52</v>
      </c>
      <c r="AT253">
        <v>7</v>
      </c>
      <c r="AU253">
        <v>149</v>
      </c>
      <c r="AV253">
        <v>121</v>
      </c>
      <c r="AW253">
        <v>28</v>
      </c>
      <c r="AX253">
        <v>412</v>
      </c>
      <c r="AY253" s="1">
        <v>44274.365590277775</v>
      </c>
      <c r="AZ253">
        <v>1</v>
      </c>
      <c r="BA253">
        <v>8</v>
      </c>
      <c r="BB253">
        <v>8</v>
      </c>
      <c r="BC253">
        <v>4</v>
      </c>
      <c r="BD253">
        <v>4</v>
      </c>
      <c r="BE253" t="s">
        <v>390</v>
      </c>
      <c r="BF253">
        <v>88</v>
      </c>
    </row>
    <row r="254" spans="1:58" ht="75" hidden="1" x14ac:dyDescent="0.25">
      <c r="A254">
        <v>488</v>
      </c>
      <c r="B254" t="s">
        <v>227</v>
      </c>
      <c r="C254" s="1">
        <v>44274.360902777778</v>
      </c>
      <c r="D254">
        <v>2</v>
      </c>
      <c r="E254">
        <v>3</v>
      </c>
      <c r="F254" t="s">
        <v>847</v>
      </c>
      <c r="K254">
        <v>2</v>
      </c>
      <c r="L254" t="s">
        <v>863</v>
      </c>
      <c r="M254" s="2" t="s">
        <v>864</v>
      </c>
      <c r="N254">
        <v>4</v>
      </c>
      <c r="O254">
        <v>3</v>
      </c>
      <c r="P254">
        <v>4</v>
      </c>
      <c r="Q254">
        <v>2</v>
      </c>
      <c r="R254">
        <v>-1</v>
      </c>
      <c r="S254">
        <v>1</v>
      </c>
      <c r="T254">
        <v>2</v>
      </c>
      <c r="U254">
        <v>2</v>
      </c>
      <c r="V254">
        <v>3</v>
      </c>
      <c r="W254">
        <v>2</v>
      </c>
      <c r="X254">
        <v>5</v>
      </c>
      <c r="Y254">
        <v>4</v>
      </c>
      <c r="Z254">
        <v>5</v>
      </c>
      <c r="AA254">
        <v>4</v>
      </c>
      <c r="AB254">
        <v>4</v>
      </c>
      <c r="AC254">
        <v>-1</v>
      </c>
      <c r="AD254">
        <v>1</v>
      </c>
      <c r="AE254">
        <v>17</v>
      </c>
      <c r="AF254">
        <v>72</v>
      </c>
      <c r="AG254">
        <v>2</v>
      </c>
      <c r="AP254">
        <v>24</v>
      </c>
      <c r="AQ254">
        <v>25</v>
      </c>
      <c r="AR254">
        <v>27</v>
      </c>
      <c r="AS254">
        <v>41</v>
      </c>
      <c r="AT254">
        <v>21</v>
      </c>
      <c r="AU254">
        <v>65</v>
      </c>
      <c r="AV254">
        <v>73</v>
      </c>
      <c r="AW254">
        <v>35</v>
      </c>
      <c r="AX254">
        <v>311</v>
      </c>
      <c r="AY254" s="1">
        <v>44274.364502314813</v>
      </c>
      <c r="AZ254">
        <v>1</v>
      </c>
      <c r="BA254">
        <v>8</v>
      </c>
      <c r="BB254">
        <v>8</v>
      </c>
      <c r="BC254">
        <v>0</v>
      </c>
      <c r="BD254">
        <v>0</v>
      </c>
      <c r="BE254" t="s">
        <v>390</v>
      </c>
      <c r="BF254">
        <v>39</v>
      </c>
    </row>
    <row r="255" spans="1:58" hidden="1" x14ac:dyDescent="0.25">
      <c r="A255">
        <v>489</v>
      </c>
      <c r="B255" t="s">
        <v>227</v>
      </c>
      <c r="C255" s="1">
        <v>44274.360914351855</v>
      </c>
      <c r="D255">
        <v>2</v>
      </c>
      <c r="E255">
        <v>3</v>
      </c>
      <c r="F255" t="s">
        <v>847</v>
      </c>
      <c r="K255">
        <v>2</v>
      </c>
      <c r="L255" t="e">
        <f>- Bill Gates Mikrochips
- Flat Earther
- Eliten töten kinder
- Corona existiert nicht
- Echsenmenschen
- (Gott)</f>
        <v>#NAME?</v>
      </c>
      <c r="M255" t="e">
        <f>- Zweifel an wissentschaftlichen Feststellungen
- reiche und mächtige Menschen wollen uns kontrollieren und schaden</f>
        <v>#NAME?</v>
      </c>
      <c r="N255">
        <v>3</v>
      </c>
      <c r="O255">
        <v>4</v>
      </c>
      <c r="P255">
        <v>3</v>
      </c>
      <c r="Q255">
        <v>2</v>
      </c>
      <c r="R255">
        <v>4</v>
      </c>
      <c r="S255">
        <v>2</v>
      </c>
      <c r="T255">
        <v>3</v>
      </c>
      <c r="U255">
        <v>3</v>
      </c>
      <c r="V255">
        <v>5</v>
      </c>
      <c r="W255">
        <v>4</v>
      </c>
      <c r="X255">
        <v>3</v>
      </c>
      <c r="Y255">
        <v>4</v>
      </c>
      <c r="Z255">
        <v>5</v>
      </c>
      <c r="AA255">
        <v>4</v>
      </c>
      <c r="AB255">
        <v>4</v>
      </c>
      <c r="AC255">
        <v>3</v>
      </c>
      <c r="AD255">
        <v>1</v>
      </c>
      <c r="AE255">
        <v>16</v>
      </c>
      <c r="AF255">
        <v>72</v>
      </c>
      <c r="AG255">
        <v>3</v>
      </c>
      <c r="AP255">
        <v>86</v>
      </c>
      <c r="AQ255">
        <v>25</v>
      </c>
      <c r="AR255">
        <v>30</v>
      </c>
      <c r="AS255">
        <v>54</v>
      </c>
      <c r="AT255">
        <v>14</v>
      </c>
      <c r="AU255">
        <v>157</v>
      </c>
      <c r="AV255">
        <v>136</v>
      </c>
      <c r="AW255">
        <v>34</v>
      </c>
      <c r="AX255">
        <v>536</v>
      </c>
      <c r="AY255" s="1">
        <v>44274.367118055554</v>
      </c>
      <c r="AZ255">
        <v>1</v>
      </c>
      <c r="BA255">
        <v>8</v>
      </c>
      <c r="BB255">
        <v>8</v>
      </c>
      <c r="BC255">
        <v>0</v>
      </c>
      <c r="BD255">
        <v>0</v>
      </c>
      <c r="BE255" t="s">
        <v>287</v>
      </c>
      <c r="BF255">
        <v>11</v>
      </c>
    </row>
    <row r="256" spans="1:58" hidden="1" x14ac:dyDescent="0.25">
      <c r="A256">
        <v>490</v>
      </c>
      <c r="B256" t="s">
        <v>227</v>
      </c>
      <c r="C256" s="1">
        <v>44274.360914351855</v>
      </c>
      <c r="D256">
        <v>2</v>
      </c>
      <c r="E256">
        <v>3</v>
      </c>
      <c r="F256" t="s">
        <v>847</v>
      </c>
      <c r="K256">
        <v>2</v>
      </c>
      <c r="L256" t="s">
        <v>865</v>
      </c>
      <c r="M256" t="s">
        <v>866</v>
      </c>
      <c r="N256">
        <v>3</v>
      </c>
      <c r="O256">
        <v>2</v>
      </c>
      <c r="P256">
        <v>1</v>
      </c>
      <c r="Q256">
        <v>1</v>
      </c>
      <c r="R256">
        <v>-1</v>
      </c>
      <c r="S256">
        <v>1</v>
      </c>
      <c r="T256">
        <v>1</v>
      </c>
      <c r="U256">
        <v>1</v>
      </c>
      <c r="V256">
        <v>3</v>
      </c>
      <c r="W256">
        <v>3</v>
      </c>
      <c r="X256">
        <v>1</v>
      </c>
      <c r="Y256">
        <v>2</v>
      </c>
      <c r="Z256">
        <v>3</v>
      </c>
      <c r="AA256">
        <v>-1</v>
      </c>
      <c r="AB256">
        <v>3</v>
      </c>
      <c r="AC256">
        <v>-1</v>
      </c>
      <c r="AD256">
        <v>1</v>
      </c>
      <c r="AE256">
        <v>17</v>
      </c>
      <c r="AF256">
        <v>73</v>
      </c>
      <c r="AG256">
        <v>3</v>
      </c>
      <c r="AP256">
        <v>8</v>
      </c>
      <c r="AQ256">
        <v>28</v>
      </c>
      <c r="AR256">
        <v>26</v>
      </c>
      <c r="AS256">
        <v>65</v>
      </c>
      <c r="AT256">
        <v>21</v>
      </c>
      <c r="AU256">
        <v>144</v>
      </c>
      <c r="AV256">
        <v>149</v>
      </c>
      <c r="AW256">
        <v>31</v>
      </c>
      <c r="AX256">
        <v>472</v>
      </c>
      <c r="AY256" s="1">
        <v>44274.366377314815</v>
      </c>
      <c r="AZ256">
        <v>1</v>
      </c>
      <c r="BA256">
        <v>8</v>
      </c>
      <c r="BB256">
        <v>8</v>
      </c>
      <c r="BC256">
        <v>0</v>
      </c>
      <c r="BD256">
        <v>0</v>
      </c>
      <c r="BE256" t="s">
        <v>867</v>
      </c>
      <c r="BF256">
        <v>67</v>
      </c>
    </row>
    <row r="257" spans="1:58" ht="270" hidden="1" x14ac:dyDescent="0.25">
      <c r="A257">
        <v>491</v>
      </c>
      <c r="B257" t="s">
        <v>227</v>
      </c>
      <c r="C257" s="1">
        <v>44274.360937500001</v>
      </c>
      <c r="D257">
        <v>2</v>
      </c>
      <c r="E257">
        <v>3</v>
      </c>
      <c r="F257" t="s">
        <v>842</v>
      </c>
      <c r="K257">
        <v>2</v>
      </c>
      <c r="L257" s="2" t="s">
        <v>868</v>
      </c>
      <c r="M257" s="2" t="s">
        <v>869</v>
      </c>
      <c r="N257">
        <v>4</v>
      </c>
      <c r="O257">
        <v>3</v>
      </c>
      <c r="P257">
        <v>2</v>
      </c>
      <c r="Q257">
        <v>1</v>
      </c>
      <c r="R257">
        <v>3</v>
      </c>
      <c r="S257">
        <v>1</v>
      </c>
      <c r="T257">
        <v>3</v>
      </c>
      <c r="U257">
        <v>3</v>
      </c>
      <c r="V257">
        <v>4</v>
      </c>
      <c r="W257">
        <v>3</v>
      </c>
      <c r="X257">
        <v>3</v>
      </c>
      <c r="Y257">
        <v>3</v>
      </c>
      <c r="Z257">
        <v>4</v>
      </c>
      <c r="AA257">
        <v>4</v>
      </c>
      <c r="AB257">
        <v>3</v>
      </c>
      <c r="AC257">
        <v>2</v>
      </c>
      <c r="AD257">
        <v>1</v>
      </c>
      <c r="AE257">
        <v>17</v>
      </c>
      <c r="AF257">
        <v>73</v>
      </c>
      <c r="AG257">
        <v>2</v>
      </c>
      <c r="AP257">
        <v>81</v>
      </c>
      <c r="AQ257">
        <v>28</v>
      </c>
      <c r="AR257">
        <v>23</v>
      </c>
      <c r="AS257">
        <v>41</v>
      </c>
      <c r="AT257">
        <v>21</v>
      </c>
      <c r="AU257">
        <v>182</v>
      </c>
      <c r="AV257">
        <v>88</v>
      </c>
      <c r="AW257">
        <v>36</v>
      </c>
      <c r="AX257">
        <v>500</v>
      </c>
      <c r="AY257" s="1">
        <v>44274.366736111115</v>
      </c>
      <c r="AZ257">
        <v>1</v>
      </c>
      <c r="BA257">
        <v>8</v>
      </c>
      <c r="BB257">
        <v>8</v>
      </c>
      <c r="BC257">
        <v>0</v>
      </c>
      <c r="BD257">
        <v>0</v>
      </c>
      <c r="BE257" t="s">
        <v>619</v>
      </c>
      <c r="BF257">
        <v>11</v>
      </c>
    </row>
    <row r="258" spans="1:58" ht="270" hidden="1" x14ac:dyDescent="0.25">
      <c r="A258">
        <v>492</v>
      </c>
      <c r="B258" t="s">
        <v>227</v>
      </c>
      <c r="C258" s="1">
        <v>44274.360937500001</v>
      </c>
      <c r="D258">
        <v>2</v>
      </c>
      <c r="E258">
        <v>3</v>
      </c>
      <c r="F258" t="s">
        <v>842</v>
      </c>
      <c r="K258">
        <v>2</v>
      </c>
      <c r="L258" s="2" t="s">
        <v>870</v>
      </c>
      <c r="M258" s="2" t="s">
        <v>871</v>
      </c>
      <c r="N258">
        <v>2</v>
      </c>
      <c r="O258">
        <v>4</v>
      </c>
      <c r="P258">
        <v>4</v>
      </c>
      <c r="Q258">
        <v>2</v>
      </c>
      <c r="R258">
        <v>2</v>
      </c>
      <c r="S258">
        <v>1</v>
      </c>
      <c r="T258">
        <v>2</v>
      </c>
      <c r="U258">
        <v>2</v>
      </c>
      <c r="V258">
        <v>4</v>
      </c>
      <c r="W258">
        <v>4</v>
      </c>
      <c r="X258">
        <v>4</v>
      </c>
      <c r="Y258">
        <v>3</v>
      </c>
      <c r="Z258">
        <v>3</v>
      </c>
      <c r="AA258">
        <v>4</v>
      </c>
      <c r="AB258">
        <v>5</v>
      </c>
      <c r="AC258">
        <v>-1</v>
      </c>
      <c r="AD258">
        <v>1</v>
      </c>
      <c r="AE258">
        <v>17</v>
      </c>
      <c r="AF258">
        <v>74</v>
      </c>
      <c r="AG258">
        <v>2</v>
      </c>
      <c r="AP258">
        <v>54</v>
      </c>
      <c r="AQ258">
        <v>55</v>
      </c>
      <c r="AR258">
        <v>22</v>
      </c>
      <c r="AS258">
        <v>49</v>
      </c>
      <c r="AT258">
        <v>15</v>
      </c>
      <c r="AU258">
        <v>158</v>
      </c>
      <c r="AV258">
        <v>128</v>
      </c>
      <c r="AW258">
        <v>53</v>
      </c>
      <c r="AX258">
        <v>534</v>
      </c>
      <c r="AY258" s="1">
        <v>44274.367118055554</v>
      </c>
      <c r="AZ258">
        <v>1</v>
      </c>
      <c r="BA258">
        <v>8</v>
      </c>
      <c r="BB258">
        <v>8</v>
      </c>
      <c r="BC258">
        <v>0</v>
      </c>
      <c r="BD258">
        <v>0</v>
      </c>
      <c r="BE258" t="s">
        <v>372</v>
      </c>
      <c r="BF258">
        <v>12</v>
      </c>
    </row>
    <row r="259" spans="1:58" hidden="1" x14ac:dyDescent="0.25">
      <c r="A259">
        <v>493</v>
      </c>
      <c r="B259" t="s">
        <v>227</v>
      </c>
      <c r="C259" s="1">
        <v>44274.360983796294</v>
      </c>
      <c r="D259">
        <v>2</v>
      </c>
      <c r="E259">
        <v>3</v>
      </c>
      <c r="F259" t="s">
        <v>847</v>
      </c>
      <c r="K259">
        <v>2</v>
      </c>
      <c r="L259" t="s">
        <v>872</v>
      </c>
      <c r="M259" t="s">
        <v>873</v>
      </c>
      <c r="N259">
        <v>5</v>
      </c>
      <c r="O259">
        <v>3</v>
      </c>
      <c r="P259">
        <v>4</v>
      </c>
      <c r="Q259">
        <v>1</v>
      </c>
      <c r="R259">
        <v>2</v>
      </c>
      <c r="S259">
        <v>2</v>
      </c>
      <c r="T259">
        <v>2</v>
      </c>
      <c r="U259">
        <v>2</v>
      </c>
      <c r="V259">
        <v>1</v>
      </c>
      <c r="W259">
        <v>-1</v>
      </c>
      <c r="X259">
        <v>-1</v>
      </c>
      <c r="Y259">
        <v>2</v>
      </c>
      <c r="Z259">
        <v>3</v>
      </c>
      <c r="AA259">
        <v>4</v>
      </c>
      <c r="AB259">
        <v>-1</v>
      </c>
      <c r="AC259">
        <v>2</v>
      </c>
      <c r="AD259">
        <v>1</v>
      </c>
      <c r="AE259">
        <v>17</v>
      </c>
      <c r="AF259">
        <v>74</v>
      </c>
      <c r="AG259">
        <v>3</v>
      </c>
      <c r="AP259">
        <v>144</v>
      </c>
      <c r="AQ259">
        <v>32</v>
      </c>
      <c r="AR259">
        <v>34</v>
      </c>
      <c r="AS259">
        <v>60</v>
      </c>
      <c r="AT259">
        <v>23</v>
      </c>
      <c r="AU259">
        <v>72</v>
      </c>
      <c r="AV259">
        <v>32</v>
      </c>
      <c r="AW259">
        <v>54</v>
      </c>
      <c r="AX259">
        <v>451</v>
      </c>
      <c r="AY259" s="1">
        <v>44274.366203703707</v>
      </c>
      <c r="AZ259">
        <v>1</v>
      </c>
      <c r="BA259">
        <v>8</v>
      </c>
      <c r="BB259">
        <v>8</v>
      </c>
      <c r="BC259">
        <v>0</v>
      </c>
      <c r="BD259">
        <v>0</v>
      </c>
      <c r="BE259" t="s">
        <v>654</v>
      </c>
      <c r="BF259">
        <v>24</v>
      </c>
    </row>
    <row r="260" spans="1:58" ht="180" hidden="1" x14ac:dyDescent="0.25">
      <c r="A260">
        <v>497</v>
      </c>
      <c r="B260" t="s">
        <v>227</v>
      </c>
      <c r="C260" s="1">
        <v>44274.361111111109</v>
      </c>
      <c r="D260">
        <v>2</v>
      </c>
      <c r="E260">
        <v>3</v>
      </c>
      <c r="F260" t="s">
        <v>847</v>
      </c>
      <c r="K260">
        <v>2</v>
      </c>
      <c r="L260" s="2" t="s">
        <v>874</v>
      </c>
      <c r="M260" s="2" t="s">
        <v>875</v>
      </c>
      <c r="N260">
        <v>2</v>
      </c>
      <c r="O260">
        <v>4</v>
      </c>
      <c r="P260">
        <v>3</v>
      </c>
      <c r="Q260">
        <v>1</v>
      </c>
      <c r="R260">
        <v>-1</v>
      </c>
      <c r="S260">
        <v>2</v>
      </c>
      <c r="T260">
        <v>1</v>
      </c>
      <c r="U260">
        <v>2</v>
      </c>
      <c r="V260">
        <v>2</v>
      </c>
      <c r="W260">
        <v>-1</v>
      </c>
      <c r="X260">
        <v>-1</v>
      </c>
      <c r="Y260">
        <v>4</v>
      </c>
      <c r="Z260">
        <v>5</v>
      </c>
      <c r="AA260">
        <v>4</v>
      </c>
      <c r="AB260">
        <v>4</v>
      </c>
      <c r="AC260">
        <v>-1</v>
      </c>
      <c r="AD260">
        <v>1</v>
      </c>
      <c r="AE260">
        <v>16</v>
      </c>
      <c r="AF260">
        <v>76</v>
      </c>
      <c r="AG260">
        <v>3</v>
      </c>
      <c r="AP260">
        <v>74</v>
      </c>
      <c r="AQ260">
        <v>24</v>
      </c>
      <c r="AR260">
        <v>25</v>
      </c>
      <c r="AS260">
        <v>31</v>
      </c>
      <c r="AT260">
        <v>19</v>
      </c>
      <c r="AU260">
        <v>123</v>
      </c>
      <c r="AV260">
        <v>47</v>
      </c>
      <c r="AW260">
        <v>37</v>
      </c>
      <c r="AX260">
        <v>380</v>
      </c>
      <c r="AY260" s="1">
        <v>44274.36550925926</v>
      </c>
      <c r="AZ260">
        <v>1</v>
      </c>
      <c r="BA260">
        <v>8</v>
      </c>
      <c r="BB260">
        <v>8</v>
      </c>
      <c r="BC260">
        <v>0</v>
      </c>
      <c r="BD260">
        <v>0</v>
      </c>
      <c r="BE260" t="s">
        <v>148</v>
      </c>
      <c r="BF260">
        <v>25</v>
      </c>
    </row>
    <row r="261" spans="1:58" ht="375" hidden="1" x14ac:dyDescent="0.25">
      <c r="A261">
        <v>498</v>
      </c>
      <c r="B261" t="s">
        <v>227</v>
      </c>
      <c r="C261" s="1">
        <v>44274.361157407409</v>
      </c>
      <c r="D261">
        <v>2</v>
      </c>
      <c r="E261">
        <v>3</v>
      </c>
      <c r="F261" t="s">
        <v>847</v>
      </c>
      <c r="K261">
        <v>2</v>
      </c>
      <c r="L261" s="2" t="s">
        <v>876</v>
      </c>
      <c r="M261" s="2" t="s">
        <v>877</v>
      </c>
      <c r="N261">
        <v>4</v>
      </c>
      <c r="O261">
        <v>5</v>
      </c>
      <c r="P261">
        <v>5</v>
      </c>
      <c r="Q261">
        <v>1</v>
      </c>
      <c r="R261">
        <v>3</v>
      </c>
      <c r="S261">
        <v>2</v>
      </c>
      <c r="T261">
        <v>5</v>
      </c>
      <c r="U261">
        <v>3</v>
      </c>
      <c r="V261">
        <v>5</v>
      </c>
      <c r="W261">
        <v>4</v>
      </c>
      <c r="X261">
        <v>2</v>
      </c>
      <c r="Y261">
        <v>3</v>
      </c>
      <c r="Z261">
        <v>4</v>
      </c>
      <c r="AA261">
        <v>5</v>
      </c>
      <c r="AB261">
        <v>5</v>
      </c>
      <c r="AC261">
        <v>2</v>
      </c>
      <c r="AD261">
        <v>2</v>
      </c>
      <c r="AE261">
        <v>17</v>
      </c>
      <c r="AF261">
        <v>77</v>
      </c>
      <c r="AG261">
        <v>2</v>
      </c>
      <c r="AP261">
        <v>143</v>
      </c>
      <c r="AQ261">
        <v>34</v>
      </c>
      <c r="AR261">
        <v>49</v>
      </c>
      <c r="AS261">
        <v>72</v>
      </c>
      <c r="AT261">
        <v>41</v>
      </c>
      <c r="AU261">
        <v>278</v>
      </c>
      <c r="AV261">
        <v>101</v>
      </c>
      <c r="AW261">
        <v>64</v>
      </c>
      <c r="AX261">
        <v>782</v>
      </c>
      <c r="AY261" s="1">
        <v>44274.370219907411</v>
      </c>
      <c r="AZ261">
        <v>1</v>
      </c>
      <c r="BA261">
        <v>8</v>
      </c>
      <c r="BB261">
        <v>8</v>
      </c>
      <c r="BC261">
        <v>0</v>
      </c>
      <c r="BD261">
        <v>0</v>
      </c>
      <c r="BE261" t="s">
        <v>878</v>
      </c>
      <c r="BF261">
        <v>0</v>
      </c>
    </row>
    <row r="262" spans="1:58" ht="409.5" hidden="1" x14ac:dyDescent="0.25">
      <c r="A262">
        <v>501</v>
      </c>
      <c r="B262" t="s">
        <v>227</v>
      </c>
      <c r="C262" s="1">
        <v>44274.361770833333</v>
      </c>
      <c r="D262">
        <v>2</v>
      </c>
      <c r="E262">
        <v>3</v>
      </c>
      <c r="F262" t="s">
        <v>842</v>
      </c>
      <c r="K262">
        <v>2</v>
      </c>
      <c r="L262" t="s">
        <v>879</v>
      </c>
      <c r="M262" s="2" t="s">
        <v>880</v>
      </c>
      <c r="N262">
        <v>4</v>
      </c>
      <c r="O262">
        <v>4</v>
      </c>
      <c r="P262">
        <v>4</v>
      </c>
      <c r="Q262">
        <v>2</v>
      </c>
      <c r="R262">
        <v>-1</v>
      </c>
      <c r="S262">
        <v>2</v>
      </c>
      <c r="T262">
        <v>2</v>
      </c>
      <c r="U262">
        <v>2</v>
      </c>
      <c r="V262">
        <v>4</v>
      </c>
      <c r="W262">
        <v>-1</v>
      </c>
      <c r="X262">
        <v>-1</v>
      </c>
      <c r="Y262">
        <v>4</v>
      </c>
      <c r="Z262">
        <v>4</v>
      </c>
      <c r="AA262">
        <v>5</v>
      </c>
      <c r="AB262">
        <v>4</v>
      </c>
      <c r="AC262">
        <v>-1</v>
      </c>
      <c r="AD262">
        <v>2</v>
      </c>
      <c r="AE262">
        <v>17</v>
      </c>
      <c r="AF262">
        <v>78</v>
      </c>
      <c r="AG262">
        <v>3</v>
      </c>
      <c r="AP262">
        <v>89</v>
      </c>
      <c r="AQ262">
        <v>25</v>
      </c>
      <c r="AR262">
        <v>22</v>
      </c>
      <c r="AS262">
        <v>32</v>
      </c>
      <c r="AT262">
        <v>18</v>
      </c>
      <c r="AU262">
        <v>112</v>
      </c>
      <c r="AV262">
        <v>179</v>
      </c>
      <c r="AW262">
        <v>21</v>
      </c>
      <c r="AX262">
        <v>498</v>
      </c>
      <c r="AY262" s="1">
        <v>44274.367534722223</v>
      </c>
      <c r="AZ262">
        <v>1</v>
      </c>
      <c r="BA262">
        <v>8</v>
      </c>
      <c r="BB262">
        <v>8</v>
      </c>
      <c r="BC262">
        <v>0</v>
      </c>
      <c r="BD262">
        <v>0</v>
      </c>
      <c r="BE262" t="s">
        <v>352</v>
      </c>
      <c r="BF262">
        <v>25</v>
      </c>
    </row>
    <row r="263" spans="1:58" hidden="1" x14ac:dyDescent="0.25">
      <c r="A263">
        <v>502</v>
      </c>
      <c r="B263" t="s">
        <v>227</v>
      </c>
      <c r="C263" s="1">
        <v>44274.362337962964</v>
      </c>
      <c r="D263">
        <v>2</v>
      </c>
      <c r="E263">
        <v>3</v>
      </c>
      <c r="F263" t="s">
        <v>842</v>
      </c>
      <c r="K263">
        <v>2</v>
      </c>
      <c r="L263" t="s">
        <v>881</v>
      </c>
      <c r="M263" t="s">
        <v>882</v>
      </c>
      <c r="N263">
        <v>3</v>
      </c>
      <c r="O263">
        <v>3</v>
      </c>
      <c r="P263">
        <v>3</v>
      </c>
      <c r="Q263">
        <v>2</v>
      </c>
      <c r="R263">
        <v>2</v>
      </c>
      <c r="S263">
        <v>2</v>
      </c>
      <c r="T263">
        <v>2</v>
      </c>
      <c r="U263">
        <v>1</v>
      </c>
      <c r="V263">
        <v>4</v>
      </c>
      <c r="W263">
        <v>4</v>
      </c>
      <c r="X263">
        <v>2</v>
      </c>
      <c r="Y263">
        <v>4</v>
      </c>
      <c r="Z263">
        <v>4</v>
      </c>
      <c r="AA263">
        <v>4</v>
      </c>
      <c r="AB263">
        <v>3</v>
      </c>
      <c r="AC263">
        <v>2</v>
      </c>
      <c r="AD263">
        <v>2</v>
      </c>
      <c r="AE263">
        <v>16</v>
      </c>
      <c r="AF263">
        <v>79</v>
      </c>
      <c r="AG263">
        <v>2</v>
      </c>
      <c r="AP263">
        <v>3</v>
      </c>
      <c r="AQ263">
        <v>18</v>
      </c>
      <c r="AR263">
        <v>16</v>
      </c>
      <c r="AS263">
        <v>35</v>
      </c>
      <c r="AT263">
        <v>15</v>
      </c>
      <c r="AU263">
        <v>36</v>
      </c>
      <c r="AV263">
        <v>15</v>
      </c>
      <c r="AW263">
        <v>35</v>
      </c>
      <c r="AX263">
        <v>173</v>
      </c>
      <c r="AY263" s="1">
        <v>44274.364340277774</v>
      </c>
      <c r="AZ263">
        <v>1</v>
      </c>
      <c r="BA263">
        <v>8</v>
      </c>
      <c r="BB263">
        <v>8</v>
      </c>
      <c r="BC263">
        <v>0</v>
      </c>
      <c r="BD263">
        <v>0</v>
      </c>
      <c r="BE263" t="s">
        <v>883</v>
      </c>
      <c r="BF263">
        <v>147</v>
      </c>
    </row>
    <row r="264" spans="1:58" ht="180" hidden="1" x14ac:dyDescent="0.25">
      <c r="A264">
        <v>503</v>
      </c>
      <c r="B264" t="s">
        <v>227</v>
      </c>
      <c r="C264" s="1">
        <v>44274.363182870373</v>
      </c>
      <c r="D264">
        <v>2</v>
      </c>
      <c r="E264">
        <v>3</v>
      </c>
      <c r="F264" t="s">
        <v>847</v>
      </c>
      <c r="K264">
        <v>2</v>
      </c>
      <c r="L264" s="2" t="s">
        <v>884</v>
      </c>
      <c r="M264" t="s">
        <v>885</v>
      </c>
      <c r="N264">
        <v>5</v>
      </c>
      <c r="O264">
        <v>4</v>
      </c>
      <c r="P264">
        <v>4</v>
      </c>
      <c r="Q264">
        <v>1</v>
      </c>
      <c r="R264">
        <v>3</v>
      </c>
      <c r="S264">
        <v>2</v>
      </c>
      <c r="T264">
        <v>4</v>
      </c>
      <c r="U264">
        <v>2</v>
      </c>
      <c r="V264">
        <v>4</v>
      </c>
      <c r="W264">
        <v>4</v>
      </c>
      <c r="X264">
        <v>4</v>
      </c>
      <c r="Y264">
        <v>4</v>
      </c>
      <c r="Z264">
        <v>4</v>
      </c>
      <c r="AA264">
        <v>5</v>
      </c>
      <c r="AB264">
        <v>5</v>
      </c>
      <c r="AC264">
        <v>2</v>
      </c>
      <c r="AD264">
        <v>2</v>
      </c>
      <c r="AE264">
        <v>17</v>
      </c>
      <c r="AF264">
        <v>79</v>
      </c>
      <c r="AG264">
        <v>3</v>
      </c>
      <c r="AP264">
        <v>12</v>
      </c>
      <c r="AQ264">
        <v>28</v>
      </c>
      <c r="AR264">
        <v>21</v>
      </c>
      <c r="AS264">
        <v>24</v>
      </c>
      <c r="AT264">
        <v>21</v>
      </c>
      <c r="AU264">
        <v>132</v>
      </c>
      <c r="AV264">
        <v>64</v>
      </c>
      <c r="AW264">
        <v>29</v>
      </c>
      <c r="AX264">
        <v>331</v>
      </c>
      <c r="AY264" s="1">
        <v>44274.367013888892</v>
      </c>
      <c r="AZ264">
        <v>1</v>
      </c>
      <c r="BA264">
        <v>8</v>
      </c>
      <c r="BB264">
        <v>8</v>
      </c>
      <c r="BC264">
        <v>0</v>
      </c>
      <c r="BD264">
        <v>0</v>
      </c>
      <c r="BE264" t="s">
        <v>886</v>
      </c>
      <c r="BF264">
        <v>63</v>
      </c>
    </row>
    <row r="265" spans="1:58" ht="165" hidden="1" x14ac:dyDescent="0.25">
      <c r="A265">
        <v>504</v>
      </c>
      <c r="B265" t="s">
        <v>227</v>
      </c>
      <c r="C265" s="1">
        <v>44274.365358796298</v>
      </c>
      <c r="D265">
        <v>2</v>
      </c>
      <c r="E265">
        <v>3</v>
      </c>
      <c r="F265" t="s">
        <v>842</v>
      </c>
      <c r="K265">
        <v>2</v>
      </c>
      <c r="L265" s="2" t="s">
        <v>887</v>
      </c>
      <c r="M265" t="s">
        <v>888</v>
      </c>
      <c r="N265">
        <v>2</v>
      </c>
      <c r="O265">
        <v>4</v>
      </c>
      <c r="P265">
        <v>4</v>
      </c>
      <c r="Q265">
        <v>1</v>
      </c>
      <c r="R265">
        <v>3</v>
      </c>
      <c r="S265">
        <v>1</v>
      </c>
      <c r="T265">
        <v>4</v>
      </c>
      <c r="U265">
        <v>2</v>
      </c>
      <c r="V265">
        <v>4</v>
      </c>
      <c r="W265">
        <v>3</v>
      </c>
      <c r="X265">
        <v>-1</v>
      </c>
      <c r="Y265">
        <v>3</v>
      </c>
      <c r="Z265">
        <v>4</v>
      </c>
      <c r="AA265">
        <v>3</v>
      </c>
      <c r="AB265">
        <v>4</v>
      </c>
      <c r="AC265">
        <v>2</v>
      </c>
      <c r="AD265">
        <v>3</v>
      </c>
      <c r="AE265">
        <v>17</v>
      </c>
      <c r="AF265">
        <v>80</v>
      </c>
      <c r="AG265">
        <v>2</v>
      </c>
      <c r="AP265">
        <v>16</v>
      </c>
      <c r="AQ265">
        <v>22</v>
      </c>
      <c r="AR265">
        <v>17</v>
      </c>
      <c r="AS265">
        <v>22</v>
      </c>
      <c r="AT265">
        <v>9</v>
      </c>
      <c r="AU265">
        <v>72</v>
      </c>
      <c r="AV265">
        <v>21</v>
      </c>
      <c r="AW265">
        <v>18</v>
      </c>
      <c r="AX265">
        <v>197</v>
      </c>
      <c r="AY265" s="1">
        <v>44274.367638888885</v>
      </c>
      <c r="AZ265">
        <v>1</v>
      </c>
      <c r="BA265">
        <v>8</v>
      </c>
      <c r="BB265">
        <v>8</v>
      </c>
      <c r="BC265">
        <v>0</v>
      </c>
      <c r="BD265">
        <v>0</v>
      </c>
      <c r="BE265" t="s">
        <v>889</v>
      </c>
      <c r="BF265">
        <v>100</v>
      </c>
    </row>
    <row r="266" spans="1:58" ht="150" hidden="1" x14ac:dyDescent="0.25">
      <c r="A266">
        <v>509</v>
      </c>
      <c r="B266" t="s">
        <v>227</v>
      </c>
      <c r="C266" s="1">
        <v>44274.412349537037</v>
      </c>
      <c r="D266">
        <v>2</v>
      </c>
      <c r="E266">
        <v>3</v>
      </c>
      <c r="F266" t="s">
        <v>891</v>
      </c>
      <c r="K266">
        <v>2</v>
      </c>
      <c r="L266" s="2" t="s">
        <v>892</v>
      </c>
      <c r="M266" t="s">
        <v>893</v>
      </c>
      <c r="N266">
        <v>-1</v>
      </c>
      <c r="O266">
        <v>5</v>
      </c>
      <c r="P266">
        <v>5</v>
      </c>
      <c r="Q266">
        <v>1</v>
      </c>
      <c r="R266">
        <v>3</v>
      </c>
      <c r="S266">
        <v>-1</v>
      </c>
      <c r="T266">
        <v>4</v>
      </c>
      <c r="U266">
        <v>1</v>
      </c>
      <c r="V266">
        <v>4</v>
      </c>
      <c r="W266">
        <v>5</v>
      </c>
      <c r="X266">
        <v>-1</v>
      </c>
      <c r="Y266">
        <v>4</v>
      </c>
      <c r="Z266">
        <v>4</v>
      </c>
      <c r="AA266">
        <v>5</v>
      </c>
      <c r="AB266">
        <v>5</v>
      </c>
      <c r="AC266">
        <v>1</v>
      </c>
      <c r="AD266">
        <v>2</v>
      </c>
      <c r="AE266">
        <v>17</v>
      </c>
      <c r="AF266">
        <v>81</v>
      </c>
      <c r="AG266">
        <v>1</v>
      </c>
      <c r="AQ266">
        <v>33</v>
      </c>
      <c r="AR266">
        <v>79</v>
      </c>
      <c r="AS266">
        <v>67</v>
      </c>
      <c r="AT266">
        <v>109</v>
      </c>
      <c r="AU266">
        <v>92</v>
      </c>
      <c r="AV266">
        <v>102</v>
      </c>
      <c r="AW266">
        <v>641</v>
      </c>
      <c r="AX266">
        <v>395</v>
      </c>
      <c r="AY266" s="1">
        <v>44274.425347222219</v>
      </c>
      <c r="AZ266">
        <v>1</v>
      </c>
      <c r="BA266">
        <v>8</v>
      </c>
      <c r="BB266">
        <v>8</v>
      </c>
      <c r="BC266">
        <v>0</v>
      </c>
      <c r="BD266">
        <v>0</v>
      </c>
      <c r="BE266" t="s">
        <v>742</v>
      </c>
      <c r="BF266">
        <v>8</v>
      </c>
    </row>
    <row r="267" spans="1:58" x14ac:dyDescent="0.25">
      <c r="A267">
        <v>513</v>
      </c>
      <c r="B267" t="s">
        <v>223</v>
      </c>
      <c r="C267" s="1">
        <v>44277.433321759258</v>
      </c>
      <c r="AH267">
        <v>4</v>
      </c>
      <c r="AI267">
        <v>3</v>
      </c>
      <c r="AJ267">
        <v>5</v>
      </c>
      <c r="AK267">
        <v>5</v>
      </c>
      <c r="AL267">
        <v>5</v>
      </c>
      <c r="AM267" t="s">
        <v>894</v>
      </c>
      <c r="AN267" t="s">
        <v>895</v>
      </c>
      <c r="AP267">
        <v>6</v>
      </c>
      <c r="AQ267">
        <v>42</v>
      </c>
      <c r="AR267">
        <v>111</v>
      </c>
      <c r="AX267">
        <v>159</v>
      </c>
      <c r="AY267" s="1">
        <v>44277.435162037036</v>
      </c>
      <c r="AZ267">
        <v>1</v>
      </c>
      <c r="BA267">
        <v>3</v>
      </c>
      <c r="BB267">
        <v>3</v>
      </c>
      <c r="BC267">
        <v>13</v>
      </c>
      <c r="BD267">
        <v>9</v>
      </c>
      <c r="BE267" t="s">
        <v>280</v>
      </c>
      <c r="BF267">
        <v>25</v>
      </c>
    </row>
    <row r="268" spans="1:58" ht="270" hidden="1" x14ac:dyDescent="0.25">
      <c r="A268">
        <v>515</v>
      </c>
      <c r="B268" t="s">
        <v>227</v>
      </c>
      <c r="C268" s="1">
        <v>44278.481666666667</v>
      </c>
      <c r="D268">
        <v>2</v>
      </c>
      <c r="E268">
        <v>3</v>
      </c>
      <c r="F268" t="s">
        <v>842</v>
      </c>
      <c r="K268">
        <v>2</v>
      </c>
      <c r="L268" s="2" t="s">
        <v>896</v>
      </c>
      <c r="M268" t="e">
        <f>-Sie haben ein Feindbild
-das Nichts durch Zufall entsteht
-das Nichts so ist wie ist
-alles ist miteinander verbunden
-alle sind bescheuert</f>
        <v>#NAME?</v>
      </c>
      <c r="N268">
        <v>-1</v>
      </c>
      <c r="O268">
        <v>4</v>
      </c>
      <c r="P268">
        <v>3</v>
      </c>
      <c r="Q268">
        <v>1</v>
      </c>
      <c r="R268">
        <v>2</v>
      </c>
      <c r="S268">
        <v>2</v>
      </c>
      <c r="T268">
        <v>3</v>
      </c>
      <c r="U268">
        <v>2</v>
      </c>
      <c r="V268">
        <v>4</v>
      </c>
      <c r="W268">
        <v>2</v>
      </c>
      <c r="X268">
        <v>2</v>
      </c>
      <c r="Y268">
        <v>3</v>
      </c>
      <c r="Z268">
        <v>4</v>
      </c>
      <c r="AA268">
        <v>4</v>
      </c>
      <c r="AB268">
        <v>3</v>
      </c>
      <c r="AC268">
        <v>3</v>
      </c>
      <c r="AD268">
        <v>2</v>
      </c>
      <c r="AE268">
        <v>17</v>
      </c>
      <c r="AF268">
        <v>83</v>
      </c>
      <c r="AG268">
        <v>2</v>
      </c>
      <c r="AP268">
        <v>63</v>
      </c>
      <c r="AQ268">
        <v>25</v>
      </c>
      <c r="AR268">
        <v>32</v>
      </c>
      <c r="AS268">
        <v>48</v>
      </c>
      <c r="AT268">
        <v>19</v>
      </c>
      <c r="AU268">
        <v>112</v>
      </c>
      <c r="AV268">
        <v>100</v>
      </c>
      <c r="AW268">
        <v>43</v>
      </c>
      <c r="AX268">
        <v>442</v>
      </c>
      <c r="AY268" s="1">
        <v>44278.48678240741</v>
      </c>
      <c r="AZ268">
        <v>1</v>
      </c>
      <c r="BA268">
        <v>8</v>
      </c>
      <c r="BB268">
        <v>8</v>
      </c>
      <c r="BC268">
        <v>0</v>
      </c>
      <c r="BD268">
        <v>0</v>
      </c>
      <c r="BE268" t="s">
        <v>195</v>
      </c>
      <c r="BF268">
        <v>12</v>
      </c>
    </row>
    <row r="269" spans="1:58" ht="210" hidden="1" x14ac:dyDescent="0.25">
      <c r="A269">
        <v>516</v>
      </c>
      <c r="B269" t="s">
        <v>227</v>
      </c>
      <c r="C269" s="1">
        <v>44278.481689814813</v>
      </c>
      <c r="D269">
        <v>2</v>
      </c>
      <c r="E269">
        <v>3</v>
      </c>
      <c r="F269" t="s">
        <v>842</v>
      </c>
      <c r="K269">
        <v>2</v>
      </c>
      <c r="L269" s="2" t="s">
        <v>897</v>
      </c>
      <c r="M269" s="2" t="s">
        <v>898</v>
      </c>
      <c r="N269">
        <v>2</v>
      </c>
      <c r="O269">
        <v>5</v>
      </c>
      <c r="P269">
        <v>4</v>
      </c>
      <c r="Q269">
        <v>3</v>
      </c>
      <c r="R269">
        <v>4</v>
      </c>
      <c r="S269">
        <v>1</v>
      </c>
      <c r="T269">
        <v>1</v>
      </c>
      <c r="U269">
        <v>3</v>
      </c>
      <c r="V269">
        <v>2</v>
      </c>
      <c r="W269">
        <v>4</v>
      </c>
      <c r="X269">
        <v>-1</v>
      </c>
      <c r="Y269">
        <v>4</v>
      </c>
      <c r="Z269">
        <v>5</v>
      </c>
      <c r="AA269">
        <v>4</v>
      </c>
      <c r="AB269">
        <v>5</v>
      </c>
      <c r="AC269">
        <v>-1</v>
      </c>
      <c r="AD269">
        <v>1</v>
      </c>
      <c r="AE269">
        <v>16</v>
      </c>
      <c r="AF269">
        <v>83</v>
      </c>
      <c r="AG269">
        <v>3</v>
      </c>
      <c r="AP269">
        <v>17</v>
      </c>
      <c r="AQ269">
        <v>33</v>
      </c>
      <c r="AR269">
        <v>40</v>
      </c>
      <c r="AS269">
        <v>49</v>
      </c>
      <c r="AT269">
        <v>28</v>
      </c>
      <c r="AU269">
        <v>104</v>
      </c>
      <c r="AV269">
        <v>74</v>
      </c>
      <c r="AW269">
        <v>44</v>
      </c>
      <c r="AX269">
        <v>389</v>
      </c>
      <c r="AY269" s="1">
        <v>44278.486192129632</v>
      </c>
      <c r="AZ269">
        <v>1</v>
      </c>
      <c r="BA269">
        <v>8</v>
      </c>
      <c r="BB269">
        <v>8</v>
      </c>
      <c r="BC269">
        <v>0</v>
      </c>
      <c r="BD269">
        <v>0</v>
      </c>
      <c r="BE269" t="s">
        <v>629</v>
      </c>
      <c r="BF269">
        <v>34</v>
      </c>
    </row>
    <row r="270" spans="1:58" hidden="1" x14ac:dyDescent="0.25">
      <c r="A270">
        <v>517</v>
      </c>
      <c r="B270" t="s">
        <v>227</v>
      </c>
      <c r="C270" s="1">
        <v>44278.48170138889</v>
      </c>
      <c r="D270">
        <v>2</v>
      </c>
      <c r="E270">
        <v>3</v>
      </c>
      <c r="F270" t="s">
        <v>847</v>
      </c>
      <c r="K270">
        <v>2</v>
      </c>
      <c r="L270" t="e">
        <f>-dass Corona erfunden ist
-den Klimawandel gibt es nicht
-US Präsidenten Wahl ist gefälscht</f>
        <v>#NAME?</v>
      </c>
      <c r="M270" t="s">
        <v>899</v>
      </c>
      <c r="N270">
        <v>2</v>
      </c>
      <c r="O270">
        <v>4</v>
      </c>
      <c r="P270">
        <v>-1</v>
      </c>
      <c r="Q270">
        <v>-1</v>
      </c>
      <c r="R270">
        <v>-1</v>
      </c>
      <c r="S270">
        <v>1</v>
      </c>
      <c r="T270">
        <v>1</v>
      </c>
      <c r="U270">
        <v>1</v>
      </c>
      <c r="V270">
        <v>3</v>
      </c>
      <c r="W270">
        <v>3</v>
      </c>
      <c r="X270">
        <v>3</v>
      </c>
      <c r="Y270">
        <v>3</v>
      </c>
      <c r="Z270">
        <v>3</v>
      </c>
      <c r="AA270">
        <v>4</v>
      </c>
      <c r="AB270">
        <v>4</v>
      </c>
      <c r="AC270">
        <v>-1</v>
      </c>
      <c r="AD270">
        <v>1</v>
      </c>
      <c r="AE270">
        <v>16</v>
      </c>
      <c r="AF270">
        <v>84</v>
      </c>
      <c r="AG270">
        <v>2</v>
      </c>
      <c r="AP270">
        <v>233</v>
      </c>
      <c r="AQ270">
        <v>25</v>
      </c>
      <c r="AR270">
        <v>29</v>
      </c>
      <c r="AS270">
        <v>57</v>
      </c>
      <c r="AT270">
        <v>20</v>
      </c>
      <c r="AU270">
        <v>146</v>
      </c>
      <c r="AV270">
        <v>79</v>
      </c>
      <c r="AW270">
        <v>107</v>
      </c>
      <c r="AX270">
        <v>635</v>
      </c>
      <c r="AY270" s="1">
        <v>44278.489756944444</v>
      </c>
      <c r="AZ270">
        <v>1</v>
      </c>
      <c r="BA270">
        <v>8</v>
      </c>
      <c r="BB270">
        <v>8</v>
      </c>
      <c r="BC270">
        <v>0</v>
      </c>
      <c r="BD270">
        <v>0</v>
      </c>
      <c r="BE270" t="s">
        <v>298</v>
      </c>
      <c r="BF270">
        <v>8</v>
      </c>
    </row>
    <row r="271" spans="1:58" hidden="1" x14ac:dyDescent="0.25">
      <c r="A271">
        <v>519</v>
      </c>
      <c r="B271" t="s">
        <v>227</v>
      </c>
      <c r="C271" s="1">
        <v>44278.481747685182</v>
      </c>
      <c r="D271">
        <v>2</v>
      </c>
      <c r="E271">
        <v>3</v>
      </c>
      <c r="F271" t="s">
        <v>842</v>
      </c>
      <c r="K271">
        <v>2</v>
      </c>
      <c r="L271" t="s">
        <v>900</v>
      </c>
      <c r="M271" t="s">
        <v>901</v>
      </c>
      <c r="N271">
        <v>-1</v>
      </c>
      <c r="O271">
        <v>5</v>
      </c>
      <c r="P271">
        <v>4</v>
      </c>
      <c r="Q271">
        <v>1</v>
      </c>
      <c r="R271">
        <v>-1</v>
      </c>
      <c r="S271">
        <v>2</v>
      </c>
      <c r="T271">
        <v>2</v>
      </c>
      <c r="U271">
        <v>1</v>
      </c>
      <c r="V271">
        <v>3</v>
      </c>
      <c r="W271">
        <v>2</v>
      </c>
      <c r="X271">
        <v>3</v>
      </c>
      <c r="Y271">
        <v>3</v>
      </c>
      <c r="Z271">
        <v>4</v>
      </c>
      <c r="AA271">
        <v>3</v>
      </c>
      <c r="AB271">
        <v>4</v>
      </c>
      <c r="AC271">
        <v>2</v>
      </c>
      <c r="AD271">
        <v>2</v>
      </c>
      <c r="AE271">
        <v>17</v>
      </c>
      <c r="AF271">
        <v>85</v>
      </c>
      <c r="AG271">
        <v>3</v>
      </c>
      <c r="AP271">
        <v>62</v>
      </c>
      <c r="AQ271">
        <v>26</v>
      </c>
      <c r="AR271">
        <v>40</v>
      </c>
      <c r="AS271">
        <v>100</v>
      </c>
      <c r="AT271">
        <v>61</v>
      </c>
      <c r="AU271">
        <v>155</v>
      </c>
      <c r="AV271">
        <v>69</v>
      </c>
      <c r="AW271">
        <v>108</v>
      </c>
      <c r="AX271">
        <v>519</v>
      </c>
      <c r="AY271" s="1">
        <v>44278.488935185182</v>
      </c>
      <c r="AZ271">
        <v>1</v>
      </c>
      <c r="BA271">
        <v>8</v>
      </c>
      <c r="BB271">
        <v>8</v>
      </c>
      <c r="BC271">
        <v>0</v>
      </c>
      <c r="BD271">
        <v>0</v>
      </c>
      <c r="BE271" t="s">
        <v>209</v>
      </c>
      <c r="BF271">
        <v>9</v>
      </c>
    </row>
    <row r="272" spans="1:58" ht="409.5" hidden="1" x14ac:dyDescent="0.25">
      <c r="A272">
        <v>521</v>
      </c>
      <c r="B272" t="s">
        <v>227</v>
      </c>
      <c r="C272" s="1">
        <v>44278.481932870367</v>
      </c>
      <c r="D272">
        <v>2</v>
      </c>
      <c r="E272">
        <v>3</v>
      </c>
      <c r="F272" t="s">
        <v>842</v>
      </c>
      <c r="K272">
        <v>2</v>
      </c>
      <c r="L272" s="2" t="s">
        <v>902</v>
      </c>
      <c r="M272" t="s">
        <v>903</v>
      </c>
      <c r="N272">
        <v>4</v>
      </c>
      <c r="O272">
        <v>-1</v>
      </c>
      <c r="P272">
        <v>3</v>
      </c>
      <c r="Q272">
        <v>1</v>
      </c>
      <c r="R272">
        <v>2</v>
      </c>
      <c r="S272">
        <v>3</v>
      </c>
      <c r="T272">
        <v>3</v>
      </c>
      <c r="U272">
        <v>2</v>
      </c>
      <c r="V272">
        <v>4</v>
      </c>
      <c r="W272">
        <v>3</v>
      </c>
      <c r="X272">
        <v>4</v>
      </c>
      <c r="Y272">
        <v>4</v>
      </c>
      <c r="Z272">
        <v>4</v>
      </c>
      <c r="AA272">
        <v>4</v>
      </c>
      <c r="AB272">
        <v>-1</v>
      </c>
      <c r="AC272">
        <v>2</v>
      </c>
      <c r="AD272">
        <v>2</v>
      </c>
      <c r="AE272">
        <v>17</v>
      </c>
      <c r="AF272">
        <v>86</v>
      </c>
      <c r="AG272">
        <v>2</v>
      </c>
      <c r="AP272">
        <v>68</v>
      </c>
      <c r="AQ272">
        <v>37</v>
      </c>
      <c r="AR272">
        <v>46</v>
      </c>
      <c r="AS272">
        <v>95</v>
      </c>
      <c r="AT272">
        <v>22</v>
      </c>
      <c r="AU272">
        <v>275</v>
      </c>
      <c r="AV272">
        <v>62</v>
      </c>
      <c r="AW272">
        <v>42</v>
      </c>
      <c r="AX272">
        <v>647</v>
      </c>
      <c r="AY272" s="1">
        <v>44278.489432870374</v>
      </c>
      <c r="AZ272">
        <v>1</v>
      </c>
      <c r="BA272">
        <v>8</v>
      </c>
      <c r="BB272">
        <v>8</v>
      </c>
      <c r="BC272">
        <v>0</v>
      </c>
      <c r="BD272">
        <v>0</v>
      </c>
      <c r="BE272" t="s">
        <v>692</v>
      </c>
      <c r="BF272">
        <v>6</v>
      </c>
    </row>
    <row r="273" spans="1:58" ht="225" hidden="1" x14ac:dyDescent="0.25">
      <c r="A273">
        <v>525</v>
      </c>
      <c r="B273" t="s">
        <v>227</v>
      </c>
      <c r="C273" s="1">
        <v>44278.48201388889</v>
      </c>
      <c r="D273">
        <v>2</v>
      </c>
      <c r="E273">
        <v>3</v>
      </c>
      <c r="F273" t="s">
        <v>842</v>
      </c>
      <c r="K273">
        <v>2</v>
      </c>
      <c r="L273" s="2" t="s">
        <v>904</v>
      </c>
      <c r="M273" s="2" t="s">
        <v>905</v>
      </c>
      <c r="N273">
        <v>3</v>
      </c>
      <c r="O273">
        <v>4</v>
      </c>
      <c r="P273">
        <v>4</v>
      </c>
      <c r="Q273">
        <v>2</v>
      </c>
      <c r="R273">
        <v>2</v>
      </c>
      <c r="S273">
        <v>2</v>
      </c>
      <c r="T273">
        <v>3</v>
      </c>
      <c r="U273">
        <v>2</v>
      </c>
      <c r="V273">
        <v>3</v>
      </c>
      <c r="W273">
        <v>4</v>
      </c>
      <c r="X273">
        <v>2</v>
      </c>
      <c r="Y273">
        <v>4</v>
      </c>
      <c r="Z273">
        <v>4</v>
      </c>
      <c r="AA273">
        <v>4</v>
      </c>
      <c r="AB273">
        <v>4</v>
      </c>
      <c r="AC273">
        <v>2</v>
      </c>
      <c r="AD273">
        <v>1</v>
      </c>
      <c r="AE273">
        <v>17</v>
      </c>
      <c r="AF273">
        <v>88</v>
      </c>
      <c r="AG273">
        <v>2</v>
      </c>
      <c r="AP273">
        <v>181</v>
      </c>
      <c r="AQ273">
        <v>28</v>
      </c>
      <c r="AR273">
        <v>35</v>
      </c>
      <c r="AS273">
        <v>81</v>
      </c>
      <c r="AT273">
        <v>43</v>
      </c>
      <c r="AU273">
        <v>381</v>
      </c>
      <c r="AV273">
        <v>193</v>
      </c>
      <c r="AW273">
        <v>38</v>
      </c>
      <c r="AX273">
        <v>980</v>
      </c>
      <c r="AY273" s="1">
        <v>44278.493356481478</v>
      </c>
      <c r="AZ273">
        <v>1</v>
      </c>
      <c r="BA273">
        <v>8</v>
      </c>
      <c r="BB273">
        <v>8</v>
      </c>
      <c r="BC273">
        <v>0</v>
      </c>
      <c r="BD273">
        <v>0</v>
      </c>
      <c r="BE273" t="s">
        <v>155</v>
      </c>
      <c r="BF273">
        <v>3</v>
      </c>
    </row>
    <row r="274" spans="1:58" ht="225" hidden="1" x14ac:dyDescent="0.25">
      <c r="A274">
        <v>527</v>
      </c>
      <c r="B274" t="s">
        <v>227</v>
      </c>
      <c r="C274" s="1">
        <v>44278.482060185182</v>
      </c>
      <c r="D274">
        <v>2</v>
      </c>
      <c r="E274">
        <v>3</v>
      </c>
      <c r="F274" t="s">
        <v>847</v>
      </c>
      <c r="K274">
        <v>2</v>
      </c>
      <c r="L274" t="e">
        <f>-Klimawandel und Corona gibts nicht
- vermeintliche Nebenwirkungen
                                                                                                                                                                                                                                                                (wenn Sie dieses Mittel zu sich nehmen, bekommen Sie genau diese Symptome)</f>
        <v>#NAME?</v>
      </c>
      <c r="M274" s="2" t="s">
        <v>908</v>
      </c>
      <c r="N274">
        <v>2</v>
      </c>
      <c r="O274">
        <v>3</v>
      </c>
      <c r="P274">
        <v>4</v>
      </c>
      <c r="Q274">
        <v>2</v>
      </c>
      <c r="R274">
        <v>1</v>
      </c>
      <c r="S274">
        <v>2</v>
      </c>
      <c r="T274">
        <v>3</v>
      </c>
      <c r="U274">
        <v>3</v>
      </c>
      <c r="V274">
        <v>4</v>
      </c>
      <c r="W274">
        <v>3</v>
      </c>
      <c r="X274">
        <v>2</v>
      </c>
      <c r="Y274">
        <v>4</v>
      </c>
      <c r="Z274">
        <v>4</v>
      </c>
      <c r="AA274">
        <v>3</v>
      </c>
      <c r="AB274">
        <v>3</v>
      </c>
      <c r="AC274">
        <v>2</v>
      </c>
      <c r="AD274">
        <v>1</v>
      </c>
      <c r="AE274">
        <v>17</v>
      </c>
      <c r="AF274">
        <v>89</v>
      </c>
      <c r="AG274">
        <v>2</v>
      </c>
      <c r="AP274">
        <v>141</v>
      </c>
      <c r="AQ274">
        <v>26</v>
      </c>
      <c r="AR274">
        <v>45</v>
      </c>
      <c r="AS274">
        <v>36</v>
      </c>
      <c r="AT274">
        <v>9</v>
      </c>
      <c r="AU274">
        <v>337</v>
      </c>
      <c r="AV274">
        <v>118</v>
      </c>
      <c r="AW274">
        <v>27</v>
      </c>
      <c r="AX274">
        <v>739</v>
      </c>
      <c r="AY274" s="1">
        <v>44278.490613425929</v>
      </c>
      <c r="AZ274">
        <v>1</v>
      </c>
      <c r="BA274">
        <v>8</v>
      </c>
      <c r="BB274">
        <v>8</v>
      </c>
      <c r="BC274">
        <v>0</v>
      </c>
      <c r="BD274">
        <v>0</v>
      </c>
      <c r="BE274" t="s">
        <v>624</v>
      </c>
      <c r="BF274">
        <v>20</v>
      </c>
    </row>
    <row r="275" spans="1:58" ht="180" hidden="1" x14ac:dyDescent="0.25">
      <c r="A275">
        <v>530</v>
      </c>
      <c r="B275" t="s">
        <v>227</v>
      </c>
      <c r="C275" s="1">
        <v>44278.482175925928</v>
      </c>
      <c r="D275">
        <v>2</v>
      </c>
      <c r="E275">
        <v>3</v>
      </c>
      <c r="F275" t="s">
        <v>909</v>
      </c>
      <c r="K275">
        <v>2</v>
      </c>
      <c r="L275" s="2" t="s">
        <v>910</v>
      </c>
      <c r="M275" t="s">
        <v>911</v>
      </c>
      <c r="N275">
        <v>3</v>
      </c>
      <c r="O275">
        <v>3</v>
      </c>
      <c r="P275">
        <v>-1</v>
      </c>
      <c r="Q275">
        <v>2</v>
      </c>
      <c r="R275">
        <v>4</v>
      </c>
      <c r="S275">
        <v>2</v>
      </c>
      <c r="T275">
        <v>1</v>
      </c>
      <c r="U275">
        <v>2</v>
      </c>
      <c r="V275">
        <v>5</v>
      </c>
      <c r="W275">
        <v>5</v>
      </c>
      <c r="X275">
        <v>-1</v>
      </c>
      <c r="Y275">
        <v>3</v>
      </c>
      <c r="Z275">
        <v>-1</v>
      </c>
      <c r="AA275">
        <v>4</v>
      </c>
      <c r="AB275">
        <v>5</v>
      </c>
      <c r="AC275">
        <v>1</v>
      </c>
      <c r="AD275">
        <v>1</v>
      </c>
      <c r="AE275">
        <v>19</v>
      </c>
      <c r="AF275">
        <v>90</v>
      </c>
      <c r="AG275">
        <v>2</v>
      </c>
      <c r="AP275">
        <v>10</v>
      </c>
      <c r="AQ275">
        <v>35</v>
      </c>
      <c r="AR275">
        <v>44</v>
      </c>
      <c r="AS275">
        <v>92</v>
      </c>
      <c r="AT275">
        <v>39</v>
      </c>
      <c r="AU275">
        <v>207</v>
      </c>
      <c r="AV275">
        <v>91</v>
      </c>
      <c r="AW275">
        <v>65</v>
      </c>
      <c r="AX275">
        <v>583</v>
      </c>
      <c r="AY275" s="1">
        <v>44278.488923611112</v>
      </c>
      <c r="AZ275">
        <v>1</v>
      </c>
      <c r="BA275">
        <v>8</v>
      </c>
      <c r="BB275">
        <v>8</v>
      </c>
      <c r="BC275">
        <v>0</v>
      </c>
      <c r="BD275">
        <v>0</v>
      </c>
      <c r="BE275" t="s">
        <v>333</v>
      </c>
      <c r="BF275">
        <v>46</v>
      </c>
    </row>
    <row r="276" spans="1:58" hidden="1" x14ac:dyDescent="0.25">
      <c r="A276">
        <v>531</v>
      </c>
      <c r="B276" t="s">
        <v>227</v>
      </c>
      <c r="C276" s="1">
        <v>44278.482222222221</v>
      </c>
      <c r="D276">
        <v>2</v>
      </c>
      <c r="E276">
        <v>3</v>
      </c>
      <c r="F276" t="s">
        <v>847</v>
      </c>
      <c r="K276">
        <v>2</v>
      </c>
      <c r="L276" t="e">
        <f>- Corona existiert nicht
-Klimawandelverleugnung
- Gestohlene Wahl des US Präsidenten
- Holocaustleugnung</f>
        <v>#NAME?</v>
      </c>
      <c r="M276" t="s">
        <v>912</v>
      </c>
      <c r="N276">
        <v>2</v>
      </c>
      <c r="O276">
        <v>4</v>
      </c>
      <c r="P276">
        <v>4</v>
      </c>
      <c r="Q276">
        <v>2</v>
      </c>
      <c r="R276">
        <v>4</v>
      </c>
      <c r="S276">
        <v>2</v>
      </c>
      <c r="T276">
        <v>3</v>
      </c>
      <c r="U276">
        <v>3</v>
      </c>
      <c r="V276">
        <v>4</v>
      </c>
      <c r="W276">
        <v>4</v>
      </c>
      <c r="X276">
        <v>2</v>
      </c>
      <c r="Y276">
        <v>4</v>
      </c>
      <c r="Z276">
        <v>4</v>
      </c>
      <c r="AA276">
        <v>4</v>
      </c>
      <c r="AB276">
        <v>4</v>
      </c>
      <c r="AC276">
        <v>2</v>
      </c>
      <c r="AD276">
        <v>1</v>
      </c>
      <c r="AE276">
        <v>17</v>
      </c>
      <c r="AF276">
        <v>91</v>
      </c>
      <c r="AG276">
        <v>2</v>
      </c>
      <c r="AP276">
        <v>94</v>
      </c>
      <c r="AQ276">
        <v>23</v>
      </c>
      <c r="AR276">
        <v>27</v>
      </c>
      <c r="AS276">
        <v>57</v>
      </c>
      <c r="AT276">
        <v>21</v>
      </c>
      <c r="AU276">
        <v>213</v>
      </c>
      <c r="AV276">
        <v>418</v>
      </c>
      <c r="AW276">
        <v>58</v>
      </c>
      <c r="AX276">
        <v>593</v>
      </c>
      <c r="AY276" s="1">
        <v>44278.492766203701</v>
      </c>
      <c r="AZ276">
        <v>1</v>
      </c>
      <c r="BA276">
        <v>8</v>
      </c>
      <c r="BB276">
        <v>8</v>
      </c>
      <c r="BC276">
        <v>0</v>
      </c>
      <c r="BD276">
        <v>0</v>
      </c>
      <c r="BE276" t="s">
        <v>801</v>
      </c>
      <c r="BF276">
        <v>6</v>
      </c>
    </row>
    <row r="277" spans="1:58" hidden="1" x14ac:dyDescent="0.25">
      <c r="A277">
        <v>532</v>
      </c>
      <c r="B277" t="s">
        <v>227</v>
      </c>
      <c r="C277" s="1">
        <v>44278.482256944444</v>
      </c>
      <c r="D277">
        <v>2</v>
      </c>
      <c r="E277">
        <v>3</v>
      </c>
      <c r="F277" t="s">
        <v>847</v>
      </c>
      <c r="K277">
        <v>2</v>
      </c>
      <c r="L277" t="e">
        <f>- Theorien über Prominente Werden häufig verbreitet
- Corona wird in Frage gestellt oder sogar verleugnet
  &gt; z.B der Impfstoff oder die Masken enthalten Mikrochips
  &gt; z.B der Staat möchte so Kontrolle erlangen</f>
        <v>#NAME?</v>
      </c>
      <c r="M277" t="e">
        <f>- Sie sind sehr aufdringlich
- die die diese Theorien aufgestellt haben lassen sich schwer oder gar nicht mehr davon abbringen
- häufig wird etwas in Frage gestellt oder verleugnet
- Viele Menschen glauben so etwas ohne sich wirklich darüber informiert zu haben</f>
        <v>#NAME?</v>
      </c>
      <c r="N277">
        <v>-1</v>
      </c>
      <c r="O277">
        <v>3</v>
      </c>
      <c r="P277">
        <v>-1</v>
      </c>
      <c r="Q277">
        <v>2</v>
      </c>
      <c r="R277">
        <v>3</v>
      </c>
      <c r="S277">
        <v>1</v>
      </c>
      <c r="T277">
        <v>2</v>
      </c>
      <c r="U277">
        <v>1</v>
      </c>
      <c r="V277">
        <v>4</v>
      </c>
      <c r="W277">
        <v>3</v>
      </c>
      <c r="X277">
        <v>3</v>
      </c>
      <c r="Y277">
        <v>2</v>
      </c>
      <c r="Z277">
        <v>3</v>
      </c>
      <c r="AA277">
        <v>4</v>
      </c>
      <c r="AB277">
        <v>4</v>
      </c>
      <c r="AC277">
        <v>2</v>
      </c>
      <c r="AD277">
        <v>1</v>
      </c>
      <c r="AE277">
        <v>16</v>
      </c>
      <c r="AF277">
        <v>91</v>
      </c>
      <c r="AG277">
        <v>3</v>
      </c>
      <c r="AP277">
        <v>83</v>
      </c>
      <c r="AQ277">
        <v>26</v>
      </c>
      <c r="AR277">
        <v>21</v>
      </c>
      <c r="AS277">
        <v>50</v>
      </c>
      <c r="AT277">
        <v>16</v>
      </c>
      <c r="AU277">
        <v>120</v>
      </c>
      <c r="AV277">
        <v>104</v>
      </c>
      <c r="AW277">
        <v>38</v>
      </c>
      <c r="AX277">
        <v>458</v>
      </c>
      <c r="AY277" s="1">
        <v>44278.487557870372</v>
      </c>
      <c r="AZ277">
        <v>1</v>
      </c>
      <c r="BA277">
        <v>8</v>
      </c>
      <c r="BB277">
        <v>8</v>
      </c>
      <c r="BC277">
        <v>0</v>
      </c>
      <c r="BD277">
        <v>0</v>
      </c>
      <c r="BE277" t="s">
        <v>246</v>
      </c>
      <c r="BF277">
        <v>15</v>
      </c>
    </row>
    <row r="278" spans="1:58" hidden="1" x14ac:dyDescent="0.25">
      <c r="A278">
        <v>533</v>
      </c>
      <c r="B278" t="s">
        <v>227</v>
      </c>
      <c r="C278" s="1">
        <v>44278.48228009259</v>
      </c>
      <c r="D278">
        <v>2</v>
      </c>
      <c r="E278">
        <v>3</v>
      </c>
      <c r="F278" t="s">
        <v>847</v>
      </c>
      <c r="K278">
        <v>2</v>
      </c>
      <c r="L278" t="e">
        <f>- Mondladung: diese soll gefakt worden sein.
- Corona: es gibt dieses Virus gar nicht.
- Klimawandel: es gebe ihn gar nicht.
- Holocaust: dieser habe nie stattgefunden.</f>
        <v>#NAME?</v>
      </c>
      <c r="M278" t="e">
        <f>- Richten sich gegen eine bestimmte Gruppe von Menschen
- Akzeptiert nicht die ganze Brandbeite an wissenschaftlichen Fakten.
- es Werden unpassende Vergleiche herbeigezogen.
- Oftmals verbreitet sich viel im Untergrund.</f>
        <v>#NAME?</v>
      </c>
      <c r="N278">
        <v>4</v>
      </c>
      <c r="O278">
        <v>4</v>
      </c>
      <c r="P278">
        <v>4</v>
      </c>
      <c r="Q278">
        <v>3</v>
      </c>
      <c r="R278">
        <v>-1</v>
      </c>
      <c r="S278">
        <v>2</v>
      </c>
      <c r="T278">
        <v>3</v>
      </c>
      <c r="U278">
        <v>4</v>
      </c>
      <c r="V278">
        <v>4</v>
      </c>
      <c r="W278">
        <v>4</v>
      </c>
      <c r="X278">
        <v>4</v>
      </c>
      <c r="Y278">
        <v>4</v>
      </c>
      <c r="Z278">
        <v>4</v>
      </c>
      <c r="AA278">
        <v>4</v>
      </c>
      <c r="AB278">
        <v>4</v>
      </c>
      <c r="AC278">
        <v>2</v>
      </c>
      <c r="AD278">
        <v>2</v>
      </c>
      <c r="AE278">
        <v>16</v>
      </c>
      <c r="AF278">
        <v>92</v>
      </c>
      <c r="AG278">
        <v>2</v>
      </c>
      <c r="AP278">
        <v>163</v>
      </c>
      <c r="AQ278">
        <v>26</v>
      </c>
      <c r="AR278">
        <v>29</v>
      </c>
      <c r="AS278">
        <v>59</v>
      </c>
      <c r="AT278">
        <v>9</v>
      </c>
      <c r="AU278">
        <v>157</v>
      </c>
      <c r="AV278">
        <v>133</v>
      </c>
      <c r="AW278">
        <v>44</v>
      </c>
      <c r="AX278">
        <v>620</v>
      </c>
      <c r="AY278" s="1">
        <v>44278.48945601852</v>
      </c>
      <c r="AZ278">
        <v>1</v>
      </c>
      <c r="BA278">
        <v>8</v>
      </c>
      <c r="BB278">
        <v>8</v>
      </c>
      <c r="BC278">
        <v>0</v>
      </c>
      <c r="BD278">
        <v>0</v>
      </c>
      <c r="BE278" t="s">
        <v>287</v>
      </c>
      <c r="BF278">
        <v>14</v>
      </c>
    </row>
    <row r="279" spans="1:58" hidden="1" x14ac:dyDescent="0.25">
      <c r="A279">
        <v>535</v>
      </c>
      <c r="B279" t="s">
        <v>227</v>
      </c>
      <c r="C279" s="1">
        <v>44278.482777777775</v>
      </c>
      <c r="D279">
        <v>2</v>
      </c>
      <c r="E279">
        <v>3</v>
      </c>
      <c r="F279" t="s">
        <v>842</v>
      </c>
      <c r="K279">
        <v>2</v>
      </c>
      <c r="L279" t="s">
        <v>913</v>
      </c>
      <c r="M279" t="e">
        <f>-meistens alle gegen einen
-oft das Sachen nie stattgefunden haben
-politik ist oft im Negativen gesehen
-Erfolgreiche Personen sind meistens auch Ziele</f>
        <v>#NAME?</v>
      </c>
      <c r="N279">
        <v>2</v>
      </c>
      <c r="O279">
        <v>4</v>
      </c>
      <c r="P279">
        <v>4</v>
      </c>
      <c r="Q279">
        <v>1</v>
      </c>
      <c r="R279">
        <v>4</v>
      </c>
      <c r="S279">
        <v>2</v>
      </c>
      <c r="T279">
        <v>4</v>
      </c>
      <c r="U279">
        <v>3</v>
      </c>
      <c r="V279">
        <v>4</v>
      </c>
      <c r="W279">
        <v>5</v>
      </c>
      <c r="X279">
        <v>2</v>
      </c>
      <c r="Y279">
        <v>4</v>
      </c>
      <c r="Z279">
        <v>5</v>
      </c>
      <c r="AA279">
        <v>4</v>
      </c>
      <c r="AB279">
        <v>5</v>
      </c>
      <c r="AC279">
        <v>2</v>
      </c>
      <c r="AD279">
        <v>2</v>
      </c>
      <c r="AE279">
        <v>17</v>
      </c>
      <c r="AF279">
        <v>93</v>
      </c>
      <c r="AG279">
        <v>2</v>
      </c>
      <c r="AP279">
        <v>126</v>
      </c>
      <c r="AQ279">
        <v>30</v>
      </c>
      <c r="AR279">
        <v>29</v>
      </c>
      <c r="AS279">
        <v>82</v>
      </c>
      <c r="AT279">
        <v>65</v>
      </c>
      <c r="AU279">
        <v>249</v>
      </c>
      <c r="AV279">
        <v>92</v>
      </c>
      <c r="AW279">
        <v>25</v>
      </c>
      <c r="AX279">
        <v>654</v>
      </c>
      <c r="AY279" s="1">
        <v>44278.490856481483</v>
      </c>
      <c r="AZ279">
        <v>1</v>
      </c>
      <c r="BA279">
        <v>8</v>
      </c>
      <c r="BB279">
        <v>8</v>
      </c>
      <c r="BC279">
        <v>0</v>
      </c>
      <c r="BD279">
        <v>0</v>
      </c>
      <c r="BE279" t="s">
        <v>226</v>
      </c>
      <c r="BF279">
        <v>8</v>
      </c>
    </row>
    <row r="280" spans="1:58" ht="360" hidden="1" x14ac:dyDescent="0.25">
      <c r="A280">
        <v>536</v>
      </c>
      <c r="B280" t="s">
        <v>227</v>
      </c>
      <c r="C280" s="1">
        <v>44278.482812499999</v>
      </c>
      <c r="D280">
        <v>2</v>
      </c>
      <c r="E280">
        <v>3</v>
      </c>
      <c r="F280" t="s">
        <v>847</v>
      </c>
      <c r="K280">
        <v>2</v>
      </c>
      <c r="L280" s="2" t="s">
        <v>914</v>
      </c>
      <c r="M280" s="2" t="s">
        <v>915</v>
      </c>
      <c r="N280">
        <v>-1</v>
      </c>
      <c r="O280">
        <v>2</v>
      </c>
      <c r="P280">
        <v>3</v>
      </c>
      <c r="Q280">
        <v>2</v>
      </c>
      <c r="R280">
        <v>2</v>
      </c>
      <c r="S280">
        <v>2</v>
      </c>
      <c r="T280">
        <v>2</v>
      </c>
      <c r="U280">
        <v>3</v>
      </c>
      <c r="V280">
        <v>4</v>
      </c>
      <c r="W280">
        <v>3</v>
      </c>
      <c r="X280">
        <v>4</v>
      </c>
      <c r="Y280">
        <v>4</v>
      </c>
      <c r="Z280">
        <v>4</v>
      </c>
      <c r="AA280">
        <v>5</v>
      </c>
      <c r="AB280">
        <v>4</v>
      </c>
      <c r="AC280">
        <v>2</v>
      </c>
      <c r="AD280">
        <v>1</v>
      </c>
      <c r="AE280">
        <v>17</v>
      </c>
      <c r="AF280">
        <v>93</v>
      </c>
      <c r="AG280">
        <v>3</v>
      </c>
      <c r="AP280">
        <v>237</v>
      </c>
      <c r="AQ280">
        <v>45</v>
      </c>
      <c r="AR280">
        <v>70</v>
      </c>
      <c r="AS280">
        <v>59</v>
      </c>
      <c r="AT280">
        <v>24</v>
      </c>
      <c r="AU280">
        <v>135</v>
      </c>
      <c r="AV280">
        <v>96</v>
      </c>
      <c r="AW280">
        <v>46</v>
      </c>
      <c r="AX280">
        <v>712</v>
      </c>
      <c r="AY280" s="1">
        <v>44278.491053240738</v>
      </c>
      <c r="AZ280">
        <v>1</v>
      </c>
      <c r="BA280">
        <v>8</v>
      </c>
      <c r="BB280">
        <v>8</v>
      </c>
      <c r="BC280">
        <v>0</v>
      </c>
      <c r="BD280">
        <v>0</v>
      </c>
      <c r="BE280" t="s">
        <v>453</v>
      </c>
      <c r="BF280">
        <v>3</v>
      </c>
    </row>
    <row r="281" spans="1:58" hidden="1" x14ac:dyDescent="0.25">
      <c r="A281">
        <v>538</v>
      </c>
      <c r="B281" t="s">
        <v>227</v>
      </c>
      <c r="C281" s="1">
        <v>44278.482824074075</v>
      </c>
      <c r="D281">
        <v>2</v>
      </c>
      <c r="E281">
        <v>3</v>
      </c>
      <c r="F281" t="s">
        <v>847</v>
      </c>
      <c r="K281">
        <v>2</v>
      </c>
      <c r="L281" t="e">
        <f>-Reptilienmenschen insbesondere Merkel einer davon.
-die Regierung überwacht uns
-die Regierung will in Zeiten von Corona uns vorsichtig die Rechte rauben
-Trump arbeitete mit Putin zusammen gegen uns.
-soziale Medien Werden vom Staat überwacht und sollen uns beeinflussen</f>
        <v>#NAME?</v>
      </c>
      <c r="M281" t="e">
        <f>-gegen eine Person/Zielgruppe gerichtet
-sehr radikalisiert</f>
        <v>#NAME?</v>
      </c>
      <c r="N281">
        <v>5</v>
      </c>
      <c r="O281">
        <v>4</v>
      </c>
      <c r="P281">
        <v>5</v>
      </c>
      <c r="Q281">
        <v>2</v>
      </c>
      <c r="R281">
        <v>-1</v>
      </c>
      <c r="S281">
        <v>2</v>
      </c>
      <c r="T281">
        <v>4</v>
      </c>
      <c r="U281">
        <v>4</v>
      </c>
      <c r="V281">
        <v>4</v>
      </c>
      <c r="W281">
        <v>2</v>
      </c>
      <c r="X281">
        <v>2</v>
      </c>
      <c r="Y281">
        <v>3</v>
      </c>
      <c r="Z281">
        <v>3</v>
      </c>
      <c r="AA281">
        <v>2</v>
      </c>
      <c r="AB281">
        <v>2</v>
      </c>
      <c r="AC281">
        <v>3</v>
      </c>
      <c r="AD281">
        <v>1</v>
      </c>
      <c r="AE281">
        <v>17</v>
      </c>
      <c r="AF281">
        <v>94</v>
      </c>
      <c r="AG281">
        <v>2</v>
      </c>
      <c r="AP281">
        <v>108</v>
      </c>
      <c r="AQ281">
        <v>39</v>
      </c>
      <c r="AR281">
        <v>27</v>
      </c>
      <c r="AS281">
        <v>61</v>
      </c>
      <c r="AT281">
        <v>17</v>
      </c>
      <c r="AU281">
        <v>252</v>
      </c>
      <c r="AV281">
        <v>49</v>
      </c>
      <c r="AW281">
        <v>51</v>
      </c>
      <c r="AX281">
        <v>604</v>
      </c>
      <c r="AY281" s="1">
        <v>44278.489814814813</v>
      </c>
      <c r="AZ281">
        <v>1</v>
      </c>
      <c r="BA281">
        <v>8</v>
      </c>
      <c r="BB281">
        <v>8</v>
      </c>
      <c r="BC281">
        <v>0</v>
      </c>
      <c r="BD281">
        <v>0</v>
      </c>
      <c r="BE281" t="s">
        <v>308</v>
      </c>
      <c r="BF281">
        <v>10</v>
      </c>
    </row>
    <row r="282" spans="1:58" ht="225" hidden="1" x14ac:dyDescent="0.25">
      <c r="A282">
        <v>539</v>
      </c>
      <c r="B282" t="s">
        <v>227</v>
      </c>
      <c r="C282" s="1">
        <v>44278.482835648145</v>
      </c>
      <c r="D282">
        <v>2</v>
      </c>
      <c r="E282">
        <v>3</v>
      </c>
      <c r="F282" t="s">
        <v>847</v>
      </c>
      <c r="K282">
        <v>2</v>
      </c>
      <c r="L282" t="e">
        <f>-Qanon: Demokraten und andere Prominente Politiker beherrschen insgeheim die Welt
- Weltuntergänge : die Welt wird dann und dann untergehen und nur Menschen eines bestimmten Glaubens überleben
-Corona-Leugner: wir sollen durch eine Impfung gechipt Werden + Corona ist eine Erfindung und Masche des Staates</f>
        <v>#NAME?</v>
      </c>
      <c r="M282" s="2" t="s">
        <v>916</v>
      </c>
      <c r="N282">
        <v>3</v>
      </c>
      <c r="O282">
        <v>2</v>
      </c>
      <c r="P282">
        <v>2</v>
      </c>
      <c r="Q282">
        <v>1</v>
      </c>
      <c r="R282">
        <v>2</v>
      </c>
      <c r="S282">
        <v>2</v>
      </c>
      <c r="T282">
        <v>3</v>
      </c>
      <c r="U282">
        <v>3</v>
      </c>
      <c r="V282">
        <v>3</v>
      </c>
      <c r="W282">
        <v>2</v>
      </c>
      <c r="X282">
        <v>1</v>
      </c>
      <c r="Y282">
        <v>3</v>
      </c>
      <c r="Z282">
        <v>4</v>
      </c>
      <c r="AA282">
        <v>4</v>
      </c>
      <c r="AB282">
        <v>4</v>
      </c>
      <c r="AC282">
        <v>-1</v>
      </c>
      <c r="AD282">
        <v>2</v>
      </c>
      <c r="AE282">
        <v>17</v>
      </c>
      <c r="AF282">
        <v>95</v>
      </c>
      <c r="AG282">
        <v>3</v>
      </c>
      <c r="AP282">
        <v>173</v>
      </c>
      <c r="AQ282">
        <v>64</v>
      </c>
      <c r="AR282">
        <v>87</v>
      </c>
      <c r="AS282">
        <v>115</v>
      </c>
      <c r="AT282">
        <v>30</v>
      </c>
      <c r="AU282">
        <v>233</v>
      </c>
      <c r="AV282">
        <v>93</v>
      </c>
      <c r="AW282">
        <v>27</v>
      </c>
      <c r="AX282">
        <v>769</v>
      </c>
      <c r="AY282" s="1">
        <v>44278.492349537039</v>
      </c>
      <c r="AZ282">
        <v>1</v>
      </c>
      <c r="BA282">
        <v>8</v>
      </c>
      <c r="BB282">
        <v>8</v>
      </c>
      <c r="BC282">
        <v>0</v>
      </c>
      <c r="BD282">
        <v>0</v>
      </c>
      <c r="BE282" t="s">
        <v>160</v>
      </c>
      <c r="BF282">
        <v>5</v>
      </c>
    </row>
    <row r="283" spans="1:58" ht="75" hidden="1" x14ac:dyDescent="0.25">
      <c r="A283">
        <v>540</v>
      </c>
      <c r="B283" t="s">
        <v>227</v>
      </c>
      <c r="C283" s="1">
        <v>44278.482951388891</v>
      </c>
      <c r="D283">
        <v>2</v>
      </c>
      <c r="E283">
        <v>3</v>
      </c>
      <c r="K283">
        <v>2</v>
      </c>
      <c r="L283" s="2" t="s">
        <v>917</v>
      </c>
      <c r="M283" t="s">
        <v>918</v>
      </c>
      <c r="N283">
        <v>-1</v>
      </c>
      <c r="O283">
        <v>-1</v>
      </c>
      <c r="P283">
        <v>-1</v>
      </c>
      <c r="Q283">
        <v>2</v>
      </c>
      <c r="R283">
        <v>-1</v>
      </c>
      <c r="S283">
        <v>2</v>
      </c>
      <c r="T283">
        <v>2</v>
      </c>
      <c r="U283">
        <v>2</v>
      </c>
      <c r="V283">
        <v>3</v>
      </c>
      <c r="W283">
        <v>3</v>
      </c>
      <c r="X283">
        <v>2</v>
      </c>
      <c r="Y283">
        <v>3</v>
      </c>
      <c r="Z283">
        <v>-1</v>
      </c>
      <c r="AA283">
        <v>-1</v>
      </c>
      <c r="AB283">
        <v>-1</v>
      </c>
      <c r="AC283">
        <v>-1</v>
      </c>
      <c r="AD283">
        <v>-9</v>
      </c>
      <c r="AF283">
        <v>95</v>
      </c>
      <c r="AG283">
        <v>2</v>
      </c>
      <c r="AP283">
        <v>107</v>
      </c>
      <c r="AQ283">
        <v>41</v>
      </c>
      <c r="AR283">
        <v>62</v>
      </c>
      <c r="AS283">
        <v>114</v>
      </c>
      <c r="AT283">
        <v>27</v>
      </c>
      <c r="AU283">
        <v>73</v>
      </c>
      <c r="AV283">
        <v>20</v>
      </c>
      <c r="AW283">
        <v>47</v>
      </c>
      <c r="AX283">
        <v>491</v>
      </c>
      <c r="AY283" s="1">
        <v>44278.488634259258</v>
      </c>
      <c r="AZ283">
        <v>1</v>
      </c>
      <c r="BA283">
        <v>8</v>
      </c>
      <c r="BB283">
        <v>8</v>
      </c>
      <c r="BC283">
        <v>13</v>
      </c>
      <c r="BD283">
        <v>12</v>
      </c>
      <c r="BE283" t="s">
        <v>393</v>
      </c>
      <c r="BF283">
        <v>35</v>
      </c>
    </row>
    <row r="284" spans="1:58" ht="210" hidden="1" x14ac:dyDescent="0.25">
      <c r="A284">
        <v>542</v>
      </c>
      <c r="B284" t="s">
        <v>227</v>
      </c>
      <c r="C284" s="1">
        <v>44278.483425925922</v>
      </c>
      <c r="D284">
        <v>2</v>
      </c>
      <c r="E284">
        <v>3</v>
      </c>
      <c r="F284" t="s">
        <v>842</v>
      </c>
      <c r="K284">
        <v>2</v>
      </c>
      <c r="L284" s="2" t="s">
        <v>919</v>
      </c>
      <c r="M284" s="2" t="s">
        <v>920</v>
      </c>
      <c r="N284">
        <v>5</v>
      </c>
      <c r="O284">
        <v>1</v>
      </c>
      <c r="P284">
        <v>4</v>
      </c>
      <c r="Q284">
        <v>4</v>
      </c>
      <c r="R284">
        <v>-1</v>
      </c>
      <c r="S284">
        <v>2</v>
      </c>
      <c r="T284">
        <v>4</v>
      </c>
      <c r="U284">
        <v>5</v>
      </c>
      <c r="V284">
        <v>4</v>
      </c>
      <c r="W284">
        <v>4</v>
      </c>
      <c r="X284">
        <v>4</v>
      </c>
      <c r="Y284">
        <v>5</v>
      </c>
      <c r="Z284">
        <v>5</v>
      </c>
      <c r="AA284">
        <v>5</v>
      </c>
      <c r="AB284">
        <v>5</v>
      </c>
      <c r="AC284">
        <v>2</v>
      </c>
      <c r="AD284">
        <v>1</v>
      </c>
      <c r="AE284">
        <v>17</v>
      </c>
      <c r="AF284">
        <v>96</v>
      </c>
      <c r="AG284">
        <v>3</v>
      </c>
      <c r="AP284">
        <v>8</v>
      </c>
      <c r="AQ284">
        <v>27</v>
      </c>
      <c r="AR284">
        <v>24</v>
      </c>
      <c r="AS284">
        <v>39</v>
      </c>
      <c r="AT284">
        <v>29</v>
      </c>
      <c r="AU284">
        <v>225</v>
      </c>
      <c r="AV284">
        <v>95</v>
      </c>
      <c r="AW284">
        <v>33</v>
      </c>
      <c r="AX284">
        <v>480</v>
      </c>
      <c r="AY284" s="1">
        <v>44278.488981481481</v>
      </c>
      <c r="AZ284">
        <v>1</v>
      </c>
      <c r="BA284">
        <v>8</v>
      </c>
      <c r="BB284">
        <v>8</v>
      </c>
      <c r="BC284">
        <v>0</v>
      </c>
      <c r="BD284">
        <v>0</v>
      </c>
      <c r="BE284" t="s">
        <v>329</v>
      </c>
      <c r="BF284">
        <v>70</v>
      </c>
    </row>
    <row r="285" spans="1:58" ht="225" hidden="1" x14ac:dyDescent="0.25">
      <c r="A285">
        <v>543</v>
      </c>
      <c r="B285" t="s">
        <v>227</v>
      </c>
      <c r="C285" s="1">
        <v>44278.483564814815</v>
      </c>
      <c r="D285">
        <v>2</v>
      </c>
      <c r="E285">
        <v>3</v>
      </c>
      <c r="F285" t="s">
        <v>847</v>
      </c>
      <c r="K285">
        <v>2</v>
      </c>
      <c r="L285" s="2" t="s">
        <v>921</v>
      </c>
      <c r="M285" s="2" t="s">
        <v>922</v>
      </c>
      <c r="N285">
        <v>3</v>
      </c>
      <c r="O285">
        <v>2</v>
      </c>
      <c r="P285">
        <v>3</v>
      </c>
      <c r="Q285">
        <v>3</v>
      </c>
      <c r="R285">
        <v>4</v>
      </c>
      <c r="S285">
        <v>2</v>
      </c>
      <c r="T285">
        <v>4</v>
      </c>
      <c r="U285">
        <v>2</v>
      </c>
      <c r="V285">
        <v>3</v>
      </c>
      <c r="W285">
        <v>4</v>
      </c>
      <c r="X285">
        <v>3</v>
      </c>
      <c r="Y285">
        <v>3</v>
      </c>
      <c r="Z285">
        <v>4</v>
      </c>
      <c r="AA285">
        <v>4</v>
      </c>
      <c r="AB285">
        <v>4</v>
      </c>
      <c r="AC285">
        <v>3</v>
      </c>
      <c r="AD285">
        <v>2</v>
      </c>
      <c r="AE285">
        <v>17</v>
      </c>
      <c r="AF285">
        <v>97</v>
      </c>
      <c r="AG285">
        <v>3</v>
      </c>
      <c r="AP285">
        <v>180</v>
      </c>
      <c r="AQ285">
        <v>95</v>
      </c>
      <c r="AR285">
        <v>30</v>
      </c>
      <c r="AS285">
        <v>83</v>
      </c>
      <c r="AT285">
        <v>36</v>
      </c>
      <c r="AU285">
        <v>114</v>
      </c>
      <c r="AV285">
        <v>106</v>
      </c>
      <c r="AW285">
        <v>63</v>
      </c>
      <c r="AX285">
        <v>647</v>
      </c>
      <c r="AY285" s="1">
        <v>44278.491747685184</v>
      </c>
      <c r="AZ285">
        <v>1</v>
      </c>
      <c r="BA285">
        <v>8</v>
      </c>
      <c r="BB285">
        <v>8</v>
      </c>
      <c r="BC285">
        <v>0</v>
      </c>
      <c r="BD285">
        <v>0</v>
      </c>
      <c r="BE285" t="s">
        <v>152</v>
      </c>
      <c r="BF285">
        <v>5</v>
      </c>
    </row>
    <row r="286" spans="1:58" ht="409.5" hidden="1" x14ac:dyDescent="0.25">
      <c r="A286">
        <v>545</v>
      </c>
      <c r="B286" t="s">
        <v>227</v>
      </c>
      <c r="C286" s="1">
        <v>44278.48946759259</v>
      </c>
      <c r="D286">
        <v>2</v>
      </c>
      <c r="E286">
        <v>3</v>
      </c>
      <c r="F286" t="s">
        <v>842</v>
      </c>
      <c r="K286">
        <v>2</v>
      </c>
      <c r="L286" s="2" t="s">
        <v>923</v>
      </c>
      <c r="M286" s="2" t="s">
        <v>924</v>
      </c>
      <c r="N286">
        <v>3</v>
      </c>
      <c r="O286">
        <v>4</v>
      </c>
      <c r="P286">
        <v>3</v>
      </c>
      <c r="Q286">
        <v>2</v>
      </c>
      <c r="R286">
        <v>4</v>
      </c>
      <c r="S286">
        <v>1</v>
      </c>
      <c r="T286">
        <v>2</v>
      </c>
      <c r="U286">
        <v>2</v>
      </c>
      <c r="V286">
        <v>4</v>
      </c>
      <c r="W286">
        <v>3</v>
      </c>
      <c r="X286">
        <v>2</v>
      </c>
      <c r="Y286">
        <v>3</v>
      </c>
      <c r="Z286">
        <v>4</v>
      </c>
      <c r="AA286">
        <v>5</v>
      </c>
      <c r="AB286">
        <v>4</v>
      </c>
      <c r="AC286">
        <v>1</v>
      </c>
      <c r="AD286">
        <v>1</v>
      </c>
      <c r="AE286">
        <v>17</v>
      </c>
      <c r="AF286">
        <v>98</v>
      </c>
      <c r="AG286">
        <v>2</v>
      </c>
      <c r="AP286">
        <v>96</v>
      </c>
      <c r="AQ286">
        <v>28</v>
      </c>
      <c r="AR286">
        <v>63</v>
      </c>
      <c r="AS286">
        <v>39</v>
      </c>
      <c r="AT286">
        <v>11</v>
      </c>
      <c r="AU286">
        <v>1200</v>
      </c>
      <c r="AV286">
        <v>155</v>
      </c>
      <c r="AW286">
        <v>32</v>
      </c>
      <c r="AX286">
        <v>616</v>
      </c>
      <c r="AY286" s="1">
        <v>44278.508263888885</v>
      </c>
      <c r="AZ286">
        <v>1</v>
      </c>
      <c r="BA286">
        <v>8</v>
      </c>
      <c r="BB286">
        <v>8</v>
      </c>
      <c r="BC286">
        <v>0</v>
      </c>
      <c r="BD286">
        <v>0</v>
      </c>
      <c r="BE286" t="s">
        <v>133</v>
      </c>
      <c r="BF286">
        <v>14</v>
      </c>
    </row>
    <row r="287" spans="1:58" ht="409.5" hidden="1" x14ac:dyDescent="0.25">
      <c r="A287">
        <v>558</v>
      </c>
      <c r="B287" t="s">
        <v>227</v>
      </c>
      <c r="C287" s="1">
        <v>44284.518773148149</v>
      </c>
      <c r="D287">
        <v>2</v>
      </c>
      <c r="E287">
        <v>2</v>
      </c>
      <c r="F287" t="s">
        <v>770</v>
      </c>
      <c r="K287">
        <v>2</v>
      </c>
      <c r="L287" t="e">
        <f>-die Corona-Impfungen sind von Bill Gates und dieser versieht uns damit mit einem Chip.
-Chemtrails vergiften alles. Sie kommen aus den Flugzeugen und wollen alles zerstören.
-das Coronavirus ist ausgedacht und hilft der Regierung, eine Diktatur zu werden.
-die Mondlandung hat nie stattgefunden sondern wurde mit Filmtechnik erzeugt.</f>
        <v>#NAME?</v>
      </c>
      <c r="M287" s="2" t="s">
        <v>929</v>
      </c>
      <c r="N287">
        <v>3</v>
      </c>
      <c r="O287">
        <v>3</v>
      </c>
      <c r="P287">
        <v>2</v>
      </c>
      <c r="Q287">
        <v>1</v>
      </c>
      <c r="R287">
        <v>4</v>
      </c>
      <c r="S287">
        <v>2</v>
      </c>
      <c r="T287">
        <v>3</v>
      </c>
      <c r="U287">
        <v>2</v>
      </c>
      <c r="V287">
        <v>5</v>
      </c>
      <c r="W287">
        <v>3</v>
      </c>
      <c r="X287">
        <v>1</v>
      </c>
      <c r="Y287">
        <v>4</v>
      </c>
      <c r="Z287">
        <v>4</v>
      </c>
      <c r="AA287">
        <v>4</v>
      </c>
      <c r="AB287">
        <v>4</v>
      </c>
      <c r="AC287">
        <v>-1</v>
      </c>
      <c r="AD287">
        <v>2</v>
      </c>
      <c r="AE287">
        <v>15</v>
      </c>
      <c r="AF287">
        <v>104</v>
      </c>
      <c r="AG287">
        <v>3</v>
      </c>
      <c r="AP287">
        <v>64</v>
      </c>
      <c r="AQ287">
        <v>38</v>
      </c>
      <c r="AR287">
        <v>37</v>
      </c>
      <c r="AS287">
        <v>71</v>
      </c>
      <c r="AT287">
        <v>26</v>
      </c>
      <c r="AU287">
        <v>324</v>
      </c>
      <c r="AV287">
        <v>245</v>
      </c>
      <c r="AW287">
        <v>75</v>
      </c>
      <c r="AX287">
        <v>880</v>
      </c>
      <c r="AY287" s="1">
        <v>44284.528969907406</v>
      </c>
      <c r="AZ287">
        <v>1</v>
      </c>
      <c r="BA287">
        <v>8</v>
      </c>
      <c r="BB287">
        <v>8</v>
      </c>
      <c r="BC287">
        <v>0</v>
      </c>
      <c r="BD287">
        <v>0</v>
      </c>
      <c r="BE287" t="s">
        <v>728</v>
      </c>
      <c r="BF287">
        <v>2</v>
      </c>
    </row>
    <row r="288" spans="1:58" ht="165" hidden="1" x14ac:dyDescent="0.25">
      <c r="A288">
        <v>559</v>
      </c>
      <c r="B288" t="s">
        <v>227</v>
      </c>
      <c r="C288" s="1">
        <v>44284.518784722219</v>
      </c>
      <c r="D288">
        <v>2</v>
      </c>
      <c r="E288">
        <v>2</v>
      </c>
      <c r="F288" t="s">
        <v>770</v>
      </c>
      <c r="K288">
        <v>2</v>
      </c>
      <c r="L288" t="e">
        <f>-die Erde  ist flach
-das Corona-Virus gibt es nicht</f>
        <v>#NAME?</v>
      </c>
      <c r="M288" s="2" t="s">
        <v>930</v>
      </c>
      <c r="N288">
        <v>5</v>
      </c>
      <c r="O288">
        <v>3</v>
      </c>
      <c r="P288">
        <v>3</v>
      </c>
      <c r="Q288">
        <v>1</v>
      </c>
      <c r="R288">
        <v>1</v>
      </c>
      <c r="S288">
        <v>2</v>
      </c>
      <c r="T288">
        <v>1</v>
      </c>
      <c r="U288">
        <v>2</v>
      </c>
      <c r="V288">
        <v>3</v>
      </c>
      <c r="W288">
        <v>2</v>
      </c>
      <c r="X288">
        <v>2</v>
      </c>
      <c r="Y288">
        <v>4</v>
      </c>
      <c r="Z288">
        <v>5</v>
      </c>
      <c r="AA288">
        <v>4</v>
      </c>
      <c r="AB288">
        <v>4</v>
      </c>
      <c r="AC288">
        <v>3</v>
      </c>
      <c r="AD288">
        <v>2</v>
      </c>
      <c r="AE288">
        <v>15</v>
      </c>
      <c r="AF288">
        <v>105</v>
      </c>
      <c r="AG288">
        <v>3</v>
      </c>
      <c r="AP288">
        <v>6</v>
      </c>
      <c r="AQ288">
        <v>32</v>
      </c>
      <c r="AR288">
        <v>30</v>
      </c>
      <c r="AS288">
        <v>59</v>
      </c>
      <c r="AT288">
        <v>24</v>
      </c>
      <c r="AU288">
        <v>65</v>
      </c>
      <c r="AV288">
        <v>66</v>
      </c>
      <c r="AW288">
        <v>57</v>
      </c>
      <c r="AX288">
        <v>339</v>
      </c>
      <c r="AY288" s="1">
        <v>44284.52270833333</v>
      </c>
      <c r="AZ288">
        <v>1</v>
      </c>
      <c r="BA288">
        <v>8</v>
      </c>
      <c r="BB288">
        <v>8</v>
      </c>
      <c r="BC288">
        <v>0</v>
      </c>
      <c r="BD288">
        <v>0</v>
      </c>
      <c r="BE288" t="s">
        <v>826</v>
      </c>
      <c r="BF288">
        <v>80</v>
      </c>
    </row>
    <row r="289" spans="1:58" ht="409.5" hidden="1" x14ac:dyDescent="0.25">
      <c r="A289">
        <v>560</v>
      </c>
      <c r="B289" t="s">
        <v>227</v>
      </c>
      <c r="C289" s="1">
        <v>44284.518819444442</v>
      </c>
      <c r="D289">
        <v>2</v>
      </c>
      <c r="E289">
        <v>2</v>
      </c>
      <c r="F289" t="s">
        <v>931</v>
      </c>
      <c r="K289">
        <v>2</v>
      </c>
      <c r="L289" s="2" t="s">
        <v>932</v>
      </c>
      <c r="M289" s="2" t="s">
        <v>933</v>
      </c>
      <c r="N289">
        <v>4</v>
      </c>
      <c r="O289">
        <v>5</v>
      </c>
      <c r="P289">
        <v>5</v>
      </c>
      <c r="Q289">
        <v>1</v>
      </c>
      <c r="R289">
        <v>4</v>
      </c>
      <c r="S289">
        <v>2</v>
      </c>
      <c r="T289">
        <v>3</v>
      </c>
      <c r="U289">
        <v>3</v>
      </c>
      <c r="V289">
        <v>4</v>
      </c>
      <c r="W289">
        <v>4</v>
      </c>
      <c r="X289">
        <v>4</v>
      </c>
      <c r="Y289">
        <v>4</v>
      </c>
      <c r="Z289">
        <v>4</v>
      </c>
      <c r="AA289">
        <v>5</v>
      </c>
      <c r="AB289">
        <v>-1</v>
      </c>
      <c r="AC289">
        <v>4</v>
      </c>
      <c r="AD289">
        <v>1</v>
      </c>
      <c r="AE289">
        <v>16</v>
      </c>
      <c r="AF289">
        <v>105</v>
      </c>
      <c r="AG289">
        <v>2</v>
      </c>
      <c r="AP289">
        <v>140</v>
      </c>
      <c r="AQ289">
        <v>33</v>
      </c>
      <c r="AR289">
        <v>36</v>
      </c>
      <c r="AS289">
        <v>63</v>
      </c>
      <c r="AT289">
        <v>14</v>
      </c>
      <c r="AU289">
        <v>198</v>
      </c>
      <c r="AV289">
        <v>206</v>
      </c>
      <c r="AW289">
        <v>52</v>
      </c>
      <c r="AX289">
        <v>742</v>
      </c>
      <c r="AY289" s="1">
        <v>44284.527407407404</v>
      </c>
      <c r="AZ289">
        <v>1</v>
      </c>
      <c r="BA289">
        <v>8</v>
      </c>
      <c r="BB289">
        <v>8</v>
      </c>
      <c r="BC289">
        <v>0</v>
      </c>
      <c r="BD289">
        <v>0</v>
      </c>
      <c r="BE289" t="s">
        <v>203</v>
      </c>
      <c r="BF289">
        <v>4</v>
      </c>
    </row>
    <row r="290" spans="1:58" hidden="1" x14ac:dyDescent="0.25">
      <c r="A290">
        <v>562</v>
      </c>
      <c r="B290" t="s">
        <v>227</v>
      </c>
      <c r="C290" s="1">
        <v>44284.51898148148</v>
      </c>
      <c r="D290">
        <v>2</v>
      </c>
      <c r="E290">
        <v>2</v>
      </c>
      <c r="F290" t="s">
        <v>644</v>
      </c>
      <c r="K290">
        <v>2</v>
      </c>
      <c r="L290" t="s">
        <v>934</v>
      </c>
      <c r="M290" t="s">
        <v>935</v>
      </c>
      <c r="N290">
        <v>-1</v>
      </c>
      <c r="O290">
        <v>-1</v>
      </c>
      <c r="P290">
        <v>-1</v>
      </c>
      <c r="Q290">
        <v>-1</v>
      </c>
      <c r="R290">
        <v>-1</v>
      </c>
      <c r="S290">
        <v>1</v>
      </c>
      <c r="T290">
        <v>1</v>
      </c>
      <c r="U290">
        <v>1</v>
      </c>
      <c r="V290">
        <v>2</v>
      </c>
      <c r="W290">
        <v>-1</v>
      </c>
      <c r="X290">
        <v>-1</v>
      </c>
      <c r="Y290">
        <v>2</v>
      </c>
      <c r="Z290">
        <v>2</v>
      </c>
      <c r="AA290">
        <v>-1</v>
      </c>
      <c r="AB290">
        <v>-1</v>
      </c>
      <c r="AC290">
        <v>-1</v>
      </c>
      <c r="AD290">
        <v>3</v>
      </c>
      <c r="AE290">
        <v>16</v>
      </c>
      <c r="AF290">
        <v>106</v>
      </c>
      <c r="AG290">
        <v>2</v>
      </c>
      <c r="AP290">
        <v>2</v>
      </c>
      <c r="AQ290">
        <v>22</v>
      </c>
      <c r="AR290">
        <v>24</v>
      </c>
      <c r="AS290">
        <v>40</v>
      </c>
      <c r="AT290">
        <v>26</v>
      </c>
      <c r="AU290">
        <v>502</v>
      </c>
      <c r="AV290">
        <v>239</v>
      </c>
      <c r="AW290">
        <v>17</v>
      </c>
      <c r="AX290">
        <v>872</v>
      </c>
      <c r="AY290" s="1">
        <v>44284.529074074075</v>
      </c>
      <c r="AZ290">
        <v>1</v>
      </c>
      <c r="BA290">
        <v>8</v>
      </c>
      <c r="BB290">
        <v>8</v>
      </c>
      <c r="BC290">
        <v>0</v>
      </c>
      <c r="BD290">
        <v>0</v>
      </c>
      <c r="BE290" t="s">
        <v>529</v>
      </c>
      <c r="BF290">
        <v>83</v>
      </c>
    </row>
    <row r="291" spans="1:58" ht="285" hidden="1" x14ac:dyDescent="0.25">
      <c r="A291">
        <v>563</v>
      </c>
      <c r="B291" t="s">
        <v>227</v>
      </c>
      <c r="C291" s="1">
        <v>44284.519016203703</v>
      </c>
      <c r="D291">
        <v>2</v>
      </c>
      <c r="E291">
        <v>2</v>
      </c>
      <c r="F291" t="s">
        <v>616</v>
      </c>
      <c r="K291">
        <v>2</v>
      </c>
      <c r="L291" s="2" t="s">
        <v>936</v>
      </c>
      <c r="M291" t="e">
        <f>-ohne Beweise</f>
        <v>#NAME?</v>
      </c>
      <c r="N291">
        <v>3</v>
      </c>
      <c r="O291">
        <v>4</v>
      </c>
      <c r="P291">
        <v>5</v>
      </c>
      <c r="Q291">
        <v>1</v>
      </c>
      <c r="R291">
        <v>3</v>
      </c>
      <c r="S291">
        <v>2</v>
      </c>
      <c r="T291">
        <v>3</v>
      </c>
      <c r="U291">
        <v>4</v>
      </c>
      <c r="V291">
        <v>4</v>
      </c>
      <c r="W291">
        <v>5</v>
      </c>
      <c r="X291">
        <v>1</v>
      </c>
      <c r="Y291">
        <v>4</v>
      </c>
      <c r="Z291">
        <v>5</v>
      </c>
      <c r="AA291">
        <v>5</v>
      </c>
      <c r="AB291">
        <v>5</v>
      </c>
      <c r="AC291">
        <v>2</v>
      </c>
      <c r="AD291">
        <v>2</v>
      </c>
      <c r="AE291">
        <v>16</v>
      </c>
      <c r="AF291">
        <v>107</v>
      </c>
      <c r="AG291">
        <v>3</v>
      </c>
      <c r="AP291">
        <v>60</v>
      </c>
      <c r="AQ291">
        <v>22</v>
      </c>
      <c r="AR291">
        <v>35</v>
      </c>
      <c r="AS291">
        <v>72</v>
      </c>
      <c r="AT291">
        <v>22</v>
      </c>
      <c r="AU291">
        <v>92</v>
      </c>
      <c r="AV291">
        <v>81</v>
      </c>
      <c r="AW291">
        <v>40</v>
      </c>
      <c r="AX291">
        <v>424</v>
      </c>
      <c r="AY291" s="1">
        <v>44284.523923611108</v>
      </c>
      <c r="AZ291">
        <v>1</v>
      </c>
      <c r="BA291">
        <v>8</v>
      </c>
      <c r="BB291">
        <v>8</v>
      </c>
      <c r="BC291">
        <v>0</v>
      </c>
      <c r="BD291">
        <v>0</v>
      </c>
      <c r="BE291" t="s">
        <v>534</v>
      </c>
      <c r="BF291">
        <v>15</v>
      </c>
    </row>
    <row r="292" spans="1:58" ht="345" hidden="1" x14ac:dyDescent="0.25">
      <c r="A292">
        <v>564</v>
      </c>
      <c r="B292" t="s">
        <v>227</v>
      </c>
      <c r="C292" s="1">
        <v>44284.519143518519</v>
      </c>
      <c r="D292">
        <v>2</v>
      </c>
      <c r="E292">
        <v>2</v>
      </c>
      <c r="F292" t="s">
        <v>937</v>
      </c>
      <c r="K292">
        <v>2</v>
      </c>
      <c r="L292" s="2" t="s">
        <v>938</v>
      </c>
      <c r="M292" t="s">
        <v>939</v>
      </c>
      <c r="N292">
        <v>3</v>
      </c>
      <c r="O292">
        <v>4</v>
      </c>
      <c r="P292">
        <v>4</v>
      </c>
      <c r="Q292">
        <v>5</v>
      </c>
      <c r="R292">
        <v>5</v>
      </c>
      <c r="S292">
        <v>2</v>
      </c>
      <c r="T292">
        <v>4</v>
      </c>
      <c r="U292">
        <v>3</v>
      </c>
      <c r="V292">
        <v>5</v>
      </c>
      <c r="W292">
        <v>1</v>
      </c>
      <c r="X292">
        <v>1</v>
      </c>
      <c r="Y292">
        <v>2</v>
      </c>
      <c r="Z292">
        <v>4</v>
      </c>
      <c r="AA292">
        <v>5</v>
      </c>
      <c r="AB292">
        <v>2</v>
      </c>
      <c r="AC292">
        <v>1</v>
      </c>
      <c r="AD292">
        <v>2</v>
      </c>
      <c r="AE292">
        <v>16</v>
      </c>
      <c r="AF292">
        <v>107</v>
      </c>
      <c r="AG292">
        <v>2</v>
      </c>
      <c r="AP292">
        <v>24</v>
      </c>
      <c r="AQ292">
        <v>30</v>
      </c>
      <c r="AR292">
        <v>28</v>
      </c>
      <c r="AS292">
        <v>72</v>
      </c>
      <c r="AT292">
        <v>16</v>
      </c>
      <c r="AU292">
        <v>190</v>
      </c>
      <c r="AV292">
        <v>26</v>
      </c>
      <c r="AW292">
        <v>64</v>
      </c>
      <c r="AX292">
        <v>450</v>
      </c>
      <c r="AY292" s="1">
        <v>44284.524351851855</v>
      </c>
      <c r="AZ292">
        <v>1</v>
      </c>
      <c r="BA292">
        <v>8</v>
      </c>
      <c r="BB292">
        <v>8</v>
      </c>
      <c r="BC292">
        <v>0</v>
      </c>
      <c r="BD292">
        <v>0</v>
      </c>
      <c r="BE292" t="s">
        <v>940</v>
      </c>
      <c r="BF292">
        <v>37</v>
      </c>
    </row>
    <row r="293" spans="1:58" hidden="1" x14ac:dyDescent="0.25">
      <c r="A293">
        <v>565</v>
      </c>
      <c r="B293" t="s">
        <v>227</v>
      </c>
      <c r="C293" s="1">
        <v>44284.519363425927</v>
      </c>
      <c r="D293">
        <v>2</v>
      </c>
      <c r="E293">
        <v>2</v>
      </c>
      <c r="F293" t="s">
        <v>616</v>
      </c>
      <c r="K293">
        <v>2</v>
      </c>
      <c r="L293" t="s">
        <v>941</v>
      </c>
      <c r="M293" t="s">
        <v>942</v>
      </c>
      <c r="N293">
        <v>3</v>
      </c>
      <c r="O293">
        <v>-1</v>
      </c>
      <c r="P293">
        <v>-1</v>
      </c>
      <c r="Q293">
        <v>4</v>
      </c>
      <c r="R293">
        <v>3</v>
      </c>
      <c r="S293">
        <v>2</v>
      </c>
      <c r="T293">
        <v>2</v>
      </c>
      <c r="U293">
        <v>3</v>
      </c>
      <c r="V293">
        <v>4</v>
      </c>
      <c r="W293">
        <v>1</v>
      </c>
      <c r="X293">
        <v>2</v>
      </c>
      <c r="Y293">
        <v>2</v>
      </c>
      <c r="Z293">
        <v>2</v>
      </c>
      <c r="AA293">
        <v>2</v>
      </c>
      <c r="AB293">
        <v>1</v>
      </c>
      <c r="AC293">
        <v>2</v>
      </c>
      <c r="AD293">
        <v>1</v>
      </c>
      <c r="AE293">
        <v>15</v>
      </c>
      <c r="AF293">
        <v>108</v>
      </c>
      <c r="AG293">
        <v>3</v>
      </c>
      <c r="AP293">
        <v>140</v>
      </c>
      <c r="AQ293">
        <v>26</v>
      </c>
      <c r="AR293">
        <v>64</v>
      </c>
      <c r="AS293">
        <v>55</v>
      </c>
      <c r="AT293">
        <v>27</v>
      </c>
      <c r="AU293">
        <v>56</v>
      </c>
      <c r="AV293">
        <v>44</v>
      </c>
      <c r="AW293">
        <v>80</v>
      </c>
      <c r="AX293">
        <v>492</v>
      </c>
      <c r="AY293" s="1">
        <v>44284.525057870371</v>
      </c>
      <c r="AZ293">
        <v>1</v>
      </c>
      <c r="BA293">
        <v>8</v>
      </c>
      <c r="BB293">
        <v>8</v>
      </c>
      <c r="BC293">
        <v>0</v>
      </c>
      <c r="BD293">
        <v>0</v>
      </c>
      <c r="BE293" t="s">
        <v>534</v>
      </c>
      <c r="BF293">
        <v>26</v>
      </c>
    </row>
    <row r="294" spans="1:58" ht="330" hidden="1" x14ac:dyDescent="0.25">
      <c r="A294">
        <v>567</v>
      </c>
      <c r="B294" t="s">
        <v>227</v>
      </c>
      <c r="C294" s="1">
        <v>44284.519479166665</v>
      </c>
      <c r="D294">
        <v>2</v>
      </c>
      <c r="E294">
        <v>2</v>
      </c>
      <c r="F294" t="s">
        <v>616</v>
      </c>
      <c r="K294">
        <v>2</v>
      </c>
      <c r="L294" s="2" t="s">
        <v>944</v>
      </c>
      <c r="M294" t="s">
        <v>945</v>
      </c>
      <c r="N294">
        <v>4</v>
      </c>
      <c r="O294">
        <v>3</v>
      </c>
      <c r="P294">
        <v>4</v>
      </c>
      <c r="Q294">
        <v>2</v>
      </c>
      <c r="R294">
        <v>3</v>
      </c>
      <c r="S294">
        <v>2</v>
      </c>
      <c r="T294">
        <v>2</v>
      </c>
      <c r="U294">
        <v>1</v>
      </c>
      <c r="V294">
        <v>4</v>
      </c>
      <c r="W294">
        <v>4</v>
      </c>
      <c r="X294">
        <v>3</v>
      </c>
      <c r="Y294">
        <v>4</v>
      </c>
      <c r="Z294">
        <v>5</v>
      </c>
      <c r="AA294">
        <v>4</v>
      </c>
      <c r="AB294">
        <v>4</v>
      </c>
      <c r="AC294">
        <v>3</v>
      </c>
      <c r="AD294">
        <v>1</v>
      </c>
      <c r="AE294">
        <v>15</v>
      </c>
      <c r="AF294">
        <v>109</v>
      </c>
      <c r="AG294">
        <v>3</v>
      </c>
      <c r="AP294">
        <v>59</v>
      </c>
      <c r="AQ294">
        <v>36</v>
      </c>
      <c r="AR294">
        <v>27</v>
      </c>
      <c r="AS294">
        <v>38</v>
      </c>
      <c r="AT294">
        <v>13</v>
      </c>
      <c r="AU294">
        <v>275</v>
      </c>
      <c r="AV294">
        <v>143</v>
      </c>
      <c r="AW294">
        <v>34</v>
      </c>
      <c r="AX294">
        <v>625</v>
      </c>
      <c r="AY294" s="1">
        <v>44284.526712962965</v>
      </c>
      <c r="AZ294">
        <v>1</v>
      </c>
      <c r="BA294">
        <v>8</v>
      </c>
      <c r="BB294">
        <v>8</v>
      </c>
      <c r="BC294">
        <v>0</v>
      </c>
      <c r="BD294">
        <v>0</v>
      </c>
      <c r="BE294" t="s">
        <v>192</v>
      </c>
      <c r="BF294">
        <v>14</v>
      </c>
    </row>
    <row r="295" spans="1:58" ht="409.5" hidden="1" x14ac:dyDescent="0.25">
      <c r="A295">
        <v>568</v>
      </c>
      <c r="B295" t="s">
        <v>227</v>
      </c>
      <c r="C295" s="1">
        <v>44284.519548611112</v>
      </c>
      <c r="D295">
        <v>2</v>
      </c>
      <c r="E295">
        <v>2</v>
      </c>
      <c r="F295" t="s">
        <v>634</v>
      </c>
      <c r="K295">
        <v>2</v>
      </c>
      <c r="L295" s="2" t="s">
        <v>946</v>
      </c>
      <c r="M295" s="2" t="s">
        <v>947</v>
      </c>
      <c r="N295">
        <v>2</v>
      </c>
      <c r="O295">
        <v>-1</v>
      </c>
      <c r="P295">
        <v>-1</v>
      </c>
      <c r="Q295">
        <v>2</v>
      </c>
      <c r="R295">
        <v>-1</v>
      </c>
      <c r="S295">
        <v>2</v>
      </c>
      <c r="T295">
        <v>2</v>
      </c>
      <c r="U295">
        <v>2</v>
      </c>
      <c r="V295">
        <v>4</v>
      </c>
      <c r="W295">
        <v>3</v>
      </c>
      <c r="X295">
        <v>-1</v>
      </c>
      <c r="Y295">
        <v>3</v>
      </c>
      <c r="Z295">
        <v>3</v>
      </c>
      <c r="AA295">
        <v>4</v>
      </c>
      <c r="AB295">
        <v>-1</v>
      </c>
      <c r="AC295">
        <v>-1</v>
      </c>
      <c r="AD295">
        <v>2</v>
      </c>
      <c r="AE295">
        <v>16</v>
      </c>
      <c r="AF295">
        <v>109</v>
      </c>
      <c r="AG295">
        <v>2</v>
      </c>
      <c r="AP295">
        <v>150</v>
      </c>
      <c r="AQ295">
        <v>25</v>
      </c>
      <c r="AR295">
        <v>26</v>
      </c>
      <c r="AS295">
        <v>104</v>
      </c>
      <c r="AT295">
        <v>27</v>
      </c>
      <c r="AU295">
        <v>138</v>
      </c>
      <c r="AV295">
        <v>51</v>
      </c>
      <c r="AW295">
        <v>38</v>
      </c>
      <c r="AX295">
        <v>559</v>
      </c>
      <c r="AY295" s="1">
        <v>44284.526018518518</v>
      </c>
      <c r="AZ295">
        <v>1</v>
      </c>
      <c r="BA295">
        <v>8</v>
      </c>
      <c r="BB295">
        <v>8</v>
      </c>
      <c r="BC295">
        <v>0</v>
      </c>
      <c r="BD295">
        <v>0</v>
      </c>
      <c r="BE295" t="s">
        <v>273</v>
      </c>
      <c r="BF295">
        <v>14</v>
      </c>
    </row>
    <row r="296" spans="1:58" hidden="1" x14ac:dyDescent="0.25">
      <c r="A296">
        <v>570</v>
      </c>
      <c r="B296" t="s">
        <v>227</v>
      </c>
      <c r="C296" s="1">
        <v>44284.519583333335</v>
      </c>
      <c r="D296">
        <v>2</v>
      </c>
      <c r="E296">
        <v>2</v>
      </c>
      <c r="F296" t="s">
        <v>634</v>
      </c>
      <c r="K296">
        <v>2</v>
      </c>
      <c r="L296" t="e">
        <f>- alle Tätowierten sind Kriminell
- Angela Merkel ist die Tochter von Adolf Hitler
- die Erde ist eine Scheibe (vor allem in früheren Epochen)
- Corona ist Quatsch und gibt es nicht
- Bill Gates will uns beim Impfen einen Chip implantieren
- Klimawandel gibt es nicht und wird nicht von Menschen beeinflusst, sondern ist ein natürlicher Vorgang, der sich in unserer Historie schon wiederholt hat.</f>
        <v>#NAME?</v>
      </c>
      <c r="M296" t="e">
        <f>- beruhen nicht auf Fakten und Beweisen
- Werden in bestimmten Szenen verbreitet
- können dem Gemeinwohl der Gesamtbevölkerung extrem schaden</f>
        <v>#NAME?</v>
      </c>
      <c r="N296">
        <v>-1</v>
      </c>
      <c r="O296">
        <v>3</v>
      </c>
      <c r="P296">
        <v>5</v>
      </c>
      <c r="Q296">
        <v>3</v>
      </c>
      <c r="R296">
        <v>1</v>
      </c>
      <c r="S296">
        <v>2</v>
      </c>
      <c r="T296">
        <v>2</v>
      </c>
      <c r="U296">
        <v>2</v>
      </c>
      <c r="V296">
        <v>5</v>
      </c>
      <c r="W296">
        <v>5</v>
      </c>
      <c r="X296">
        <v>1</v>
      </c>
      <c r="Y296">
        <v>5</v>
      </c>
      <c r="Z296">
        <v>5</v>
      </c>
      <c r="AA296">
        <v>5</v>
      </c>
      <c r="AB296">
        <v>5</v>
      </c>
      <c r="AC296">
        <v>2</v>
      </c>
      <c r="AD296">
        <v>2</v>
      </c>
      <c r="AE296">
        <v>16</v>
      </c>
      <c r="AF296">
        <v>110</v>
      </c>
      <c r="AG296">
        <v>3</v>
      </c>
      <c r="AP296">
        <v>180</v>
      </c>
      <c r="AQ296">
        <v>42</v>
      </c>
      <c r="AR296">
        <v>41</v>
      </c>
      <c r="AS296">
        <v>59</v>
      </c>
      <c r="AT296">
        <v>27</v>
      </c>
      <c r="AU296">
        <v>218</v>
      </c>
      <c r="AV296">
        <v>52</v>
      </c>
      <c r="AW296">
        <v>34</v>
      </c>
      <c r="AX296">
        <v>653</v>
      </c>
      <c r="AY296" s="1">
        <v>44284.527141203704</v>
      </c>
      <c r="AZ296">
        <v>1</v>
      </c>
      <c r="BA296">
        <v>8</v>
      </c>
      <c r="BB296">
        <v>8</v>
      </c>
      <c r="BC296">
        <v>0</v>
      </c>
      <c r="BD296">
        <v>0</v>
      </c>
      <c r="BE296" t="s">
        <v>298</v>
      </c>
      <c r="BF296">
        <v>8</v>
      </c>
    </row>
    <row r="297" spans="1:58" ht="195" hidden="1" x14ac:dyDescent="0.25">
      <c r="A297">
        <v>571</v>
      </c>
      <c r="B297" t="s">
        <v>227</v>
      </c>
      <c r="C297" s="1">
        <v>44284.519594907404</v>
      </c>
      <c r="D297">
        <v>2</v>
      </c>
      <c r="E297">
        <v>2</v>
      </c>
      <c r="F297" t="s">
        <v>616</v>
      </c>
      <c r="K297">
        <v>2</v>
      </c>
      <c r="L297" s="2" t="s">
        <v>948</v>
      </c>
      <c r="M297" s="2" t="s">
        <v>949</v>
      </c>
      <c r="N297">
        <v>3</v>
      </c>
      <c r="O297">
        <v>3</v>
      </c>
      <c r="P297">
        <v>4</v>
      </c>
      <c r="Q297">
        <v>2</v>
      </c>
      <c r="R297">
        <v>3</v>
      </c>
      <c r="S297">
        <v>2</v>
      </c>
      <c r="T297">
        <v>2</v>
      </c>
      <c r="U297">
        <v>4</v>
      </c>
      <c r="V297">
        <v>4</v>
      </c>
      <c r="W297">
        <v>-1</v>
      </c>
      <c r="X297">
        <v>-1</v>
      </c>
      <c r="Y297">
        <v>3</v>
      </c>
      <c r="Z297">
        <v>5</v>
      </c>
      <c r="AA297">
        <v>4</v>
      </c>
      <c r="AB297">
        <v>3</v>
      </c>
      <c r="AC297">
        <v>-1</v>
      </c>
      <c r="AD297">
        <v>1</v>
      </c>
      <c r="AE297">
        <v>16</v>
      </c>
      <c r="AF297">
        <v>111</v>
      </c>
      <c r="AG297">
        <v>2</v>
      </c>
      <c r="AP297">
        <v>158</v>
      </c>
      <c r="AQ297">
        <v>25</v>
      </c>
      <c r="AR297">
        <v>39</v>
      </c>
      <c r="AS297">
        <v>54</v>
      </c>
      <c r="AT297">
        <v>12</v>
      </c>
      <c r="AU297">
        <v>172</v>
      </c>
      <c r="AV297">
        <v>79</v>
      </c>
      <c r="AW297">
        <v>35</v>
      </c>
      <c r="AX297">
        <v>574</v>
      </c>
      <c r="AY297" s="1">
        <v>44284.526238425926</v>
      </c>
      <c r="AZ297">
        <v>1</v>
      </c>
      <c r="BA297">
        <v>8</v>
      </c>
      <c r="BB297">
        <v>8</v>
      </c>
      <c r="BC297">
        <v>0</v>
      </c>
      <c r="BD297">
        <v>0</v>
      </c>
      <c r="BE297" t="s">
        <v>287</v>
      </c>
      <c r="BF297">
        <v>13</v>
      </c>
    </row>
    <row r="298" spans="1:58" ht="409.5" hidden="1" x14ac:dyDescent="0.25">
      <c r="A298">
        <v>572</v>
      </c>
      <c r="B298" t="s">
        <v>227</v>
      </c>
      <c r="C298" s="1">
        <v>44284.51971064815</v>
      </c>
      <c r="D298">
        <v>2</v>
      </c>
      <c r="E298">
        <v>2</v>
      </c>
      <c r="F298" t="s">
        <v>616</v>
      </c>
      <c r="K298">
        <v>2</v>
      </c>
      <c r="L298" s="2" t="s">
        <v>950</v>
      </c>
      <c r="M298" s="2" t="s">
        <v>951</v>
      </c>
      <c r="N298">
        <v>3</v>
      </c>
      <c r="O298">
        <v>2</v>
      </c>
      <c r="P298">
        <v>-1</v>
      </c>
      <c r="Q298">
        <v>2</v>
      </c>
      <c r="R298">
        <v>3</v>
      </c>
      <c r="S298">
        <v>1</v>
      </c>
      <c r="T298">
        <v>1</v>
      </c>
      <c r="U298">
        <v>1</v>
      </c>
      <c r="V298">
        <v>5</v>
      </c>
      <c r="W298">
        <v>3</v>
      </c>
      <c r="X298">
        <v>3</v>
      </c>
      <c r="Y298">
        <v>3</v>
      </c>
      <c r="Z298">
        <v>2</v>
      </c>
      <c r="AA298">
        <v>4</v>
      </c>
      <c r="AB298">
        <v>3</v>
      </c>
      <c r="AC298">
        <v>2</v>
      </c>
      <c r="AD298">
        <v>1</v>
      </c>
      <c r="AE298">
        <v>15</v>
      </c>
      <c r="AF298">
        <v>111</v>
      </c>
      <c r="AG298">
        <v>3</v>
      </c>
      <c r="AP298">
        <v>130</v>
      </c>
      <c r="AQ298">
        <v>32</v>
      </c>
      <c r="AR298">
        <v>23</v>
      </c>
      <c r="AS298">
        <v>61</v>
      </c>
      <c r="AT298">
        <v>25</v>
      </c>
      <c r="AU298">
        <v>275</v>
      </c>
      <c r="AV298">
        <v>57</v>
      </c>
      <c r="AW298">
        <v>18</v>
      </c>
      <c r="AX298">
        <v>621</v>
      </c>
      <c r="AY298" s="1">
        <v>44284.526898148149</v>
      </c>
      <c r="AZ298">
        <v>1</v>
      </c>
      <c r="BA298">
        <v>8</v>
      </c>
      <c r="BB298">
        <v>8</v>
      </c>
      <c r="BC298">
        <v>0</v>
      </c>
      <c r="BD298">
        <v>0</v>
      </c>
      <c r="BE298" t="s">
        <v>393</v>
      </c>
      <c r="BF298">
        <v>18</v>
      </c>
    </row>
    <row r="299" spans="1:58" ht="409.5" hidden="1" x14ac:dyDescent="0.25">
      <c r="A299">
        <v>573</v>
      </c>
      <c r="B299" t="s">
        <v>227</v>
      </c>
      <c r="C299" s="1">
        <v>44284.519953703704</v>
      </c>
      <c r="D299">
        <v>2</v>
      </c>
      <c r="E299">
        <v>2</v>
      </c>
      <c r="F299" t="s">
        <v>616</v>
      </c>
      <c r="K299">
        <v>2</v>
      </c>
      <c r="L299" s="2" t="s">
        <v>952</v>
      </c>
      <c r="M299" t="e">
        <f>- es gibt einen/ eine Gruppe, der/ die durchwegs Böse ist
- durch Minderheiten vertreten
- Verdrehung von Fakten</f>
        <v>#NAME?</v>
      </c>
      <c r="N299">
        <v>1</v>
      </c>
      <c r="O299">
        <v>3</v>
      </c>
      <c r="P299">
        <v>3</v>
      </c>
      <c r="Q299">
        <v>1</v>
      </c>
      <c r="R299">
        <v>2</v>
      </c>
      <c r="S299">
        <v>2</v>
      </c>
      <c r="T299">
        <v>3</v>
      </c>
      <c r="U299">
        <v>2</v>
      </c>
      <c r="V299">
        <v>4</v>
      </c>
      <c r="W299">
        <v>4</v>
      </c>
      <c r="X299">
        <v>4</v>
      </c>
      <c r="Y299">
        <v>3</v>
      </c>
      <c r="Z299">
        <v>5</v>
      </c>
      <c r="AA299">
        <v>5</v>
      </c>
      <c r="AB299">
        <v>3</v>
      </c>
      <c r="AC299">
        <v>2</v>
      </c>
      <c r="AD299">
        <v>1</v>
      </c>
      <c r="AE299">
        <v>16</v>
      </c>
      <c r="AF299">
        <v>112</v>
      </c>
      <c r="AG299">
        <v>2</v>
      </c>
      <c r="AP299">
        <v>119</v>
      </c>
      <c r="AQ299">
        <v>31</v>
      </c>
      <c r="AR299">
        <v>33</v>
      </c>
      <c r="AS299">
        <v>50</v>
      </c>
      <c r="AT299">
        <v>18</v>
      </c>
      <c r="AU299">
        <v>264</v>
      </c>
      <c r="AV299">
        <v>123</v>
      </c>
      <c r="AW299">
        <v>37</v>
      </c>
      <c r="AX299">
        <v>675</v>
      </c>
      <c r="AY299" s="1">
        <v>44284.527766203704</v>
      </c>
      <c r="AZ299">
        <v>1</v>
      </c>
      <c r="BA299">
        <v>8</v>
      </c>
      <c r="BB299">
        <v>8</v>
      </c>
      <c r="BC299">
        <v>0</v>
      </c>
      <c r="BD299">
        <v>0</v>
      </c>
      <c r="BE299" t="s">
        <v>298</v>
      </c>
      <c r="BF299">
        <v>5</v>
      </c>
    </row>
    <row r="300" spans="1:58" ht="360" hidden="1" x14ac:dyDescent="0.25">
      <c r="A300">
        <v>574</v>
      </c>
      <c r="B300" t="s">
        <v>227</v>
      </c>
      <c r="C300" s="1">
        <v>44284.52003472222</v>
      </c>
      <c r="D300">
        <v>2</v>
      </c>
      <c r="E300">
        <v>2</v>
      </c>
      <c r="F300" t="s">
        <v>616</v>
      </c>
      <c r="K300">
        <v>2</v>
      </c>
      <c r="L300" s="2" t="s">
        <v>953</v>
      </c>
      <c r="M300" t="s">
        <v>954</v>
      </c>
      <c r="N300">
        <v>4</v>
      </c>
      <c r="O300">
        <v>4</v>
      </c>
      <c r="P300">
        <v>4</v>
      </c>
      <c r="Q300">
        <v>1</v>
      </c>
      <c r="R300">
        <v>2</v>
      </c>
      <c r="S300">
        <v>2</v>
      </c>
      <c r="T300">
        <v>3</v>
      </c>
      <c r="U300">
        <v>1</v>
      </c>
      <c r="V300">
        <v>4</v>
      </c>
      <c r="W300">
        <v>5</v>
      </c>
      <c r="X300">
        <v>2</v>
      </c>
      <c r="Y300">
        <v>4</v>
      </c>
      <c r="Z300">
        <v>5</v>
      </c>
      <c r="AA300">
        <v>5</v>
      </c>
      <c r="AB300">
        <v>5</v>
      </c>
      <c r="AC300">
        <v>-1</v>
      </c>
      <c r="AD300">
        <v>2</v>
      </c>
      <c r="AE300">
        <v>16</v>
      </c>
      <c r="AF300">
        <v>112</v>
      </c>
      <c r="AG300">
        <v>3</v>
      </c>
      <c r="AP300">
        <v>160</v>
      </c>
      <c r="AQ300">
        <v>30</v>
      </c>
      <c r="AR300">
        <v>68</v>
      </c>
      <c r="AS300">
        <v>63</v>
      </c>
      <c r="AT300">
        <v>43</v>
      </c>
      <c r="AU300">
        <v>169</v>
      </c>
      <c r="AV300">
        <v>46</v>
      </c>
      <c r="AW300">
        <v>47</v>
      </c>
      <c r="AX300">
        <v>626</v>
      </c>
      <c r="AY300" s="1">
        <v>44284.527280092596</v>
      </c>
      <c r="AZ300">
        <v>1</v>
      </c>
      <c r="BA300">
        <v>8</v>
      </c>
      <c r="BB300">
        <v>8</v>
      </c>
      <c r="BC300">
        <v>0</v>
      </c>
      <c r="BD300">
        <v>0</v>
      </c>
      <c r="BE300" t="s">
        <v>692</v>
      </c>
      <c r="BF300">
        <v>9</v>
      </c>
    </row>
    <row r="301" spans="1:58" hidden="1" x14ac:dyDescent="0.25">
      <c r="A301">
        <v>575</v>
      </c>
      <c r="B301" t="s">
        <v>227</v>
      </c>
      <c r="C301" s="1">
        <v>44284.520057870373</v>
      </c>
      <c r="D301">
        <v>2</v>
      </c>
      <c r="E301">
        <v>2</v>
      </c>
      <c r="F301" t="s">
        <v>616</v>
      </c>
      <c r="K301">
        <v>2</v>
      </c>
      <c r="L301" t="e">
        <f>-Bill Gates implantiert allen Chips
-unter der Erde leben Menschen, die durch Kinderblut ewig jung bleiben
-Elon Musk hat einen Menschen in einem Tesla ins All geschossen
-Echsenmenschen kontrollieren das System auf der Erde
-Corona ist vom Staat initiierte</f>
        <v>#NAME?</v>
      </c>
      <c r="M301" t="s">
        <v>955</v>
      </c>
      <c r="N301">
        <v>5</v>
      </c>
      <c r="O301">
        <v>5</v>
      </c>
      <c r="P301">
        <v>5</v>
      </c>
      <c r="Q301">
        <v>1</v>
      </c>
      <c r="R301">
        <v>2</v>
      </c>
      <c r="S301">
        <v>2</v>
      </c>
      <c r="T301">
        <v>3</v>
      </c>
      <c r="U301">
        <v>3</v>
      </c>
      <c r="V301">
        <v>-1</v>
      </c>
      <c r="W301">
        <v>3</v>
      </c>
      <c r="X301">
        <v>1</v>
      </c>
      <c r="Y301">
        <v>3</v>
      </c>
      <c r="Z301">
        <v>5</v>
      </c>
      <c r="AA301">
        <v>5</v>
      </c>
      <c r="AB301">
        <v>3</v>
      </c>
      <c r="AC301">
        <v>3</v>
      </c>
      <c r="AD301">
        <v>2</v>
      </c>
      <c r="AE301">
        <v>17</v>
      </c>
      <c r="AF301">
        <v>113</v>
      </c>
      <c r="AG301">
        <v>3</v>
      </c>
      <c r="AP301">
        <v>4</v>
      </c>
      <c r="AQ301">
        <v>40</v>
      </c>
      <c r="AR301">
        <v>35</v>
      </c>
      <c r="AS301">
        <v>65</v>
      </c>
      <c r="AT301">
        <v>17</v>
      </c>
      <c r="AU301">
        <v>173</v>
      </c>
      <c r="AV301">
        <v>196</v>
      </c>
      <c r="AW301">
        <v>49</v>
      </c>
      <c r="AX301">
        <v>579</v>
      </c>
      <c r="AY301" s="1">
        <v>44284.526759259257</v>
      </c>
      <c r="AZ301">
        <v>1</v>
      </c>
      <c r="BA301">
        <v>8</v>
      </c>
      <c r="BB301">
        <v>8</v>
      </c>
      <c r="BC301">
        <v>0</v>
      </c>
      <c r="BD301">
        <v>0</v>
      </c>
      <c r="BE301" t="s">
        <v>595</v>
      </c>
      <c r="BF301">
        <v>65</v>
      </c>
    </row>
    <row r="302" spans="1:58" ht="225" hidden="1" x14ac:dyDescent="0.25">
      <c r="A302">
        <v>576</v>
      </c>
      <c r="B302" t="s">
        <v>227</v>
      </c>
      <c r="C302" s="1">
        <v>44284.520127314812</v>
      </c>
      <c r="D302">
        <v>2</v>
      </c>
      <c r="E302">
        <v>2</v>
      </c>
      <c r="F302" t="s">
        <v>616</v>
      </c>
      <c r="K302">
        <v>2</v>
      </c>
      <c r="L302" s="2" t="s">
        <v>956</v>
      </c>
      <c r="M302" t="s">
        <v>957</v>
      </c>
      <c r="N302">
        <v>2</v>
      </c>
      <c r="O302">
        <v>3</v>
      </c>
      <c r="P302">
        <v>3</v>
      </c>
      <c r="Q302">
        <v>2</v>
      </c>
      <c r="R302">
        <v>3</v>
      </c>
      <c r="S302">
        <v>1</v>
      </c>
      <c r="T302">
        <v>3</v>
      </c>
      <c r="U302">
        <v>3</v>
      </c>
      <c r="V302">
        <v>3</v>
      </c>
      <c r="W302">
        <v>4</v>
      </c>
      <c r="X302">
        <v>3</v>
      </c>
      <c r="Y302">
        <v>4</v>
      </c>
      <c r="Z302">
        <v>4</v>
      </c>
      <c r="AA302">
        <v>4</v>
      </c>
      <c r="AB302">
        <v>4</v>
      </c>
      <c r="AC302">
        <v>2</v>
      </c>
      <c r="AD302">
        <v>1</v>
      </c>
      <c r="AE302">
        <v>16</v>
      </c>
      <c r="AF302">
        <v>113</v>
      </c>
      <c r="AG302">
        <v>2</v>
      </c>
      <c r="AP302">
        <v>122</v>
      </c>
      <c r="AQ302">
        <v>53</v>
      </c>
      <c r="AR302">
        <v>103</v>
      </c>
      <c r="AS302">
        <v>75</v>
      </c>
      <c r="AT302">
        <v>10</v>
      </c>
      <c r="AU302">
        <v>184</v>
      </c>
      <c r="AV302">
        <v>20</v>
      </c>
      <c r="AW302">
        <v>32</v>
      </c>
      <c r="AX302">
        <v>530</v>
      </c>
      <c r="AY302" s="1">
        <v>44284.527060185188</v>
      </c>
      <c r="AZ302">
        <v>1</v>
      </c>
      <c r="BA302">
        <v>8</v>
      </c>
      <c r="BB302">
        <v>8</v>
      </c>
      <c r="BC302">
        <v>0</v>
      </c>
      <c r="BD302">
        <v>0</v>
      </c>
      <c r="BE302" t="s">
        <v>393</v>
      </c>
      <c r="BF302">
        <v>35</v>
      </c>
    </row>
    <row r="303" spans="1:58" hidden="1" x14ac:dyDescent="0.25">
      <c r="A303">
        <v>578</v>
      </c>
      <c r="B303" t="s">
        <v>227</v>
      </c>
      <c r="C303" s="1">
        <v>44284.520416666666</v>
      </c>
      <c r="D303">
        <v>2</v>
      </c>
      <c r="E303">
        <v>2</v>
      </c>
      <c r="F303" t="s">
        <v>616</v>
      </c>
      <c r="K303">
        <v>2</v>
      </c>
      <c r="L303" t="e">
        <f>- alle Tätowierten sind kriminell.
- Angela Merkel ist die Tochter von Ardolf Hitler
- Corona gibt es nicht
- Bill Gates will uns durch die Impfungen gegen Corona einen Ship einpflanzen
- die Erde ist eine Scheibe
- den Klimawandel gibt es nicht</f>
        <v>#NAME?</v>
      </c>
      <c r="M303" t="e">
        <f>- Sie kritisieren etwas
- Sie beziehen sich meist auf ein bestimmtes Ereignis oder eine bestimmte Menschengruppe
- häufig banal und unglaubwürdig</f>
        <v>#NAME?</v>
      </c>
      <c r="N303">
        <v>5</v>
      </c>
      <c r="O303">
        <v>4</v>
      </c>
      <c r="P303">
        <v>5</v>
      </c>
      <c r="Q303">
        <v>1</v>
      </c>
      <c r="R303">
        <v>-1</v>
      </c>
      <c r="S303">
        <v>2</v>
      </c>
      <c r="T303">
        <v>3</v>
      </c>
      <c r="U303">
        <v>2</v>
      </c>
      <c r="V303">
        <v>4</v>
      </c>
      <c r="W303">
        <v>3</v>
      </c>
      <c r="X303">
        <v>-1</v>
      </c>
      <c r="Y303">
        <v>2</v>
      </c>
      <c r="Z303">
        <v>3</v>
      </c>
      <c r="AA303">
        <v>3</v>
      </c>
      <c r="AB303">
        <v>4</v>
      </c>
      <c r="AC303">
        <v>-1</v>
      </c>
      <c r="AD303">
        <v>2</v>
      </c>
      <c r="AE303">
        <v>16</v>
      </c>
      <c r="AF303">
        <v>114</v>
      </c>
      <c r="AG303">
        <v>3</v>
      </c>
      <c r="AP303">
        <v>69</v>
      </c>
      <c r="AQ303">
        <v>28</v>
      </c>
      <c r="AR303">
        <v>44</v>
      </c>
      <c r="AS303">
        <v>89</v>
      </c>
      <c r="AT303">
        <v>27</v>
      </c>
      <c r="AU303">
        <v>211</v>
      </c>
      <c r="AV303">
        <v>82</v>
      </c>
      <c r="AW303">
        <v>36</v>
      </c>
      <c r="AX303">
        <v>586</v>
      </c>
      <c r="AY303" s="1">
        <v>44284.527199074073</v>
      </c>
      <c r="AZ303">
        <v>1</v>
      </c>
      <c r="BA303">
        <v>8</v>
      </c>
      <c r="BB303">
        <v>8</v>
      </c>
      <c r="BC303">
        <v>0</v>
      </c>
      <c r="BD303">
        <v>0</v>
      </c>
      <c r="BE303" t="s">
        <v>298</v>
      </c>
      <c r="BF303">
        <v>6</v>
      </c>
    </row>
    <row r="304" spans="1:58" ht="90" hidden="1" x14ac:dyDescent="0.25">
      <c r="A304">
        <v>580</v>
      </c>
      <c r="B304" t="s">
        <v>227</v>
      </c>
      <c r="C304" s="1">
        <v>44284.521157407406</v>
      </c>
      <c r="D304">
        <v>2</v>
      </c>
      <c r="E304">
        <v>2</v>
      </c>
      <c r="F304" t="s">
        <v>958</v>
      </c>
      <c r="K304">
        <v>2</v>
      </c>
      <c r="L304" t="e">
        <f>- es gibt kein Corona Virus
- mit den Impfungen Werden Chips eingesetzt und dadurch Werden wir kontrolliert
- Corona absichtlich in die Welt gesetzt</f>
        <v>#NAME?</v>
      </c>
      <c r="M304" s="2" t="s">
        <v>959</v>
      </c>
      <c r="N304">
        <v>3</v>
      </c>
      <c r="O304">
        <v>3</v>
      </c>
      <c r="P304">
        <v>3</v>
      </c>
      <c r="Q304">
        <v>2</v>
      </c>
      <c r="R304">
        <v>3</v>
      </c>
      <c r="S304">
        <v>2</v>
      </c>
      <c r="T304">
        <v>1</v>
      </c>
      <c r="U304">
        <v>1</v>
      </c>
      <c r="V304">
        <v>4</v>
      </c>
      <c r="W304">
        <v>4</v>
      </c>
      <c r="X304">
        <v>3</v>
      </c>
      <c r="Y304">
        <v>4</v>
      </c>
      <c r="Z304">
        <v>4</v>
      </c>
      <c r="AA304">
        <v>4</v>
      </c>
      <c r="AB304">
        <v>3</v>
      </c>
      <c r="AC304">
        <v>4</v>
      </c>
      <c r="AD304">
        <v>1</v>
      </c>
      <c r="AE304">
        <v>16</v>
      </c>
      <c r="AF304">
        <v>115</v>
      </c>
      <c r="AG304">
        <v>3</v>
      </c>
      <c r="AP304">
        <v>20</v>
      </c>
      <c r="AQ304">
        <v>52</v>
      </c>
      <c r="AR304">
        <v>29</v>
      </c>
      <c r="AS304">
        <v>155</v>
      </c>
      <c r="AT304">
        <v>11</v>
      </c>
      <c r="AU304">
        <v>141</v>
      </c>
      <c r="AV304">
        <v>27</v>
      </c>
      <c r="AW304">
        <v>29</v>
      </c>
      <c r="AX304">
        <v>372</v>
      </c>
      <c r="AY304" s="1">
        <v>44284.52652777778</v>
      </c>
      <c r="AZ304">
        <v>1</v>
      </c>
      <c r="BA304">
        <v>8</v>
      </c>
      <c r="BB304">
        <v>8</v>
      </c>
      <c r="BC304">
        <v>0</v>
      </c>
      <c r="BD304">
        <v>0</v>
      </c>
      <c r="BE304" t="s">
        <v>960</v>
      </c>
      <c r="BF304">
        <v>49</v>
      </c>
    </row>
    <row r="305" spans="1:58" ht="405" hidden="1" x14ac:dyDescent="0.25">
      <c r="A305">
        <v>581</v>
      </c>
      <c r="B305" t="s">
        <v>227</v>
      </c>
      <c r="C305" s="1">
        <v>44284.521157407406</v>
      </c>
      <c r="D305">
        <v>2</v>
      </c>
      <c r="E305">
        <v>2</v>
      </c>
      <c r="F305" t="s">
        <v>616</v>
      </c>
      <c r="K305">
        <v>2</v>
      </c>
      <c r="L305" s="2" t="s">
        <v>961</v>
      </c>
      <c r="M305" t="s">
        <v>962</v>
      </c>
      <c r="N305">
        <v>4</v>
      </c>
      <c r="O305">
        <v>4</v>
      </c>
      <c r="P305">
        <v>4</v>
      </c>
      <c r="Q305">
        <v>1</v>
      </c>
      <c r="R305">
        <v>2</v>
      </c>
      <c r="S305">
        <v>2</v>
      </c>
      <c r="T305">
        <v>4</v>
      </c>
      <c r="U305">
        <v>3</v>
      </c>
      <c r="V305">
        <v>5</v>
      </c>
      <c r="W305">
        <v>4</v>
      </c>
      <c r="X305">
        <v>2</v>
      </c>
      <c r="Y305">
        <v>3</v>
      </c>
      <c r="Z305">
        <v>4</v>
      </c>
      <c r="AA305">
        <v>5</v>
      </c>
      <c r="AB305">
        <v>3</v>
      </c>
      <c r="AC305">
        <v>-1</v>
      </c>
      <c r="AD305">
        <v>1</v>
      </c>
      <c r="AE305">
        <v>16</v>
      </c>
      <c r="AF305">
        <v>116</v>
      </c>
      <c r="AG305">
        <v>3</v>
      </c>
      <c r="AP305">
        <v>17</v>
      </c>
      <c r="AQ305">
        <v>44</v>
      </c>
      <c r="AR305">
        <v>51</v>
      </c>
      <c r="AS305">
        <v>38</v>
      </c>
      <c r="AT305">
        <v>15</v>
      </c>
      <c r="AU305">
        <v>398</v>
      </c>
      <c r="AV305">
        <v>102</v>
      </c>
      <c r="AW305">
        <v>26</v>
      </c>
      <c r="AX305">
        <v>691</v>
      </c>
      <c r="AY305" s="1">
        <v>44284.52915509259</v>
      </c>
      <c r="AZ305">
        <v>1</v>
      </c>
      <c r="BA305">
        <v>8</v>
      </c>
      <c r="BB305">
        <v>8</v>
      </c>
      <c r="BC305">
        <v>0</v>
      </c>
      <c r="BD305">
        <v>0</v>
      </c>
      <c r="BE305" t="s">
        <v>396</v>
      </c>
      <c r="BF305">
        <v>36</v>
      </c>
    </row>
    <row r="306" spans="1:58" ht="270" hidden="1" x14ac:dyDescent="0.25">
      <c r="A306">
        <v>583</v>
      </c>
      <c r="B306" t="s">
        <v>227</v>
      </c>
      <c r="C306" s="1">
        <v>44284.522152777776</v>
      </c>
      <c r="D306">
        <v>2</v>
      </c>
      <c r="E306">
        <v>2</v>
      </c>
      <c r="F306" t="s">
        <v>634</v>
      </c>
      <c r="K306">
        <v>2</v>
      </c>
      <c r="L306" s="2" t="s">
        <v>963</v>
      </c>
      <c r="M306" t="s">
        <v>964</v>
      </c>
      <c r="N306">
        <v>3</v>
      </c>
      <c r="O306">
        <v>3</v>
      </c>
      <c r="P306">
        <v>3</v>
      </c>
      <c r="Q306">
        <v>3</v>
      </c>
      <c r="R306">
        <v>3</v>
      </c>
      <c r="S306">
        <v>2</v>
      </c>
      <c r="T306">
        <v>3</v>
      </c>
      <c r="U306">
        <v>2</v>
      </c>
      <c r="V306">
        <v>3</v>
      </c>
      <c r="W306">
        <v>4</v>
      </c>
      <c r="X306">
        <v>4</v>
      </c>
      <c r="Y306">
        <v>3</v>
      </c>
      <c r="Z306">
        <v>4</v>
      </c>
      <c r="AA306">
        <v>4</v>
      </c>
      <c r="AB306">
        <v>4</v>
      </c>
      <c r="AC306">
        <v>2</v>
      </c>
      <c r="AD306">
        <v>1</v>
      </c>
      <c r="AE306">
        <v>16</v>
      </c>
      <c r="AF306">
        <v>117</v>
      </c>
      <c r="AG306">
        <v>3</v>
      </c>
      <c r="AP306">
        <v>12</v>
      </c>
      <c r="AQ306">
        <v>44</v>
      </c>
      <c r="AR306">
        <v>47</v>
      </c>
      <c r="AS306">
        <v>77</v>
      </c>
      <c r="AT306">
        <v>29</v>
      </c>
      <c r="AU306">
        <v>82</v>
      </c>
      <c r="AV306">
        <v>51</v>
      </c>
      <c r="AW306">
        <v>35</v>
      </c>
      <c r="AX306">
        <v>377</v>
      </c>
      <c r="AY306" s="1">
        <v>44284.526516203703</v>
      </c>
      <c r="AZ306">
        <v>1</v>
      </c>
      <c r="BA306">
        <v>8</v>
      </c>
      <c r="BB306">
        <v>8</v>
      </c>
      <c r="BC306">
        <v>0</v>
      </c>
      <c r="BD306">
        <v>0</v>
      </c>
      <c r="BE306" t="s">
        <v>965</v>
      </c>
      <c r="BF306">
        <v>53</v>
      </c>
    </row>
    <row r="307" spans="1:58" x14ac:dyDescent="0.25">
      <c r="A307">
        <v>588</v>
      </c>
      <c r="B307" t="s">
        <v>223</v>
      </c>
      <c r="C307" s="1">
        <v>44285.377372685187</v>
      </c>
      <c r="AH307">
        <v>4</v>
      </c>
      <c r="AI307">
        <v>5</v>
      </c>
      <c r="AJ307">
        <v>5</v>
      </c>
      <c r="AK307">
        <v>5</v>
      </c>
      <c r="AL307">
        <v>4</v>
      </c>
      <c r="AM307" t="s">
        <v>968</v>
      </c>
      <c r="AN307" t="s">
        <v>969</v>
      </c>
      <c r="AP307">
        <v>15</v>
      </c>
      <c r="AQ307">
        <v>65</v>
      </c>
      <c r="AR307">
        <v>133</v>
      </c>
      <c r="AX307">
        <v>213</v>
      </c>
      <c r="AY307" s="1">
        <v>44285.379837962966</v>
      </c>
      <c r="AZ307">
        <v>1</v>
      </c>
      <c r="BA307">
        <v>3</v>
      </c>
      <c r="BB307">
        <v>3</v>
      </c>
      <c r="BC307">
        <v>13</v>
      </c>
      <c r="BD307">
        <v>9</v>
      </c>
      <c r="BE307" t="s">
        <v>453</v>
      </c>
      <c r="BF307">
        <v>1</v>
      </c>
    </row>
    <row r="308" spans="1:58" ht="409.5" hidden="1" x14ac:dyDescent="0.25">
      <c r="A308">
        <v>589</v>
      </c>
      <c r="B308" t="s">
        <v>227</v>
      </c>
      <c r="C308" s="1">
        <v>44286.4997337963</v>
      </c>
      <c r="D308">
        <v>2</v>
      </c>
      <c r="E308">
        <v>3</v>
      </c>
      <c r="F308" t="s">
        <v>970</v>
      </c>
      <c r="K308">
        <v>2</v>
      </c>
      <c r="L308" s="2" t="s">
        <v>971</v>
      </c>
      <c r="M308" t="s">
        <v>972</v>
      </c>
      <c r="N308">
        <v>2</v>
      </c>
      <c r="O308">
        <v>2</v>
      </c>
      <c r="P308">
        <v>4</v>
      </c>
      <c r="Q308">
        <v>1</v>
      </c>
      <c r="R308">
        <v>1</v>
      </c>
      <c r="S308">
        <v>1</v>
      </c>
      <c r="T308">
        <v>3</v>
      </c>
      <c r="U308">
        <v>3</v>
      </c>
      <c r="V308">
        <v>3</v>
      </c>
      <c r="W308">
        <v>2</v>
      </c>
      <c r="X308">
        <v>2</v>
      </c>
      <c r="Y308">
        <v>3</v>
      </c>
      <c r="Z308">
        <v>2</v>
      </c>
      <c r="AA308">
        <v>2</v>
      </c>
      <c r="AB308">
        <v>1</v>
      </c>
      <c r="AC308">
        <v>3</v>
      </c>
      <c r="AD308">
        <v>2</v>
      </c>
      <c r="AE308">
        <v>18</v>
      </c>
      <c r="AF308">
        <v>119</v>
      </c>
      <c r="AG308">
        <v>2</v>
      </c>
      <c r="AP308">
        <v>61</v>
      </c>
      <c r="AQ308">
        <v>40</v>
      </c>
      <c r="AR308">
        <v>60</v>
      </c>
      <c r="AS308">
        <v>91</v>
      </c>
      <c r="AT308">
        <v>24</v>
      </c>
      <c r="AU308">
        <v>391</v>
      </c>
      <c r="AV308">
        <v>165</v>
      </c>
      <c r="AW308">
        <v>61</v>
      </c>
      <c r="AX308">
        <v>893</v>
      </c>
      <c r="AY308" s="1">
        <v>44286.510069444441</v>
      </c>
      <c r="AZ308">
        <v>1</v>
      </c>
      <c r="BA308">
        <v>8</v>
      </c>
      <c r="BB308">
        <v>8</v>
      </c>
      <c r="BC308">
        <v>0</v>
      </c>
      <c r="BD308">
        <v>0</v>
      </c>
      <c r="BE308" t="s">
        <v>160</v>
      </c>
      <c r="BF308">
        <v>2</v>
      </c>
    </row>
    <row r="309" spans="1:58" ht="330" hidden="1" x14ac:dyDescent="0.25">
      <c r="A309">
        <v>590</v>
      </c>
      <c r="B309" t="s">
        <v>227</v>
      </c>
      <c r="C309" s="1">
        <v>44286.4997337963</v>
      </c>
      <c r="D309">
        <v>2</v>
      </c>
      <c r="E309">
        <v>3</v>
      </c>
      <c r="F309" t="s">
        <v>973</v>
      </c>
      <c r="K309">
        <v>2</v>
      </c>
      <c r="L309" s="2" t="s">
        <v>974</v>
      </c>
      <c r="M309" t="e">
        <f>- häufig wird sich gegen die Regierung/ den Staat verschworen
- Verschwörungstheoretiker leugnen jegliche Gegenargumente</f>
        <v>#NAME?</v>
      </c>
      <c r="N309">
        <v>4</v>
      </c>
      <c r="O309">
        <v>4</v>
      </c>
      <c r="P309">
        <v>4</v>
      </c>
      <c r="Q309">
        <v>2</v>
      </c>
      <c r="R309">
        <v>-1</v>
      </c>
      <c r="S309">
        <v>1</v>
      </c>
      <c r="T309">
        <v>2</v>
      </c>
      <c r="U309">
        <v>2</v>
      </c>
      <c r="V309">
        <v>4</v>
      </c>
      <c r="W309">
        <v>4</v>
      </c>
      <c r="X309">
        <v>2</v>
      </c>
      <c r="Y309">
        <v>3</v>
      </c>
      <c r="Z309">
        <v>5</v>
      </c>
      <c r="AA309">
        <v>3</v>
      </c>
      <c r="AB309">
        <v>3</v>
      </c>
      <c r="AC309">
        <v>-1</v>
      </c>
      <c r="AD309">
        <v>2</v>
      </c>
      <c r="AE309">
        <v>17</v>
      </c>
      <c r="AF309">
        <v>119</v>
      </c>
      <c r="AG309">
        <v>3</v>
      </c>
      <c r="AP309">
        <v>124</v>
      </c>
      <c r="AQ309">
        <v>27</v>
      </c>
      <c r="AR309">
        <v>28</v>
      </c>
      <c r="AS309">
        <v>57</v>
      </c>
      <c r="AT309">
        <v>19</v>
      </c>
      <c r="AU309">
        <v>146</v>
      </c>
      <c r="AV309">
        <v>62</v>
      </c>
      <c r="AW309">
        <v>47</v>
      </c>
      <c r="AX309">
        <v>510</v>
      </c>
      <c r="AY309" s="1">
        <v>44286.505636574075</v>
      </c>
      <c r="AZ309">
        <v>1</v>
      </c>
      <c r="BA309">
        <v>8</v>
      </c>
      <c r="BB309">
        <v>8</v>
      </c>
      <c r="BC309">
        <v>0</v>
      </c>
      <c r="BD309">
        <v>0</v>
      </c>
      <c r="BE309" t="s">
        <v>372</v>
      </c>
      <c r="BF309">
        <v>10</v>
      </c>
    </row>
    <row r="310" spans="1:58" ht="300" hidden="1" x14ac:dyDescent="0.25">
      <c r="A310">
        <v>591</v>
      </c>
      <c r="B310" t="s">
        <v>227</v>
      </c>
      <c r="C310" s="1">
        <v>44286.499745370369</v>
      </c>
      <c r="D310">
        <v>2</v>
      </c>
      <c r="E310">
        <v>3</v>
      </c>
      <c r="F310" t="s">
        <v>973</v>
      </c>
      <c r="K310">
        <v>2</v>
      </c>
      <c r="L310" s="2" t="s">
        <v>975</v>
      </c>
      <c r="M310" s="2" t="s">
        <v>976</v>
      </c>
      <c r="N310">
        <v>3</v>
      </c>
      <c r="O310">
        <v>4</v>
      </c>
      <c r="P310">
        <v>3</v>
      </c>
      <c r="Q310">
        <v>1</v>
      </c>
      <c r="R310">
        <v>3</v>
      </c>
      <c r="S310">
        <v>1</v>
      </c>
      <c r="T310">
        <v>2</v>
      </c>
      <c r="U310">
        <v>1</v>
      </c>
      <c r="V310">
        <v>2</v>
      </c>
      <c r="W310">
        <v>2</v>
      </c>
      <c r="X310">
        <v>3</v>
      </c>
      <c r="Y310">
        <v>2</v>
      </c>
      <c r="Z310">
        <v>3</v>
      </c>
      <c r="AA310">
        <v>2</v>
      </c>
      <c r="AB310">
        <v>2</v>
      </c>
      <c r="AC310">
        <v>3</v>
      </c>
      <c r="AD310">
        <v>2</v>
      </c>
      <c r="AE310">
        <v>16</v>
      </c>
      <c r="AF310">
        <v>120</v>
      </c>
      <c r="AG310">
        <v>2</v>
      </c>
      <c r="AP310">
        <v>63</v>
      </c>
      <c r="AQ310">
        <v>32</v>
      </c>
      <c r="AR310">
        <v>23</v>
      </c>
      <c r="AS310">
        <v>48</v>
      </c>
      <c r="AT310">
        <v>21</v>
      </c>
      <c r="AU310">
        <v>287</v>
      </c>
      <c r="AV310">
        <v>105</v>
      </c>
      <c r="AW310">
        <v>38</v>
      </c>
      <c r="AX310">
        <v>617</v>
      </c>
      <c r="AY310" s="1">
        <v>44286.506886574076</v>
      </c>
      <c r="AZ310">
        <v>1</v>
      </c>
      <c r="BA310">
        <v>8</v>
      </c>
      <c r="BB310">
        <v>8</v>
      </c>
      <c r="BC310">
        <v>0</v>
      </c>
      <c r="BD310">
        <v>0</v>
      </c>
      <c r="BE310" t="s">
        <v>121</v>
      </c>
      <c r="BF310">
        <v>9</v>
      </c>
    </row>
    <row r="311" spans="1:58" hidden="1" x14ac:dyDescent="0.25">
      <c r="A311">
        <v>592</v>
      </c>
      <c r="B311" t="s">
        <v>227</v>
      </c>
      <c r="C311" s="1">
        <v>44286.499745370369</v>
      </c>
      <c r="D311">
        <v>2</v>
      </c>
      <c r="E311">
        <v>3</v>
      </c>
      <c r="F311" t="s">
        <v>973</v>
      </c>
      <c r="K311">
        <v>2</v>
      </c>
      <c r="L311" t="e">
        <f>- Chemtrails: Menschen sollen mit Flugzeuggasen vergiftet Werden
- Bill-Gates-Stiftung wolle durch Impfungen allen Menschen einen Chip verpassen
- die COVID-19-Pandemie sei ein Mittel der Regierung, um die Menschen härter zu regulieren</f>
        <v>#NAME?</v>
      </c>
      <c r="M311" t="e">
        <f>- häufig sind Menschen Anhänger von nicht nur einer, sondern mehreren Verschwörungstheorien
- meistens gehen Sie gegen die Regierung oder einflussreiche Personen bzw. das System eines Staates
- die Anhänger sind meist sehr überzeugt von sich selbst und lassen sich kaum auf Diskussionen ein, um ihren Horizont zu erweitern</f>
        <v>#NAME?</v>
      </c>
      <c r="N311">
        <v>4</v>
      </c>
      <c r="O311">
        <v>5</v>
      </c>
      <c r="P311">
        <v>5</v>
      </c>
      <c r="Q311">
        <v>2</v>
      </c>
      <c r="R311">
        <v>3</v>
      </c>
      <c r="S311">
        <v>2</v>
      </c>
      <c r="T311">
        <v>4</v>
      </c>
      <c r="U311">
        <v>3</v>
      </c>
      <c r="V311">
        <v>4</v>
      </c>
      <c r="W311">
        <v>3</v>
      </c>
      <c r="X311">
        <v>1</v>
      </c>
      <c r="Y311">
        <v>3</v>
      </c>
      <c r="Z311">
        <v>3</v>
      </c>
      <c r="AA311">
        <v>3</v>
      </c>
      <c r="AB311">
        <v>2</v>
      </c>
      <c r="AC311">
        <v>4</v>
      </c>
      <c r="AD311">
        <v>1</v>
      </c>
      <c r="AE311">
        <v>16</v>
      </c>
      <c r="AF311">
        <v>120</v>
      </c>
      <c r="AG311">
        <v>3</v>
      </c>
      <c r="AP311">
        <v>150</v>
      </c>
      <c r="AQ311">
        <v>27</v>
      </c>
      <c r="AR311">
        <v>36</v>
      </c>
      <c r="AS311">
        <v>84</v>
      </c>
      <c r="AT311">
        <v>20</v>
      </c>
      <c r="AU311">
        <v>125</v>
      </c>
      <c r="AV311">
        <v>246</v>
      </c>
      <c r="AW311">
        <v>84</v>
      </c>
      <c r="AX311">
        <v>772</v>
      </c>
      <c r="AY311" s="1">
        <v>44286.508680555555</v>
      </c>
      <c r="AZ311">
        <v>1</v>
      </c>
      <c r="BA311">
        <v>8</v>
      </c>
      <c r="BB311">
        <v>8</v>
      </c>
      <c r="BC311">
        <v>0</v>
      </c>
      <c r="BD311">
        <v>0</v>
      </c>
      <c r="BE311" t="s">
        <v>453</v>
      </c>
      <c r="BF311">
        <v>5</v>
      </c>
    </row>
    <row r="312" spans="1:58" ht="165" hidden="1" x14ac:dyDescent="0.25">
      <c r="A312">
        <v>593</v>
      </c>
      <c r="B312" t="s">
        <v>227</v>
      </c>
      <c r="C312" s="1">
        <v>44286.499756944446</v>
      </c>
      <c r="D312">
        <v>2</v>
      </c>
      <c r="E312">
        <v>3</v>
      </c>
      <c r="F312" t="s">
        <v>973</v>
      </c>
      <c r="K312">
        <v>2</v>
      </c>
      <c r="L312" s="2" t="s">
        <v>977</v>
      </c>
      <c r="M312" t="s">
        <v>978</v>
      </c>
      <c r="N312">
        <v>2</v>
      </c>
      <c r="O312">
        <v>3</v>
      </c>
      <c r="P312">
        <v>2</v>
      </c>
      <c r="Q312">
        <v>3</v>
      </c>
      <c r="R312">
        <v>-1</v>
      </c>
      <c r="S312">
        <v>2</v>
      </c>
      <c r="T312">
        <v>2</v>
      </c>
      <c r="U312">
        <v>3</v>
      </c>
      <c r="V312">
        <v>3</v>
      </c>
      <c r="W312">
        <v>4</v>
      </c>
      <c r="X312">
        <v>2</v>
      </c>
      <c r="Y312">
        <v>4</v>
      </c>
      <c r="Z312">
        <v>4</v>
      </c>
      <c r="AA312">
        <v>4</v>
      </c>
      <c r="AB312">
        <v>3</v>
      </c>
      <c r="AC312">
        <v>-1</v>
      </c>
      <c r="AD312">
        <v>1</v>
      </c>
      <c r="AE312">
        <v>17</v>
      </c>
      <c r="AF312">
        <v>121</v>
      </c>
      <c r="AG312">
        <v>2</v>
      </c>
      <c r="AP312">
        <v>146</v>
      </c>
      <c r="AQ312">
        <v>39</v>
      </c>
      <c r="AR312">
        <v>22</v>
      </c>
      <c r="AS312">
        <v>42</v>
      </c>
      <c r="AT312">
        <v>27</v>
      </c>
      <c r="AU312">
        <v>68</v>
      </c>
      <c r="AV312">
        <v>26</v>
      </c>
      <c r="AW312">
        <v>38</v>
      </c>
      <c r="AX312">
        <v>408</v>
      </c>
      <c r="AY312" s="1">
        <v>44286.504479166666</v>
      </c>
      <c r="AZ312">
        <v>1</v>
      </c>
      <c r="BA312">
        <v>8</v>
      </c>
      <c r="BB312">
        <v>8</v>
      </c>
      <c r="BC312">
        <v>0</v>
      </c>
      <c r="BD312">
        <v>0</v>
      </c>
      <c r="BE312" t="s">
        <v>940</v>
      </c>
      <c r="BF312">
        <v>37</v>
      </c>
    </row>
    <row r="313" spans="1:58" hidden="1" x14ac:dyDescent="0.25">
      <c r="A313">
        <v>594</v>
      </c>
      <c r="B313" t="s">
        <v>227</v>
      </c>
      <c r="C313" s="1">
        <v>44286.499756944446</v>
      </c>
      <c r="D313">
        <v>2</v>
      </c>
      <c r="E313">
        <v>3</v>
      </c>
      <c r="F313" t="s">
        <v>973</v>
      </c>
      <c r="K313">
        <v>2</v>
      </c>
      <c r="L313" t="e">
        <f>-Theorie der flachen Erde
-Verschwörung um Bill Gates und Corona-Impfstoff (Fremdkontrolle durch die Impfung)
-Mondlandung hat nie stattgefunden</f>
        <v>#NAME?</v>
      </c>
      <c r="M313" t="e">
        <f>-absurd
-Richten sich eher gegen allgemeine Annahmen der Menschheit
-scheinen dazu zu Dienen, eigene lage zu Erklären, die Schuld auf andere schieben zu können</f>
        <v>#NAME?</v>
      </c>
      <c r="N313">
        <v>3</v>
      </c>
      <c r="O313">
        <v>4</v>
      </c>
      <c r="P313">
        <v>4</v>
      </c>
      <c r="Q313">
        <v>4</v>
      </c>
      <c r="R313">
        <v>4</v>
      </c>
      <c r="S313">
        <v>2</v>
      </c>
      <c r="T313">
        <v>2</v>
      </c>
      <c r="U313">
        <v>2</v>
      </c>
      <c r="V313">
        <v>4</v>
      </c>
      <c r="W313">
        <v>2</v>
      </c>
      <c r="X313">
        <v>1</v>
      </c>
      <c r="Y313">
        <v>5</v>
      </c>
      <c r="Z313">
        <v>5</v>
      </c>
      <c r="AA313">
        <v>4</v>
      </c>
      <c r="AB313">
        <v>5</v>
      </c>
      <c r="AC313">
        <v>3</v>
      </c>
      <c r="AD313">
        <v>1</v>
      </c>
      <c r="AE313">
        <v>17</v>
      </c>
      <c r="AF313">
        <v>121</v>
      </c>
      <c r="AG313">
        <v>3</v>
      </c>
      <c r="AP313">
        <v>156</v>
      </c>
      <c r="AQ313">
        <v>41</v>
      </c>
      <c r="AR313">
        <v>27</v>
      </c>
      <c r="AS313">
        <v>51</v>
      </c>
      <c r="AT313">
        <v>23</v>
      </c>
      <c r="AU313">
        <v>109</v>
      </c>
      <c r="AV313">
        <v>94</v>
      </c>
      <c r="AW313">
        <v>37</v>
      </c>
      <c r="AX313">
        <v>538</v>
      </c>
      <c r="AY313" s="1">
        <v>44286.505983796298</v>
      </c>
      <c r="AZ313">
        <v>1</v>
      </c>
      <c r="BA313">
        <v>8</v>
      </c>
      <c r="BB313">
        <v>8</v>
      </c>
      <c r="BC313">
        <v>0</v>
      </c>
      <c r="BD313">
        <v>0</v>
      </c>
      <c r="BE313" t="s">
        <v>308</v>
      </c>
      <c r="BF313">
        <v>10</v>
      </c>
    </row>
    <row r="314" spans="1:58" ht="409.5" hidden="1" x14ac:dyDescent="0.25">
      <c r="A314">
        <v>595</v>
      </c>
      <c r="B314" t="s">
        <v>227</v>
      </c>
      <c r="C314" s="1">
        <v>44286.499768518515</v>
      </c>
      <c r="D314">
        <v>2</v>
      </c>
      <c r="E314">
        <v>3</v>
      </c>
      <c r="F314" t="s">
        <v>973</v>
      </c>
      <c r="K314">
        <v>2</v>
      </c>
      <c r="L314" s="2" t="s">
        <v>979</v>
      </c>
      <c r="M314" s="2" t="s">
        <v>980</v>
      </c>
      <c r="N314">
        <v>4</v>
      </c>
      <c r="O314">
        <v>2</v>
      </c>
      <c r="P314">
        <v>2</v>
      </c>
      <c r="Q314">
        <v>3</v>
      </c>
      <c r="R314">
        <v>3</v>
      </c>
      <c r="S314">
        <v>2</v>
      </c>
      <c r="T314">
        <v>4</v>
      </c>
      <c r="U314">
        <v>2</v>
      </c>
      <c r="V314">
        <v>5</v>
      </c>
      <c r="W314">
        <v>3</v>
      </c>
      <c r="X314">
        <v>4</v>
      </c>
      <c r="Y314">
        <v>4</v>
      </c>
      <c r="Z314">
        <v>4</v>
      </c>
      <c r="AA314">
        <v>4</v>
      </c>
      <c r="AB314">
        <v>3</v>
      </c>
      <c r="AC314">
        <v>3</v>
      </c>
      <c r="AD314">
        <v>1</v>
      </c>
      <c r="AE314">
        <v>17</v>
      </c>
      <c r="AF314">
        <v>122</v>
      </c>
      <c r="AG314">
        <v>3</v>
      </c>
      <c r="AP314">
        <v>134</v>
      </c>
      <c r="AQ314">
        <v>35</v>
      </c>
      <c r="AR314">
        <v>30</v>
      </c>
      <c r="AS314">
        <v>97</v>
      </c>
      <c r="AT314">
        <v>16</v>
      </c>
      <c r="AU314">
        <v>423</v>
      </c>
      <c r="AV314">
        <v>142</v>
      </c>
      <c r="AW314">
        <v>35</v>
      </c>
      <c r="AX314">
        <v>912</v>
      </c>
      <c r="AY314" s="1">
        <v>44286.510324074072</v>
      </c>
      <c r="AZ314">
        <v>1</v>
      </c>
      <c r="BA314">
        <v>8</v>
      </c>
      <c r="BB314">
        <v>8</v>
      </c>
      <c r="BC314">
        <v>0</v>
      </c>
      <c r="BD314">
        <v>0</v>
      </c>
      <c r="BE314" t="s">
        <v>233</v>
      </c>
      <c r="BF314">
        <v>5</v>
      </c>
    </row>
    <row r="315" spans="1:58" ht="300" hidden="1" x14ac:dyDescent="0.25">
      <c r="A315">
        <v>596</v>
      </c>
      <c r="B315" t="s">
        <v>227</v>
      </c>
      <c r="C315" s="1">
        <v>44286.499768518515</v>
      </c>
      <c r="D315">
        <v>2</v>
      </c>
      <c r="E315">
        <v>3</v>
      </c>
      <c r="F315" t="s">
        <v>981</v>
      </c>
      <c r="K315">
        <v>2</v>
      </c>
      <c r="L315" s="2" t="s">
        <v>982</v>
      </c>
      <c r="M315" s="2" t="s">
        <v>983</v>
      </c>
      <c r="N315">
        <v>2</v>
      </c>
      <c r="O315">
        <v>3</v>
      </c>
      <c r="P315">
        <v>3</v>
      </c>
      <c r="Q315">
        <v>3</v>
      </c>
      <c r="R315">
        <v>-1</v>
      </c>
      <c r="S315">
        <v>2</v>
      </c>
      <c r="T315">
        <v>3</v>
      </c>
      <c r="U315">
        <v>2</v>
      </c>
      <c r="V315">
        <v>3</v>
      </c>
      <c r="W315">
        <v>4</v>
      </c>
      <c r="X315">
        <v>3</v>
      </c>
      <c r="Y315">
        <v>4</v>
      </c>
      <c r="Z315">
        <v>5</v>
      </c>
      <c r="AA315">
        <v>4</v>
      </c>
      <c r="AB315">
        <v>4</v>
      </c>
      <c r="AC315">
        <v>-1</v>
      </c>
      <c r="AD315">
        <v>1</v>
      </c>
      <c r="AE315">
        <v>17</v>
      </c>
      <c r="AF315">
        <v>122</v>
      </c>
      <c r="AG315">
        <v>2</v>
      </c>
      <c r="AP315">
        <v>170</v>
      </c>
      <c r="AQ315">
        <v>39</v>
      </c>
      <c r="AR315">
        <v>44</v>
      </c>
      <c r="AS315">
        <v>53</v>
      </c>
      <c r="AT315">
        <v>25</v>
      </c>
      <c r="AU315">
        <v>306</v>
      </c>
      <c r="AV315">
        <v>136</v>
      </c>
      <c r="AW315">
        <v>50</v>
      </c>
      <c r="AX315">
        <v>823</v>
      </c>
      <c r="AY315" s="1">
        <v>44286.509293981479</v>
      </c>
      <c r="AZ315">
        <v>1</v>
      </c>
      <c r="BA315">
        <v>8</v>
      </c>
      <c r="BB315">
        <v>8</v>
      </c>
      <c r="BC315">
        <v>0</v>
      </c>
      <c r="BD315">
        <v>0</v>
      </c>
      <c r="BE315" t="s">
        <v>728</v>
      </c>
      <c r="BF315">
        <v>1</v>
      </c>
    </row>
    <row r="316" spans="1:58" ht="195" hidden="1" x14ac:dyDescent="0.25">
      <c r="A316">
        <v>597</v>
      </c>
      <c r="B316" t="s">
        <v>227</v>
      </c>
      <c r="C316" s="1">
        <v>44286.499768518515</v>
      </c>
      <c r="D316">
        <v>2</v>
      </c>
      <c r="E316">
        <v>3</v>
      </c>
      <c r="F316" t="s">
        <v>984</v>
      </c>
      <c r="K316">
        <v>2</v>
      </c>
      <c r="L316" s="2" t="s">
        <v>985</v>
      </c>
      <c r="M316" t="s">
        <v>986</v>
      </c>
      <c r="N316">
        <v>5</v>
      </c>
      <c r="O316">
        <v>4</v>
      </c>
      <c r="P316">
        <v>4</v>
      </c>
      <c r="Q316">
        <v>1</v>
      </c>
      <c r="R316">
        <v>4</v>
      </c>
      <c r="S316">
        <v>1</v>
      </c>
      <c r="T316">
        <v>3</v>
      </c>
      <c r="U316">
        <v>3</v>
      </c>
      <c r="V316">
        <v>1</v>
      </c>
      <c r="W316">
        <v>4</v>
      </c>
      <c r="X316">
        <v>4</v>
      </c>
      <c r="Y316">
        <v>3</v>
      </c>
      <c r="Z316">
        <v>5</v>
      </c>
      <c r="AA316">
        <v>5</v>
      </c>
      <c r="AB316">
        <v>4</v>
      </c>
      <c r="AC316">
        <v>-1</v>
      </c>
      <c r="AD316">
        <v>2</v>
      </c>
      <c r="AE316">
        <v>16</v>
      </c>
      <c r="AF316">
        <v>123</v>
      </c>
      <c r="AG316">
        <v>3</v>
      </c>
      <c r="AP316">
        <v>176</v>
      </c>
      <c r="AQ316">
        <v>32</v>
      </c>
      <c r="AR316">
        <v>33</v>
      </c>
      <c r="AS316">
        <v>126</v>
      </c>
      <c r="AT316">
        <v>35</v>
      </c>
      <c r="AU316">
        <v>193</v>
      </c>
      <c r="AV316">
        <v>92</v>
      </c>
      <c r="AW316">
        <v>49</v>
      </c>
      <c r="AX316">
        <v>736</v>
      </c>
      <c r="AY316" s="1">
        <v>44286.508287037039</v>
      </c>
      <c r="AZ316">
        <v>1</v>
      </c>
      <c r="BA316">
        <v>8</v>
      </c>
      <c r="BB316">
        <v>8</v>
      </c>
      <c r="BC316">
        <v>0</v>
      </c>
      <c r="BD316">
        <v>0</v>
      </c>
      <c r="BE316" t="s">
        <v>127</v>
      </c>
      <c r="BF316">
        <v>1</v>
      </c>
    </row>
    <row r="317" spans="1:58" ht="409.5" hidden="1" x14ac:dyDescent="0.25">
      <c r="A317">
        <v>598</v>
      </c>
      <c r="B317" t="s">
        <v>227</v>
      </c>
      <c r="C317" s="1">
        <v>44286.499780092592</v>
      </c>
      <c r="D317">
        <v>2</v>
      </c>
      <c r="E317">
        <v>3</v>
      </c>
      <c r="F317" t="s">
        <v>987</v>
      </c>
      <c r="K317">
        <v>2</v>
      </c>
      <c r="L317" s="2" t="s">
        <v>988</v>
      </c>
      <c r="M317" t="e">
        <f>-Zusammenhänge Werden aus dem Kontext gerisssen
-es Werden Feindbilder aufgebaut wie man Sie gerade braucht
-es Werden Schuldige gesucht
-selbst ist man nie Schuld</f>
        <v>#NAME?</v>
      </c>
      <c r="N317">
        <v>5</v>
      </c>
      <c r="O317">
        <v>5</v>
      </c>
      <c r="P317">
        <v>4</v>
      </c>
      <c r="Q317">
        <v>2</v>
      </c>
      <c r="R317">
        <v>3</v>
      </c>
      <c r="S317">
        <v>2</v>
      </c>
      <c r="T317">
        <v>5</v>
      </c>
      <c r="U317">
        <v>3</v>
      </c>
      <c r="V317">
        <v>5</v>
      </c>
      <c r="W317">
        <v>4</v>
      </c>
      <c r="X317">
        <v>3</v>
      </c>
      <c r="Y317">
        <v>3</v>
      </c>
      <c r="Z317">
        <v>4</v>
      </c>
      <c r="AA317">
        <v>4</v>
      </c>
      <c r="AB317">
        <v>5</v>
      </c>
      <c r="AC317">
        <v>3</v>
      </c>
      <c r="AD317">
        <v>2</v>
      </c>
      <c r="AE317">
        <v>17</v>
      </c>
      <c r="AF317">
        <v>123</v>
      </c>
      <c r="AG317">
        <v>2</v>
      </c>
      <c r="AP317">
        <v>137</v>
      </c>
      <c r="AQ317">
        <v>46</v>
      </c>
      <c r="AR317">
        <v>26</v>
      </c>
      <c r="AS317">
        <v>42</v>
      </c>
      <c r="AT317">
        <v>17</v>
      </c>
      <c r="AU317">
        <v>393</v>
      </c>
      <c r="AV317">
        <v>181</v>
      </c>
      <c r="AW317">
        <v>40</v>
      </c>
      <c r="AX317">
        <v>882</v>
      </c>
      <c r="AY317" s="1">
        <v>44286.509988425925</v>
      </c>
      <c r="AZ317">
        <v>1</v>
      </c>
      <c r="BA317">
        <v>8</v>
      </c>
      <c r="BB317">
        <v>8</v>
      </c>
      <c r="BC317">
        <v>0</v>
      </c>
      <c r="BD317">
        <v>0</v>
      </c>
      <c r="BE317" t="s">
        <v>209</v>
      </c>
      <c r="BF317">
        <v>7</v>
      </c>
    </row>
    <row r="318" spans="1:58" ht="409.5" hidden="1" x14ac:dyDescent="0.25">
      <c r="A318">
        <v>599</v>
      </c>
      <c r="B318" t="s">
        <v>227</v>
      </c>
      <c r="C318" s="1">
        <v>44286.499780092592</v>
      </c>
      <c r="D318">
        <v>2</v>
      </c>
      <c r="E318">
        <v>3</v>
      </c>
      <c r="F318" t="s">
        <v>989</v>
      </c>
      <c r="K318">
        <v>2</v>
      </c>
      <c r="L318" s="2" t="s">
        <v>990</v>
      </c>
      <c r="M318" t="e">
        <f>-Verleugnung von Dingen, wo die Auswirkungen eigentlich zu sehen sind</f>
        <v>#NAME?</v>
      </c>
      <c r="N318">
        <v>-1</v>
      </c>
      <c r="O318">
        <v>4</v>
      </c>
      <c r="P318">
        <v>2</v>
      </c>
      <c r="Q318">
        <v>2</v>
      </c>
      <c r="R318">
        <v>3</v>
      </c>
      <c r="S318">
        <v>2</v>
      </c>
      <c r="T318">
        <v>2</v>
      </c>
      <c r="U318">
        <v>3</v>
      </c>
      <c r="V318">
        <v>4</v>
      </c>
      <c r="W318">
        <v>3</v>
      </c>
      <c r="X318">
        <v>4</v>
      </c>
      <c r="Y318">
        <v>4</v>
      </c>
      <c r="Z318">
        <v>4</v>
      </c>
      <c r="AA318">
        <v>4</v>
      </c>
      <c r="AB318">
        <v>4</v>
      </c>
      <c r="AC318">
        <v>-1</v>
      </c>
      <c r="AD318">
        <v>1</v>
      </c>
      <c r="AE318">
        <v>17</v>
      </c>
      <c r="AF318">
        <v>124</v>
      </c>
      <c r="AG318">
        <v>3</v>
      </c>
      <c r="AP318">
        <v>139</v>
      </c>
      <c r="AQ318">
        <v>37</v>
      </c>
      <c r="AR318">
        <v>38</v>
      </c>
      <c r="AS318">
        <v>90</v>
      </c>
      <c r="AT318">
        <v>20</v>
      </c>
      <c r="AU318">
        <v>414</v>
      </c>
      <c r="AV318">
        <v>132</v>
      </c>
      <c r="AW318">
        <v>55</v>
      </c>
      <c r="AX318">
        <v>925</v>
      </c>
      <c r="AY318" s="1">
        <v>44286.51048611111</v>
      </c>
      <c r="AZ318">
        <v>1</v>
      </c>
      <c r="BA318">
        <v>8</v>
      </c>
      <c r="BB318">
        <v>8</v>
      </c>
      <c r="BC318">
        <v>0</v>
      </c>
      <c r="BD318">
        <v>0</v>
      </c>
      <c r="BE318" t="s">
        <v>160</v>
      </c>
      <c r="BF318">
        <v>0</v>
      </c>
    </row>
    <row r="319" spans="1:58" ht="409.5" hidden="1" x14ac:dyDescent="0.25">
      <c r="A319">
        <v>600</v>
      </c>
      <c r="B319" t="s">
        <v>227</v>
      </c>
      <c r="C319" s="1">
        <v>44286.499814814815</v>
      </c>
      <c r="D319">
        <v>2</v>
      </c>
      <c r="E319">
        <v>3</v>
      </c>
      <c r="F319" t="s">
        <v>973</v>
      </c>
      <c r="K319">
        <v>2</v>
      </c>
      <c r="L319" s="2" t="s">
        <v>991</v>
      </c>
      <c r="M319" t="s">
        <v>992</v>
      </c>
      <c r="N319">
        <v>5</v>
      </c>
      <c r="O319">
        <v>5</v>
      </c>
      <c r="P319">
        <v>5</v>
      </c>
      <c r="Q319">
        <v>2</v>
      </c>
      <c r="R319">
        <v>3</v>
      </c>
      <c r="S319">
        <v>3</v>
      </c>
      <c r="T319">
        <v>4</v>
      </c>
      <c r="U319">
        <v>4</v>
      </c>
      <c r="V319">
        <v>5</v>
      </c>
      <c r="W319">
        <v>4</v>
      </c>
      <c r="X319">
        <v>3</v>
      </c>
      <c r="Y319">
        <v>4</v>
      </c>
      <c r="Z319">
        <v>4</v>
      </c>
      <c r="AA319">
        <v>5</v>
      </c>
      <c r="AB319">
        <v>5</v>
      </c>
      <c r="AC319">
        <v>3</v>
      </c>
      <c r="AD319">
        <v>2</v>
      </c>
      <c r="AE319">
        <v>16</v>
      </c>
      <c r="AF319">
        <v>124</v>
      </c>
      <c r="AG319">
        <v>2</v>
      </c>
      <c r="AP319">
        <v>31</v>
      </c>
      <c r="AQ319">
        <v>31</v>
      </c>
      <c r="AR319">
        <v>22</v>
      </c>
      <c r="AS319">
        <v>39</v>
      </c>
      <c r="AT319">
        <v>13</v>
      </c>
      <c r="AU319">
        <v>424</v>
      </c>
      <c r="AV319">
        <v>63</v>
      </c>
      <c r="AW319">
        <v>38</v>
      </c>
      <c r="AX319">
        <v>661</v>
      </c>
      <c r="AY319" s="1">
        <v>44286.507465277777</v>
      </c>
      <c r="AZ319">
        <v>1</v>
      </c>
      <c r="BA319">
        <v>8</v>
      </c>
      <c r="BB319">
        <v>8</v>
      </c>
      <c r="BC319">
        <v>0</v>
      </c>
      <c r="BD319">
        <v>0</v>
      </c>
      <c r="BE319" t="s">
        <v>260</v>
      </c>
      <c r="BF319">
        <v>27</v>
      </c>
    </row>
    <row r="320" spans="1:58" ht="409.5" hidden="1" x14ac:dyDescent="0.25">
      <c r="A320">
        <v>601</v>
      </c>
      <c r="B320" t="s">
        <v>227</v>
      </c>
      <c r="C320" s="1">
        <v>44286.499849537038</v>
      </c>
      <c r="D320">
        <v>2</v>
      </c>
      <c r="E320">
        <v>3</v>
      </c>
      <c r="F320" t="s">
        <v>970</v>
      </c>
      <c r="K320">
        <v>2</v>
      </c>
      <c r="L320" s="2" t="s">
        <v>993</v>
      </c>
      <c r="M320" t="s">
        <v>994</v>
      </c>
      <c r="N320">
        <v>4</v>
      </c>
      <c r="O320">
        <v>4</v>
      </c>
      <c r="P320">
        <v>3</v>
      </c>
      <c r="Q320">
        <v>2</v>
      </c>
      <c r="R320">
        <v>3</v>
      </c>
      <c r="S320">
        <v>2</v>
      </c>
      <c r="T320">
        <v>4</v>
      </c>
      <c r="U320">
        <v>2</v>
      </c>
      <c r="V320">
        <v>3</v>
      </c>
      <c r="W320">
        <v>5</v>
      </c>
      <c r="X320">
        <v>2</v>
      </c>
      <c r="Y320">
        <v>4</v>
      </c>
      <c r="Z320">
        <v>3</v>
      </c>
      <c r="AA320">
        <v>5</v>
      </c>
      <c r="AB320">
        <v>4</v>
      </c>
      <c r="AC320">
        <v>2</v>
      </c>
      <c r="AD320">
        <v>-9</v>
      </c>
      <c r="AF320">
        <v>125</v>
      </c>
      <c r="AG320">
        <v>3</v>
      </c>
      <c r="AP320">
        <v>153</v>
      </c>
      <c r="AQ320">
        <v>21</v>
      </c>
      <c r="AR320">
        <v>27</v>
      </c>
      <c r="AS320">
        <v>42</v>
      </c>
      <c r="AT320">
        <v>25</v>
      </c>
      <c r="AU320">
        <v>302</v>
      </c>
      <c r="AV320">
        <v>184</v>
      </c>
      <c r="AW320">
        <v>34</v>
      </c>
      <c r="AX320">
        <v>788</v>
      </c>
      <c r="AY320" s="1">
        <v>44286.508969907409</v>
      </c>
      <c r="AZ320">
        <v>1</v>
      </c>
      <c r="BA320">
        <v>8</v>
      </c>
      <c r="BB320">
        <v>8</v>
      </c>
      <c r="BC320">
        <v>8</v>
      </c>
      <c r="BD320">
        <v>8</v>
      </c>
      <c r="BE320" t="s">
        <v>679</v>
      </c>
      <c r="BF320">
        <v>11</v>
      </c>
    </row>
    <row r="321" spans="1:58" ht="409.5" hidden="1" x14ac:dyDescent="0.25">
      <c r="A321">
        <v>602</v>
      </c>
      <c r="B321" t="s">
        <v>227</v>
      </c>
      <c r="C321" s="1">
        <v>44286.499849537038</v>
      </c>
      <c r="D321">
        <v>2</v>
      </c>
      <c r="E321">
        <v>3</v>
      </c>
      <c r="F321" t="s">
        <v>973</v>
      </c>
      <c r="K321">
        <v>2</v>
      </c>
      <c r="L321" s="2" t="s">
        <v>995</v>
      </c>
      <c r="M321" s="2" t="s">
        <v>996</v>
      </c>
      <c r="N321">
        <v>4</v>
      </c>
      <c r="O321">
        <v>3</v>
      </c>
      <c r="P321">
        <v>3</v>
      </c>
      <c r="Q321">
        <v>2</v>
      </c>
      <c r="R321">
        <v>3</v>
      </c>
      <c r="S321">
        <v>2</v>
      </c>
      <c r="T321">
        <v>2</v>
      </c>
      <c r="U321">
        <v>2</v>
      </c>
      <c r="V321">
        <v>4</v>
      </c>
      <c r="W321">
        <v>3</v>
      </c>
      <c r="X321">
        <v>4</v>
      </c>
      <c r="Y321">
        <v>3</v>
      </c>
      <c r="Z321">
        <v>4</v>
      </c>
      <c r="AA321">
        <v>4</v>
      </c>
      <c r="AB321">
        <v>5</v>
      </c>
      <c r="AC321">
        <v>-1</v>
      </c>
      <c r="AD321">
        <v>2</v>
      </c>
      <c r="AE321">
        <v>18</v>
      </c>
      <c r="AF321">
        <v>125</v>
      </c>
      <c r="AG321">
        <v>2</v>
      </c>
      <c r="AP321">
        <v>134</v>
      </c>
      <c r="AQ321">
        <v>37</v>
      </c>
      <c r="AR321">
        <v>27</v>
      </c>
      <c r="AS321">
        <v>93</v>
      </c>
      <c r="AT321">
        <v>26</v>
      </c>
      <c r="AU321">
        <v>185</v>
      </c>
      <c r="AV321">
        <v>410</v>
      </c>
      <c r="AW321">
        <v>56</v>
      </c>
      <c r="AX321">
        <v>658</v>
      </c>
      <c r="AY321" s="1">
        <v>44286.511053240742</v>
      </c>
      <c r="AZ321">
        <v>1</v>
      </c>
      <c r="BA321">
        <v>8</v>
      </c>
      <c r="BB321">
        <v>8</v>
      </c>
      <c r="BC321">
        <v>0</v>
      </c>
      <c r="BD321">
        <v>0</v>
      </c>
      <c r="BE321" t="s">
        <v>611</v>
      </c>
      <c r="BF321">
        <v>2</v>
      </c>
    </row>
    <row r="322" spans="1:58" ht="300" hidden="1" x14ac:dyDescent="0.25">
      <c r="A322">
        <v>603</v>
      </c>
      <c r="B322" t="s">
        <v>227</v>
      </c>
      <c r="C322" s="1">
        <v>44286.499918981484</v>
      </c>
      <c r="D322">
        <v>2</v>
      </c>
      <c r="E322">
        <v>3</v>
      </c>
      <c r="F322" t="s">
        <v>970</v>
      </c>
      <c r="K322">
        <v>2</v>
      </c>
      <c r="L322" s="2" t="s">
        <v>997</v>
      </c>
      <c r="M322" t="e">
        <f>-oft keine Guten Begründungen für diese
-schlecht recherschiert
-manchmal abstrackt</f>
        <v>#NAME?</v>
      </c>
      <c r="N322">
        <v>3</v>
      </c>
      <c r="O322">
        <v>4</v>
      </c>
      <c r="P322">
        <v>4</v>
      </c>
      <c r="Q322">
        <v>1</v>
      </c>
      <c r="R322">
        <v>-1</v>
      </c>
      <c r="S322">
        <v>2</v>
      </c>
      <c r="T322">
        <v>3</v>
      </c>
      <c r="U322">
        <v>4</v>
      </c>
      <c r="V322">
        <v>4</v>
      </c>
      <c r="W322">
        <v>-1</v>
      </c>
      <c r="X322">
        <v>-1</v>
      </c>
      <c r="Y322">
        <v>3</v>
      </c>
      <c r="Z322">
        <v>3</v>
      </c>
      <c r="AA322">
        <v>4</v>
      </c>
      <c r="AB322">
        <v>-1</v>
      </c>
      <c r="AC322">
        <v>-1</v>
      </c>
      <c r="AD322">
        <v>2</v>
      </c>
      <c r="AE322">
        <v>17</v>
      </c>
      <c r="AF322">
        <v>126</v>
      </c>
      <c r="AG322">
        <v>3</v>
      </c>
      <c r="AP322">
        <v>137</v>
      </c>
      <c r="AQ322">
        <v>57</v>
      </c>
      <c r="AR322">
        <v>26</v>
      </c>
      <c r="AS322">
        <v>94</v>
      </c>
      <c r="AT322">
        <v>17</v>
      </c>
      <c r="AU322">
        <v>115</v>
      </c>
      <c r="AV322">
        <v>132</v>
      </c>
      <c r="AW322">
        <v>44</v>
      </c>
      <c r="AX322">
        <v>622</v>
      </c>
      <c r="AY322" s="1">
        <v>44286.507118055553</v>
      </c>
      <c r="AZ322">
        <v>1</v>
      </c>
      <c r="BA322">
        <v>8</v>
      </c>
      <c r="BB322">
        <v>8</v>
      </c>
      <c r="BC322">
        <v>0</v>
      </c>
      <c r="BD322">
        <v>0</v>
      </c>
      <c r="BE322" t="s">
        <v>692</v>
      </c>
      <c r="BF322">
        <v>8</v>
      </c>
    </row>
    <row r="323" spans="1:58" ht="409.5" hidden="1" x14ac:dyDescent="0.25">
      <c r="A323">
        <v>604</v>
      </c>
      <c r="B323" t="s">
        <v>227</v>
      </c>
      <c r="C323" s="1">
        <v>44286.500069444446</v>
      </c>
      <c r="D323">
        <v>2</v>
      </c>
      <c r="E323">
        <v>3</v>
      </c>
      <c r="F323" t="s">
        <v>998</v>
      </c>
      <c r="K323">
        <v>2</v>
      </c>
      <c r="L323" s="2" t="s">
        <v>999</v>
      </c>
      <c r="M323" t="s">
        <v>1000</v>
      </c>
      <c r="N323">
        <v>5</v>
      </c>
      <c r="O323">
        <v>5</v>
      </c>
      <c r="P323">
        <v>4</v>
      </c>
      <c r="Q323">
        <v>1</v>
      </c>
      <c r="R323">
        <v>1</v>
      </c>
      <c r="S323">
        <v>1</v>
      </c>
      <c r="T323">
        <v>4</v>
      </c>
      <c r="U323">
        <v>4</v>
      </c>
      <c r="V323">
        <v>5</v>
      </c>
      <c r="W323">
        <v>5</v>
      </c>
      <c r="X323">
        <v>3</v>
      </c>
      <c r="Y323">
        <v>4</v>
      </c>
      <c r="Z323">
        <v>5</v>
      </c>
      <c r="AA323">
        <v>5</v>
      </c>
      <c r="AB323">
        <v>4</v>
      </c>
      <c r="AC323">
        <v>1</v>
      </c>
      <c r="AD323">
        <v>2</v>
      </c>
      <c r="AE323">
        <v>17</v>
      </c>
      <c r="AF323">
        <v>126</v>
      </c>
      <c r="AG323">
        <v>2</v>
      </c>
      <c r="AP323">
        <v>175</v>
      </c>
      <c r="AQ323">
        <v>25</v>
      </c>
      <c r="AR323">
        <v>19</v>
      </c>
      <c r="AS323">
        <v>84</v>
      </c>
      <c r="AT323">
        <v>13</v>
      </c>
      <c r="AU323">
        <v>141</v>
      </c>
      <c r="AV323">
        <v>337</v>
      </c>
      <c r="AW323">
        <v>39</v>
      </c>
      <c r="AX323">
        <v>596</v>
      </c>
      <c r="AY323" s="1">
        <v>44286.509710648148</v>
      </c>
      <c r="AZ323">
        <v>1</v>
      </c>
      <c r="BA323">
        <v>8</v>
      </c>
      <c r="BB323">
        <v>8</v>
      </c>
      <c r="BC323">
        <v>0</v>
      </c>
      <c r="BD323">
        <v>0</v>
      </c>
      <c r="BE323" t="s">
        <v>308</v>
      </c>
      <c r="BF323">
        <v>15</v>
      </c>
    </row>
    <row r="324" spans="1:58" ht="409.5" hidden="1" x14ac:dyDescent="0.25">
      <c r="A324">
        <v>605</v>
      </c>
      <c r="B324" t="s">
        <v>227</v>
      </c>
      <c r="C324" s="1">
        <v>44286.500115740739</v>
      </c>
      <c r="D324">
        <v>2</v>
      </c>
      <c r="E324">
        <v>3</v>
      </c>
      <c r="F324" t="s">
        <v>973</v>
      </c>
      <c r="K324">
        <v>2</v>
      </c>
      <c r="L324" s="2" t="s">
        <v>1001</v>
      </c>
      <c r="M324" t="e">
        <f>-Starkes Zusammengehörigkeitsgefühl der Anhänger
-es kann zu illegalen Mitteln gegriffen Werden
-es wird der Allgemeinheit widersprochen</f>
        <v>#NAME?</v>
      </c>
      <c r="N324">
        <v>5</v>
      </c>
      <c r="O324">
        <v>4</v>
      </c>
      <c r="P324">
        <v>4</v>
      </c>
      <c r="Q324">
        <v>2</v>
      </c>
      <c r="R324">
        <v>2</v>
      </c>
      <c r="S324">
        <v>2</v>
      </c>
      <c r="T324">
        <v>3</v>
      </c>
      <c r="U324">
        <v>2</v>
      </c>
      <c r="V324">
        <v>4</v>
      </c>
      <c r="W324">
        <v>2</v>
      </c>
      <c r="X324">
        <v>2</v>
      </c>
      <c r="Y324">
        <v>4</v>
      </c>
      <c r="Z324">
        <v>5</v>
      </c>
      <c r="AA324">
        <v>3</v>
      </c>
      <c r="AB324">
        <v>3</v>
      </c>
      <c r="AC324">
        <v>2</v>
      </c>
      <c r="AD324">
        <v>2</v>
      </c>
      <c r="AE324">
        <v>17</v>
      </c>
      <c r="AF324">
        <v>127</v>
      </c>
      <c r="AG324">
        <v>3</v>
      </c>
      <c r="AP324">
        <v>244</v>
      </c>
      <c r="AQ324">
        <v>50</v>
      </c>
      <c r="AR324">
        <v>63</v>
      </c>
      <c r="AS324">
        <v>86</v>
      </c>
      <c r="AT324">
        <v>18</v>
      </c>
      <c r="AU324">
        <v>289</v>
      </c>
      <c r="AV324">
        <v>249</v>
      </c>
      <c r="AW324">
        <v>39</v>
      </c>
      <c r="AX324">
        <v>1038</v>
      </c>
      <c r="AY324" s="1">
        <v>44286.512129629627</v>
      </c>
      <c r="AZ324">
        <v>1</v>
      </c>
      <c r="BA324">
        <v>8</v>
      </c>
      <c r="BB324">
        <v>8</v>
      </c>
      <c r="BC324">
        <v>0</v>
      </c>
      <c r="BD324">
        <v>0</v>
      </c>
      <c r="BE324" t="s">
        <v>400</v>
      </c>
      <c r="BF324">
        <v>2</v>
      </c>
    </row>
    <row r="325" spans="1:58" ht="409.5" hidden="1" x14ac:dyDescent="0.25">
      <c r="A325">
        <v>606</v>
      </c>
      <c r="B325" t="s">
        <v>227</v>
      </c>
      <c r="C325" s="1">
        <v>44286.500138888892</v>
      </c>
      <c r="D325">
        <v>2</v>
      </c>
      <c r="E325">
        <v>3</v>
      </c>
      <c r="F325" t="s">
        <v>973</v>
      </c>
      <c r="K325">
        <v>2</v>
      </c>
      <c r="L325" s="2" t="s">
        <v>1002</v>
      </c>
      <c r="M325" s="2" t="s">
        <v>1003</v>
      </c>
      <c r="N325">
        <v>4</v>
      </c>
      <c r="O325">
        <v>4</v>
      </c>
      <c r="P325">
        <v>5</v>
      </c>
      <c r="Q325">
        <v>2</v>
      </c>
      <c r="R325">
        <v>1</v>
      </c>
      <c r="S325">
        <v>2</v>
      </c>
      <c r="T325">
        <v>4</v>
      </c>
      <c r="U325">
        <v>3</v>
      </c>
      <c r="V325">
        <v>4</v>
      </c>
      <c r="W325">
        <v>4</v>
      </c>
      <c r="X325">
        <v>5</v>
      </c>
      <c r="Y325">
        <v>4</v>
      </c>
      <c r="Z325">
        <v>5</v>
      </c>
      <c r="AA325">
        <v>5</v>
      </c>
      <c r="AB325">
        <v>4</v>
      </c>
      <c r="AC325">
        <v>2</v>
      </c>
      <c r="AD325">
        <v>2</v>
      </c>
      <c r="AE325">
        <v>17</v>
      </c>
      <c r="AF325">
        <v>127</v>
      </c>
      <c r="AG325">
        <v>2</v>
      </c>
      <c r="AP325">
        <v>84</v>
      </c>
      <c r="AQ325">
        <v>28</v>
      </c>
      <c r="AR325">
        <v>41</v>
      </c>
      <c r="AS325">
        <v>58</v>
      </c>
      <c r="AT325">
        <v>8</v>
      </c>
      <c r="AU325">
        <v>318</v>
      </c>
      <c r="AV325">
        <v>209</v>
      </c>
      <c r="AW325">
        <v>30</v>
      </c>
      <c r="AX325">
        <v>776</v>
      </c>
      <c r="AY325" s="1">
        <v>44286.509120370371</v>
      </c>
      <c r="AZ325">
        <v>1</v>
      </c>
      <c r="BA325">
        <v>8</v>
      </c>
      <c r="BB325">
        <v>8</v>
      </c>
      <c r="BC325">
        <v>0</v>
      </c>
      <c r="BD325">
        <v>0</v>
      </c>
      <c r="BE325" t="s">
        <v>633</v>
      </c>
      <c r="BF325">
        <v>16</v>
      </c>
    </row>
    <row r="326" spans="1:58" hidden="1" x14ac:dyDescent="0.25">
      <c r="A326">
        <v>607</v>
      </c>
      <c r="B326" t="s">
        <v>227</v>
      </c>
      <c r="C326" s="1">
        <v>44286.500162037039</v>
      </c>
      <c r="D326">
        <v>2</v>
      </c>
      <c r="E326">
        <v>1</v>
      </c>
      <c r="K326">
        <v>2</v>
      </c>
      <c r="L326" t="s">
        <v>1004</v>
      </c>
      <c r="M326" t="s">
        <v>1004</v>
      </c>
      <c r="N326">
        <v>-1</v>
      </c>
      <c r="O326">
        <v>-1</v>
      </c>
      <c r="P326">
        <v>-1</v>
      </c>
      <c r="Q326">
        <v>-1</v>
      </c>
      <c r="R326">
        <v>-1</v>
      </c>
      <c r="S326">
        <v>-1</v>
      </c>
      <c r="T326">
        <v>-1</v>
      </c>
      <c r="U326">
        <v>-1</v>
      </c>
      <c r="V326">
        <v>-1</v>
      </c>
      <c r="W326">
        <v>-1</v>
      </c>
      <c r="X326">
        <v>-1</v>
      </c>
      <c r="Y326">
        <v>-1</v>
      </c>
      <c r="Z326">
        <v>-1</v>
      </c>
      <c r="AA326">
        <v>-1</v>
      </c>
      <c r="AB326">
        <v>-1</v>
      </c>
      <c r="AC326">
        <v>-1</v>
      </c>
      <c r="AD326">
        <v>1</v>
      </c>
      <c r="AF326">
        <v>128</v>
      </c>
      <c r="AG326">
        <v>3</v>
      </c>
      <c r="AP326">
        <v>3</v>
      </c>
      <c r="AQ326">
        <v>21</v>
      </c>
      <c r="AR326">
        <v>25</v>
      </c>
      <c r="AS326">
        <v>22</v>
      </c>
      <c r="AT326">
        <v>14</v>
      </c>
      <c r="AU326">
        <v>9</v>
      </c>
      <c r="AV326">
        <v>6</v>
      </c>
      <c r="AW326">
        <v>23</v>
      </c>
      <c r="AX326">
        <v>123</v>
      </c>
      <c r="AY326" s="1">
        <v>44286.501585648148</v>
      </c>
      <c r="AZ326">
        <v>1</v>
      </c>
      <c r="BA326">
        <v>8</v>
      </c>
      <c r="BB326">
        <v>8</v>
      </c>
      <c r="BC326">
        <v>8</v>
      </c>
      <c r="BD326">
        <v>8</v>
      </c>
      <c r="BE326" t="s">
        <v>1005</v>
      </c>
      <c r="BF326">
        <v>215</v>
      </c>
    </row>
    <row r="327" spans="1:58" ht="409.5" hidden="1" x14ac:dyDescent="0.25">
      <c r="A327">
        <v>609</v>
      </c>
      <c r="B327" t="s">
        <v>227</v>
      </c>
      <c r="C327" s="1">
        <v>44286.500243055554</v>
      </c>
      <c r="D327">
        <v>2</v>
      </c>
      <c r="E327">
        <v>3</v>
      </c>
      <c r="F327" t="s">
        <v>1006</v>
      </c>
      <c r="K327">
        <v>2</v>
      </c>
      <c r="L327" s="2" t="s">
        <v>1007</v>
      </c>
      <c r="M327" s="2" t="s">
        <v>1008</v>
      </c>
      <c r="N327">
        <v>2</v>
      </c>
      <c r="O327">
        <v>4</v>
      </c>
      <c r="P327">
        <v>4</v>
      </c>
      <c r="Q327">
        <v>1</v>
      </c>
      <c r="R327">
        <v>3</v>
      </c>
      <c r="S327">
        <v>1</v>
      </c>
      <c r="T327">
        <v>2</v>
      </c>
      <c r="U327">
        <v>1</v>
      </c>
      <c r="V327">
        <v>2</v>
      </c>
      <c r="W327">
        <v>4</v>
      </c>
      <c r="X327">
        <v>3</v>
      </c>
      <c r="Y327">
        <v>3</v>
      </c>
      <c r="Z327">
        <v>3</v>
      </c>
      <c r="AA327">
        <v>4</v>
      </c>
      <c r="AB327">
        <v>4</v>
      </c>
      <c r="AC327">
        <v>-1</v>
      </c>
      <c r="AD327">
        <v>2</v>
      </c>
      <c r="AE327">
        <v>17</v>
      </c>
      <c r="AF327">
        <v>129</v>
      </c>
      <c r="AG327">
        <v>3</v>
      </c>
      <c r="AP327">
        <v>58</v>
      </c>
      <c r="AQ327">
        <v>57</v>
      </c>
      <c r="AR327">
        <v>26</v>
      </c>
      <c r="AS327">
        <v>72</v>
      </c>
      <c r="AT327">
        <v>20</v>
      </c>
      <c r="AU327">
        <v>219</v>
      </c>
      <c r="AV327">
        <v>175</v>
      </c>
      <c r="AW327">
        <v>51</v>
      </c>
      <c r="AX327">
        <v>678</v>
      </c>
      <c r="AY327" s="1">
        <v>44286.508090277777</v>
      </c>
      <c r="AZ327">
        <v>1</v>
      </c>
      <c r="BA327">
        <v>8</v>
      </c>
      <c r="BB327">
        <v>8</v>
      </c>
      <c r="BC327">
        <v>0</v>
      </c>
      <c r="BD327">
        <v>0</v>
      </c>
      <c r="BE327" t="s">
        <v>209</v>
      </c>
      <c r="BF327">
        <v>5</v>
      </c>
    </row>
    <row r="328" spans="1:58" hidden="1" x14ac:dyDescent="0.25">
      <c r="A328">
        <v>610</v>
      </c>
      <c r="B328" t="s">
        <v>227</v>
      </c>
      <c r="C328" s="1">
        <v>44286.500289351854</v>
      </c>
      <c r="D328">
        <v>2</v>
      </c>
      <c r="E328">
        <v>3</v>
      </c>
      <c r="F328" t="s">
        <v>970</v>
      </c>
      <c r="K328">
        <v>2</v>
      </c>
      <c r="L328" t="s">
        <v>1009</v>
      </c>
      <c r="M328" t="e">
        <f>-meist irrsinnig</f>
        <v>#NAME?</v>
      </c>
      <c r="N328">
        <v>5</v>
      </c>
      <c r="O328">
        <v>4</v>
      </c>
      <c r="P328">
        <v>3</v>
      </c>
      <c r="Q328">
        <v>1</v>
      </c>
      <c r="R328">
        <v>-1</v>
      </c>
      <c r="S328">
        <v>2</v>
      </c>
      <c r="T328">
        <v>3</v>
      </c>
      <c r="U328">
        <v>2</v>
      </c>
      <c r="V328">
        <v>3</v>
      </c>
      <c r="W328">
        <v>4</v>
      </c>
      <c r="X328">
        <v>4</v>
      </c>
      <c r="Y328">
        <v>3</v>
      </c>
      <c r="Z328">
        <v>3</v>
      </c>
      <c r="AA328">
        <v>3</v>
      </c>
      <c r="AB328">
        <v>4</v>
      </c>
      <c r="AC328">
        <v>-1</v>
      </c>
      <c r="AD328">
        <v>2</v>
      </c>
      <c r="AE328">
        <v>17</v>
      </c>
      <c r="AF328">
        <v>129</v>
      </c>
      <c r="AG328">
        <v>2</v>
      </c>
      <c r="AP328">
        <v>55</v>
      </c>
      <c r="AQ328">
        <v>43</v>
      </c>
      <c r="AR328">
        <v>45</v>
      </c>
      <c r="AS328">
        <v>90</v>
      </c>
      <c r="AT328">
        <v>22</v>
      </c>
      <c r="AU328">
        <v>214</v>
      </c>
      <c r="AV328">
        <v>87</v>
      </c>
      <c r="AW328">
        <v>74</v>
      </c>
      <c r="AX328">
        <v>630</v>
      </c>
      <c r="AY328" s="1">
        <v>44286.507581018515</v>
      </c>
      <c r="AZ328">
        <v>1</v>
      </c>
      <c r="BA328">
        <v>8</v>
      </c>
      <c r="BB328">
        <v>8</v>
      </c>
      <c r="BC328">
        <v>0</v>
      </c>
      <c r="BD328">
        <v>0</v>
      </c>
      <c r="BE328" t="s">
        <v>418</v>
      </c>
      <c r="BF328">
        <v>4</v>
      </c>
    </row>
    <row r="329" spans="1:58" ht="409.5" hidden="1" x14ac:dyDescent="0.25">
      <c r="A329">
        <v>611</v>
      </c>
      <c r="B329" t="s">
        <v>227</v>
      </c>
      <c r="C329" s="1">
        <v>44286.50136574074</v>
      </c>
      <c r="D329">
        <v>2</v>
      </c>
      <c r="E329">
        <v>3</v>
      </c>
      <c r="F329" t="s">
        <v>973</v>
      </c>
      <c r="K329">
        <v>2</v>
      </c>
      <c r="L329" s="2" t="s">
        <v>1010</v>
      </c>
      <c r="M329" s="2" t="s">
        <v>1011</v>
      </c>
      <c r="N329">
        <v>4</v>
      </c>
      <c r="O329">
        <v>3</v>
      </c>
      <c r="P329">
        <v>4</v>
      </c>
      <c r="Q329">
        <v>4</v>
      </c>
      <c r="R329">
        <v>3</v>
      </c>
      <c r="S329">
        <v>1</v>
      </c>
      <c r="T329">
        <v>2</v>
      </c>
      <c r="U329">
        <v>2</v>
      </c>
      <c r="V329">
        <v>4</v>
      </c>
      <c r="W329">
        <v>4</v>
      </c>
      <c r="X329">
        <v>4</v>
      </c>
      <c r="Y329">
        <v>5</v>
      </c>
      <c r="Z329">
        <v>4</v>
      </c>
      <c r="AA329">
        <v>5</v>
      </c>
      <c r="AB329">
        <v>5</v>
      </c>
      <c r="AC329">
        <v>-1</v>
      </c>
      <c r="AD329">
        <v>1</v>
      </c>
      <c r="AE329">
        <v>17</v>
      </c>
      <c r="AF329">
        <v>130</v>
      </c>
      <c r="AG329">
        <v>3</v>
      </c>
      <c r="AP329">
        <v>120</v>
      </c>
      <c r="AQ329">
        <v>24</v>
      </c>
      <c r="AR329">
        <v>36</v>
      </c>
      <c r="AS329">
        <v>44</v>
      </c>
      <c r="AT329">
        <v>18</v>
      </c>
      <c r="AU329">
        <v>259</v>
      </c>
      <c r="AV329">
        <v>131</v>
      </c>
      <c r="AW329">
        <v>33</v>
      </c>
      <c r="AX329">
        <v>665</v>
      </c>
      <c r="AY329" s="1">
        <v>44286.509062500001</v>
      </c>
      <c r="AZ329">
        <v>1</v>
      </c>
      <c r="BA329">
        <v>8</v>
      </c>
      <c r="BB329">
        <v>8</v>
      </c>
      <c r="BC329">
        <v>0</v>
      </c>
      <c r="BD329">
        <v>0</v>
      </c>
      <c r="BE329" t="s">
        <v>198</v>
      </c>
      <c r="BF329">
        <v>9</v>
      </c>
    </row>
    <row r="330" spans="1:58" ht="255" x14ac:dyDescent="0.25">
      <c r="A330">
        <v>617</v>
      </c>
      <c r="B330" t="s">
        <v>223</v>
      </c>
      <c r="C330" s="1">
        <v>44286.639502314814</v>
      </c>
      <c r="AH330">
        <v>5</v>
      </c>
      <c r="AI330">
        <v>5</v>
      </c>
      <c r="AJ330">
        <v>5</v>
      </c>
      <c r="AK330">
        <v>4</v>
      </c>
      <c r="AL330">
        <v>5</v>
      </c>
      <c r="AM330" s="2" t="s">
        <v>1012</v>
      </c>
      <c r="AN330" t="s">
        <v>1013</v>
      </c>
      <c r="AO330" t="s">
        <v>1014</v>
      </c>
      <c r="AP330">
        <v>3</v>
      </c>
      <c r="AQ330">
        <v>32</v>
      </c>
      <c r="AR330">
        <v>97</v>
      </c>
      <c r="AX330">
        <v>132</v>
      </c>
      <c r="AY330" s="1">
        <v>44286.641030092593</v>
      </c>
      <c r="AZ330">
        <v>1</v>
      </c>
      <c r="BA330">
        <v>3</v>
      </c>
      <c r="BB330">
        <v>3</v>
      </c>
      <c r="BC330">
        <v>0</v>
      </c>
      <c r="BD330">
        <v>0</v>
      </c>
      <c r="BE330" t="s">
        <v>1015</v>
      </c>
      <c r="BF330">
        <v>70</v>
      </c>
    </row>
  </sheetData>
  <autoFilter ref="A1:BF330" xr:uid="{00000000-0009-0000-0000-000000000000}">
    <filterColumn colId="1">
      <filters>
        <filter val="Fragebogen, der im Interview verwendet wurde"/>
        <filter val="LK"/>
      </filters>
    </filterColumn>
  </autoFilter>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E82"/>
  <sheetViews>
    <sheetView topLeftCell="A82" workbookViewId="0">
      <selection activeCell="H3" sqref="H3"/>
    </sheetView>
  </sheetViews>
  <sheetFormatPr baseColWidth="10" defaultRowHeight="15" x14ac:dyDescent="0.25"/>
  <sheetData>
    <row r="1" spans="1:10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I1" s="1"/>
      <c r="BR1" s="2"/>
      <c r="BS1" s="2"/>
      <c r="DE1" s="1"/>
    </row>
    <row r="2" spans="1:109"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c r="BI2" s="1"/>
      <c r="BR2" s="2"/>
      <c r="BS2" s="2"/>
      <c r="DE2" s="1"/>
    </row>
    <row r="3" spans="1:109" ht="409.5" x14ac:dyDescent="0.25">
      <c r="A3">
        <v>109</v>
      </c>
      <c r="B3" t="s">
        <v>115</v>
      </c>
      <c r="C3" s="1">
        <v>44245.334675925929</v>
      </c>
      <c r="D3">
        <v>2</v>
      </c>
      <c r="E3">
        <v>3</v>
      </c>
      <c r="F3" t="s">
        <v>116</v>
      </c>
      <c r="G3" t="s">
        <v>117</v>
      </c>
      <c r="H3">
        <v>11</v>
      </c>
      <c r="I3">
        <v>29</v>
      </c>
      <c r="J3" t="s">
        <v>118</v>
      </c>
      <c r="K3">
        <v>2</v>
      </c>
      <c r="L3" s="2" t="s">
        <v>119</v>
      </c>
      <c r="M3" s="2" t="s">
        <v>120</v>
      </c>
      <c r="N3">
        <v>4</v>
      </c>
      <c r="O3">
        <v>4</v>
      </c>
      <c r="P3">
        <v>4</v>
      </c>
      <c r="Q3">
        <v>1</v>
      </c>
      <c r="R3">
        <v>3</v>
      </c>
      <c r="S3">
        <v>3</v>
      </c>
      <c r="T3">
        <v>2</v>
      </c>
      <c r="U3">
        <v>3</v>
      </c>
      <c r="V3">
        <v>4</v>
      </c>
      <c r="W3">
        <v>2</v>
      </c>
      <c r="X3">
        <v>2</v>
      </c>
      <c r="Y3">
        <v>3</v>
      </c>
      <c r="Z3">
        <v>4</v>
      </c>
      <c r="AA3">
        <v>5</v>
      </c>
      <c r="AB3">
        <v>3</v>
      </c>
      <c r="AC3">
        <v>3</v>
      </c>
      <c r="AD3">
        <v>2</v>
      </c>
      <c r="AE3">
        <v>17</v>
      </c>
      <c r="AP3">
        <v>56</v>
      </c>
      <c r="AQ3">
        <v>25</v>
      </c>
      <c r="AR3">
        <v>44</v>
      </c>
      <c r="AS3">
        <v>72</v>
      </c>
      <c r="AT3">
        <v>15</v>
      </c>
      <c r="AU3">
        <v>100</v>
      </c>
      <c r="AV3">
        <v>130</v>
      </c>
      <c r="AW3">
        <v>60</v>
      </c>
      <c r="AX3">
        <v>502</v>
      </c>
      <c r="AY3" s="1">
        <v>44245.340486111112</v>
      </c>
      <c r="AZ3">
        <v>1</v>
      </c>
      <c r="BA3">
        <v>8</v>
      </c>
      <c r="BB3">
        <v>8</v>
      </c>
      <c r="BC3">
        <v>0</v>
      </c>
      <c r="BD3">
        <v>0</v>
      </c>
      <c r="BE3" t="s">
        <v>121</v>
      </c>
      <c r="BF3">
        <v>13</v>
      </c>
      <c r="BI3" s="1"/>
      <c r="BR3" s="2"/>
      <c r="BS3" s="2"/>
      <c r="DE3" s="1"/>
    </row>
    <row r="4" spans="1:109" ht="409.5" x14ac:dyDescent="0.25">
      <c r="A4">
        <v>110</v>
      </c>
      <c r="B4" t="s">
        <v>115</v>
      </c>
      <c r="C4" s="1">
        <v>44245.334687499999</v>
      </c>
      <c r="D4">
        <v>2</v>
      </c>
      <c r="E4">
        <v>3</v>
      </c>
      <c r="F4" t="s">
        <v>122</v>
      </c>
      <c r="G4" t="s">
        <v>123</v>
      </c>
      <c r="H4">
        <v>7</v>
      </c>
      <c r="I4">
        <v>19</v>
      </c>
      <c r="J4" t="s">
        <v>124</v>
      </c>
      <c r="K4">
        <v>2</v>
      </c>
      <c r="L4" s="2" t="s">
        <v>125</v>
      </c>
      <c r="M4" s="2" t="s">
        <v>126</v>
      </c>
      <c r="N4">
        <v>2</v>
      </c>
      <c r="O4">
        <v>3</v>
      </c>
      <c r="P4">
        <v>5</v>
      </c>
      <c r="Q4">
        <v>4</v>
      </c>
      <c r="R4">
        <v>4</v>
      </c>
      <c r="S4">
        <v>2</v>
      </c>
      <c r="T4">
        <v>3</v>
      </c>
      <c r="U4">
        <v>5</v>
      </c>
      <c r="V4">
        <v>4</v>
      </c>
      <c r="W4">
        <v>3</v>
      </c>
      <c r="X4">
        <v>3</v>
      </c>
      <c r="Y4">
        <v>4</v>
      </c>
      <c r="Z4">
        <v>4</v>
      </c>
      <c r="AA4">
        <v>5</v>
      </c>
      <c r="AB4">
        <v>5</v>
      </c>
      <c r="AC4">
        <v>-1</v>
      </c>
      <c r="AD4">
        <v>1</v>
      </c>
      <c r="AE4">
        <v>17</v>
      </c>
      <c r="AP4">
        <v>102</v>
      </c>
      <c r="AQ4">
        <v>45</v>
      </c>
      <c r="AR4">
        <v>67</v>
      </c>
      <c r="AS4">
        <v>50</v>
      </c>
      <c r="AT4">
        <v>23</v>
      </c>
      <c r="AU4">
        <v>403</v>
      </c>
      <c r="AV4">
        <v>73</v>
      </c>
      <c r="AW4">
        <v>45</v>
      </c>
      <c r="AX4">
        <v>808</v>
      </c>
      <c r="AY4" s="1">
        <v>44245.344039351854</v>
      </c>
      <c r="AZ4">
        <v>1</v>
      </c>
      <c r="BA4">
        <v>8</v>
      </c>
      <c r="BB4">
        <v>8</v>
      </c>
      <c r="BC4">
        <v>0</v>
      </c>
      <c r="BD4">
        <v>0</v>
      </c>
      <c r="BE4" t="s">
        <v>127</v>
      </c>
      <c r="BF4">
        <v>2</v>
      </c>
      <c r="BI4" s="1"/>
      <c r="BR4" s="2"/>
      <c r="BS4" s="2"/>
      <c r="DE4" s="1"/>
    </row>
    <row r="5" spans="1:109" ht="409.5" x14ac:dyDescent="0.25">
      <c r="A5">
        <v>111</v>
      </c>
      <c r="B5" t="s">
        <v>115</v>
      </c>
      <c r="C5" s="1">
        <v>44245.334722222222</v>
      </c>
      <c r="D5">
        <v>2</v>
      </c>
      <c r="E5">
        <v>3</v>
      </c>
      <c r="F5" t="s">
        <v>128</v>
      </c>
      <c r="G5" t="s">
        <v>129</v>
      </c>
      <c r="H5">
        <v>1</v>
      </c>
      <c r="I5">
        <v>17</v>
      </c>
      <c r="J5" t="s">
        <v>130</v>
      </c>
      <c r="K5">
        <v>2</v>
      </c>
      <c r="L5" s="2" t="s">
        <v>131</v>
      </c>
      <c r="M5" s="2" t="s">
        <v>132</v>
      </c>
      <c r="N5">
        <v>3</v>
      </c>
      <c r="O5">
        <v>4</v>
      </c>
      <c r="P5">
        <v>4</v>
      </c>
      <c r="Q5">
        <v>2</v>
      </c>
      <c r="R5">
        <v>2</v>
      </c>
      <c r="S5">
        <v>1</v>
      </c>
      <c r="T5">
        <v>3</v>
      </c>
      <c r="U5">
        <v>2</v>
      </c>
      <c r="V5">
        <v>4</v>
      </c>
      <c r="W5">
        <v>1</v>
      </c>
      <c r="X5">
        <v>1</v>
      </c>
      <c r="Y5">
        <v>2</v>
      </c>
      <c r="Z5">
        <v>3</v>
      </c>
      <c r="AA5">
        <v>4</v>
      </c>
      <c r="AB5">
        <v>1</v>
      </c>
      <c r="AC5">
        <v>-1</v>
      </c>
      <c r="AD5">
        <v>1</v>
      </c>
      <c r="AE5">
        <v>17</v>
      </c>
      <c r="AP5">
        <v>45</v>
      </c>
      <c r="AQ5">
        <v>35</v>
      </c>
      <c r="AR5">
        <v>22</v>
      </c>
      <c r="AS5">
        <v>46</v>
      </c>
      <c r="AT5">
        <v>35</v>
      </c>
      <c r="AU5">
        <v>255</v>
      </c>
      <c r="AV5">
        <v>194</v>
      </c>
      <c r="AW5">
        <v>46</v>
      </c>
      <c r="AX5">
        <v>678</v>
      </c>
      <c r="AY5" s="1">
        <v>44245.342569444445</v>
      </c>
      <c r="AZ5">
        <v>1</v>
      </c>
      <c r="BA5">
        <v>8</v>
      </c>
      <c r="BB5">
        <v>8</v>
      </c>
      <c r="BC5">
        <v>0</v>
      </c>
      <c r="BD5">
        <v>0</v>
      </c>
      <c r="BE5" t="s">
        <v>133</v>
      </c>
      <c r="BF5">
        <v>11</v>
      </c>
      <c r="BI5" s="1"/>
      <c r="DE5" s="1"/>
    </row>
    <row r="6" spans="1:109" ht="409.5" x14ac:dyDescent="0.25">
      <c r="A6">
        <v>112</v>
      </c>
      <c r="B6" t="s">
        <v>115</v>
      </c>
      <c r="C6" s="1">
        <v>44245.334722222222</v>
      </c>
      <c r="D6">
        <v>2</v>
      </c>
      <c r="E6">
        <v>3</v>
      </c>
      <c r="F6" t="s">
        <v>128</v>
      </c>
      <c r="G6" t="s">
        <v>134</v>
      </c>
      <c r="H6">
        <v>3</v>
      </c>
      <c r="I6">
        <v>9</v>
      </c>
      <c r="J6" t="s">
        <v>135</v>
      </c>
      <c r="K6">
        <v>1</v>
      </c>
      <c r="L6" s="2" t="s">
        <v>136</v>
      </c>
      <c r="M6" s="2" t="s">
        <v>137</v>
      </c>
      <c r="N6">
        <v>4</v>
      </c>
      <c r="O6">
        <v>4</v>
      </c>
      <c r="P6">
        <v>4</v>
      </c>
      <c r="Q6">
        <v>2</v>
      </c>
      <c r="R6">
        <v>2</v>
      </c>
      <c r="S6">
        <v>2</v>
      </c>
      <c r="T6">
        <v>2</v>
      </c>
      <c r="U6">
        <v>2</v>
      </c>
      <c r="V6">
        <v>4</v>
      </c>
      <c r="W6">
        <v>4</v>
      </c>
      <c r="X6">
        <v>3</v>
      </c>
      <c r="Y6">
        <v>2</v>
      </c>
      <c r="Z6">
        <v>3</v>
      </c>
      <c r="AA6">
        <v>4</v>
      </c>
      <c r="AB6">
        <v>4</v>
      </c>
      <c r="AC6">
        <v>-1</v>
      </c>
      <c r="AD6">
        <v>1</v>
      </c>
      <c r="AE6">
        <v>16</v>
      </c>
      <c r="AP6">
        <v>31</v>
      </c>
      <c r="AQ6">
        <v>34</v>
      </c>
      <c r="AR6">
        <v>32</v>
      </c>
      <c r="AS6">
        <v>50</v>
      </c>
      <c r="AT6">
        <v>17</v>
      </c>
      <c r="AU6">
        <v>507</v>
      </c>
      <c r="AV6">
        <v>119</v>
      </c>
      <c r="AW6">
        <v>74</v>
      </c>
      <c r="AX6">
        <v>864</v>
      </c>
      <c r="AY6" s="1">
        <v>44245.344722222224</v>
      </c>
      <c r="AZ6">
        <v>1</v>
      </c>
      <c r="BA6">
        <v>8</v>
      </c>
      <c r="BB6">
        <v>8</v>
      </c>
      <c r="BC6">
        <v>0</v>
      </c>
      <c r="BD6">
        <v>0</v>
      </c>
      <c r="BE6" t="s">
        <v>138</v>
      </c>
      <c r="BF6">
        <v>13</v>
      </c>
      <c r="BI6" s="1"/>
      <c r="BR6" s="2"/>
      <c r="DE6" s="1"/>
    </row>
    <row r="7" spans="1:109" x14ac:dyDescent="0.25">
      <c r="A7">
        <v>113</v>
      </c>
      <c r="B7" t="s">
        <v>115</v>
      </c>
      <c r="C7" s="1">
        <v>44245.334722222222</v>
      </c>
      <c r="D7">
        <v>2</v>
      </c>
      <c r="E7">
        <v>3</v>
      </c>
      <c r="F7" t="s">
        <v>139</v>
      </c>
      <c r="G7" t="s">
        <v>140</v>
      </c>
      <c r="H7">
        <v>11</v>
      </c>
      <c r="I7">
        <v>87</v>
      </c>
      <c r="J7" t="s">
        <v>141</v>
      </c>
      <c r="K7">
        <v>2</v>
      </c>
      <c r="L7" t="e">
        <v>#NAME?</v>
      </c>
      <c r="M7" t="e">
        <v>#NAME?</v>
      </c>
      <c r="N7">
        <v>3</v>
      </c>
      <c r="O7">
        <v>2</v>
      </c>
      <c r="P7">
        <v>-1</v>
      </c>
      <c r="Q7">
        <v>4</v>
      </c>
      <c r="R7">
        <v>3</v>
      </c>
      <c r="S7">
        <v>1</v>
      </c>
      <c r="T7">
        <v>2</v>
      </c>
      <c r="U7">
        <v>3</v>
      </c>
      <c r="V7">
        <v>4</v>
      </c>
      <c r="W7">
        <v>5</v>
      </c>
      <c r="X7">
        <v>3</v>
      </c>
      <c r="Y7">
        <v>3</v>
      </c>
      <c r="Z7">
        <v>4</v>
      </c>
      <c r="AA7">
        <v>4</v>
      </c>
      <c r="AB7">
        <v>5</v>
      </c>
      <c r="AC7">
        <v>3</v>
      </c>
      <c r="AD7">
        <v>1</v>
      </c>
      <c r="AE7">
        <v>17</v>
      </c>
      <c r="AP7">
        <v>44</v>
      </c>
      <c r="AQ7">
        <v>22</v>
      </c>
      <c r="AR7">
        <v>27</v>
      </c>
      <c r="AS7">
        <v>61</v>
      </c>
      <c r="AT7">
        <v>11</v>
      </c>
      <c r="AU7">
        <v>68</v>
      </c>
      <c r="AV7">
        <v>73</v>
      </c>
      <c r="AW7">
        <v>27</v>
      </c>
      <c r="AX7">
        <v>333</v>
      </c>
      <c r="AY7" s="1">
        <v>44245.338576388887</v>
      </c>
      <c r="AZ7">
        <v>1</v>
      </c>
      <c r="BA7">
        <v>8</v>
      </c>
      <c r="BB7">
        <v>8</v>
      </c>
      <c r="BC7">
        <v>0</v>
      </c>
      <c r="BD7">
        <v>0</v>
      </c>
      <c r="BE7" t="s">
        <v>142</v>
      </c>
      <c r="BF7">
        <v>31</v>
      </c>
      <c r="BI7" s="1"/>
      <c r="BR7" s="2"/>
      <c r="DE7" s="1"/>
    </row>
    <row r="8" spans="1:109" ht="150" x14ac:dyDescent="0.25">
      <c r="A8">
        <v>114</v>
      </c>
      <c r="B8" t="s">
        <v>115</v>
      </c>
      <c r="C8" s="1">
        <v>44245.334733796299</v>
      </c>
      <c r="D8">
        <v>2</v>
      </c>
      <c r="E8">
        <v>3</v>
      </c>
      <c r="F8" t="s">
        <v>143</v>
      </c>
      <c r="G8" t="s">
        <v>144</v>
      </c>
      <c r="H8">
        <v>12</v>
      </c>
      <c r="I8">
        <v>25</v>
      </c>
      <c r="J8" t="s">
        <v>145</v>
      </c>
      <c r="K8">
        <v>2</v>
      </c>
      <c r="L8" s="2" t="s">
        <v>146</v>
      </c>
      <c r="M8" t="s">
        <v>147</v>
      </c>
      <c r="N8">
        <v>2</v>
      </c>
      <c r="O8">
        <v>3</v>
      </c>
      <c r="P8">
        <v>3</v>
      </c>
      <c r="Q8">
        <v>3</v>
      </c>
      <c r="R8">
        <v>3</v>
      </c>
      <c r="S8">
        <v>1</v>
      </c>
      <c r="T8">
        <v>3</v>
      </c>
      <c r="U8">
        <v>2</v>
      </c>
      <c r="V8">
        <v>4</v>
      </c>
      <c r="W8">
        <v>3</v>
      </c>
      <c r="X8">
        <v>3</v>
      </c>
      <c r="Y8">
        <v>4</v>
      </c>
      <c r="Z8">
        <v>4</v>
      </c>
      <c r="AA8">
        <v>4</v>
      </c>
      <c r="AB8">
        <v>5</v>
      </c>
      <c r="AC8">
        <v>1</v>
      </c>
      <c r="AD8">
        <v>2</v>
      </c>
      <c r="AE8">
        <v>17</v>
      </c>
      <c r="AP8">
        <v>53</v>
      </c>
      <c r="AQ8">
        <v>46</v>
      </c>
      <c r="AR8">
        <v>25</v>
      </c>
      <c r="AS8">
        <v>45</v>
      </c>
      <c r="AT8">
        <v>15</v>
      </c>
      <c r="AU8">
        <v>77</v>
      </c>
      <c r="AV8">
        <v>42</v>
      </c>
      <c r="AW8">
        <v>32</v>
      </c>
      <c r="AX8">
        <v>335</v>
      </c>
      <c r="AY8" s="1">
        <v>44245.33861111111</v>
      </c>
      <c r="AZ8">
        <v>1</v>
      </c>
      <c r="BA8">
        <v>8</v>
      </c>
      <c r="BB8">
        <v>8</v>
      </c>
      <c r="BC8">
        <v>0</v>
      </c>
      <c r="BD8">
        <v>0</v>
      </c>
      <c r="BE8" t="s">
        <v>148</v>
      </c>
      <c r="BF8">
        <v>26</v>
      </c>
      <c r="BI8" s="1"/>
      <c r="DE8" s="1"/>
    </row>
    <row r="9" spans="1:109" ht="300" x14ac:dyDescent="0.25">
      <c r="A9">
        <v>115</v>
      </c>
      <c r="B9" t="s">
        <v>115</v>
      </c>
      <c r="C9" s="1">
        <v>44245.334756944445</v>
      </c>
      <c r="D9">
        <v>2</v>
      </c>
      <c r="E9">
        <v>3</v>
      </c>
      <c r="F9" t="s">
        <v>143</v>
      </c>
      <c r="G9" t="s">
        <v>149</v>
      </c>
      <c r="H9">
        <v>10</v>
      </c>
      <c r="I9">
        <v>5</v>
      </c>
      <c r="J9" t="s">
        <v>150</v>
      </c>
      <c r="K9">
        <v>2</v>
      </c>
      <c r="L9" s="2" t="s">
        <v>151</v>
      </c>
      <c r="M9" t="e">
        <v>#NAME?</v>
      </c>
      <c r="N9">
        <v>2</v>
      </c>
      <c r="O9">
        <v>3</v>
      </c>
      <c r="P9">
        <v>4</v>
      </c>
      <c r="Q9">
        <v>4</v>
      </c>
      <c r="R9">
        <v>4</v>
      </c>
      <c r="S9">
        <v>1</v>
      </c>
      <c r="T9">
        <v>2</v>
      </c>
      <c r="U9">
        <v>3</v>
      </c>
      <c r="V9">
        <v>5</v>
      </c>
      <c r="W9">
        <v>3</v>
      </c>
      <c r="X9">
        <v>2</v>
      </c>
      <c r="Y9">
        <v>5</v>
      </c>
      <c r="Z9">
        <v>5</v>
      </c>
      <c r="AA9">
        <v>4</v>
      </c>
      <c r="AB9">
        <v>-1</v>
      </c>
      <c r="AC9">
        <v>4</v>
      </c>
      <c r="AD9">
        <v>1</v>
      </c>
      <c r="AE9">
        <v>18</v>
      </c>
      <c r="AP9">
        <v>75</v>
      </c>
      <c r="AQ9">
        <v>43</v>
      </c>
      <c r="AR9">
        <v>52</v>
      </c>
      <c r="AS9">
        <v>69</v>
      </c>
      <c r="AT9">
        <v>14</v>
      </c>
      <c r="AU9">
        <v>222</v>
      </c>
      <c r="AV9">
        <v>172</v>
      </c>
      <c r="AW9">
        <v>77</v>
      </c>
      <c r="AX9">
        <v>724</v>
      </c>
      <c r="AY9" s="1">
        <v>44245.343136574076</v>
      </c>
      <c r="AZ9">
        <v>1</v>
      </c>
      <c r="BA9">
        <v>8</v>
      </c>
      <c r="BB9">
        <v>8</v>
      </c>
      <c r="BC9">
        <v>0</v>
      </c>
      <c r="BD9">
        <v>0</v>
      </c>
      <c r="BE9" t="s">
        <v>152</v>
      </c>
      <c r="BF9">
        <v>2</v>
      </c>
      <c r="BI9" s="1"/>
      <c r="DE9" s="1"/>
    </row>
    <row r="10" spans="1:109" x14ac:dyDescent="0.25">
      <c r="A10">
        <v>116</v>
      </c>
      <c r="B10" t="s">
        <v>115</v>
      </c>
      <c r="C10" s="1">
        <v>44245.334768518522</v>
      </c>
      <c r="D10">
        <v>2</v>
      </c>
      <c r="E10">
        <v>3</v>
      </c>
      <c r="F10" t="s">
        <v>143</v>
      </c>
      <c r="G10" t="s">
        <v>153</v>
      </c>
      <c r="H10">
        <v>3</v>
      </c>
      <c r="I10">
        <v>22</v>
      </c>
      <c r="J10" t="s">
        <v>154</v>
      </c>
      <c r="K10">
        <v>2</v>
      </c>
      <c r="L10" t="e">
        <v>#NAME?</v>
      </c>
      <c r="M10" t="e">
        <v>#NAME?</v>
      </c>
      <c r="N10">
        <v>3</v>
      </c>
      <c r="O10">
        <v>1</v>
      </c>
      <c r="P10">
        <v>4</v>
      </c>
      <c r="Q10">
        <v>4</v>
      </c>
      <c r="R10">
        <v>4</v>
      </c>
      <c r="S10">
        <v>2</v>
      </c>
      <c r="T10">
        <v>3</v>
      </c>
      <c r="U10">
        <v>2</v>
      </c>
      <c r="V10">
        <v>4</v>
      </c>
      <c r="W10">
        <v>3</v>
      </c>
      <c r="X10">
        <v>2</v>
      </c>
      <c r="Y10">
        <v>3</v>
      </c>
      <c r="Z10">
        <v>2</v>
      </c>
      <c r="AA10">
        <v>4</v>
      </c>
      <c r="AB10">
        <v>4</v>
      </c>
      <c r="AC10">
        <v>3</v>
      </c>
      <c r="AD10">
        <v>2</v>
      </c>
      <c r="AE10">
        <v>17</v>
      </c>
      <c r="AP10">
        <v>113</v>
      </c>
      <c r="AQ10">
        <v>62</v>
      </c>
      <c r="AR10">
        <v>54</v>
      </c>
      <c r="AS10">
        <v>116</v>
      </c>
      <c r="AT10">
        <v>40</v>
      </c>
      <c r="AU10">
        <v>303</v>
      </c>
      <c r="AV10">
        <v>39</v>
      </c>
      <c r="AW10">
        <v>82</v>
      </c>
      <c r="AX10">
        <v>809</v>
      </c>
      <c r="AY10" s="1">
        <v>44245.344131944446</v>
      </c>
      <c r="AZ10">
        <v>1</v>
      </c>
      <c r="BA10">
        <v>8</v>
      </c>
      <c r="BB10">
        <v>8</v>
      </c>
      <c r="BC10">
        <v>0</v>
      </c>
      <c r="BD10">
        <v>0</v>
      </c>
      <c r="BE10" t="s">
        <v>155</v>
      </c>
      <c r="BF10">
        <v>7</v>
      </c>
      <c r="BI10" s="1"/>
      <c r="BR10" s="2"/>
      <c r="BS10" s="2"/>
      <c r="DE10" s="1"/>
    </row>
    <row r="11" spans="1:109" x14ac:dyDescent="0.25">
      <c r="A11">
        <v>117</v>
      </c>
      <c r="B11" t="s">
        <v>115</v>
      </c>
      <c r="C11" s="1">
        <v>44245.334768518522</v>
      </c>
      <c r="D11">
        <v>2</v>
      </c>
      <c r="E11">
        <v>3</v>
      </c>
      <c r="F11" t="s">
        <v>143</v>
      </c>
      <c r="G11" t="s">
        <v>156</v>
      </c>
      <c r="H11">
        <v>12</v>
      </c>
      <c r="I11">
        <v>10</v>
      </c>
      <c r="J11" t="s">
        <v>157</v>
      </c>
      <c r="K11">
        <v>2</v>
      </c>
      <c r="L11" t="s">
        <v>158</v>
      </c>
      <c r="M11" t="s">
        <v>159</v>
      </c>
      <c r="N11">
        <v>-1</v>
      </c>
      <c r="O11">
        <v>2</v>
      </c>
      <c r="P11">
        <v>-1</v>
      </c>
      <c r="Q11">
        <v>3</v>
      </c>
      <c r="R11">
        <v>2</v>
      </c>
      <c r="S11">
        <v>2</v>
      </c>
      <c r="T11">
        <v>3</v>
      </c>
      <c r="U11">
        <v>2</v>
      </c>
      <c r="V11">
        <v>4</v>
      </c>
      <c r="W11">
        <v>3</v>
      </c>
      <c r="X11">
        <v>4</v>
      </c>
      <c r="Y11">
        <v>3</v>
      </c>
      <c r="Z11">
        <v>3</v>
      </c>
      <c r="AA11">
        <v>-1</v>
      </c>
      <c r="AB11">
        <v>3</v>
      </c>
      <c r="AC11">
        <v>-1</v>
      </c>
      <c r="AD11">
        <v>2</v>
      </c>
      <c r="AE11">
        <v>17</v>
      </c>
      <c r="AP11">
        <v>65</v>
      </c>
      <c r="AQ11">
        <v>44</v>
      </c>
      <c r="AR11">
        <v>64</v>
      </c>
      <c r="AS11">
        <v>74</v>
      </c>
      <c r="AT11">
        <v>46</v>
      </c>
      <c r="AU11">
        <v>187</v>
      </c>
      <c r="AV11">
        <v>213</v>
      </c>
      <c r="AW11">
        <v>46</v>
      </c>
      <c r="AX11">
        <v>711</v>
      </c>
      <c r="AY11" s="1">
        <v>44245.343321759261</v>
      </c>
      <c r="AZ11">
        <v>1</v>
      </c>
      <c r="BA11">
        <v>8</v>
      </c>
      <c r="BB11">
        <v>8</v>
      </c>
      <c r="BC11">
        <v>0</v>
      </c>
      <c r="BD11">
        <v>0</v>
      </c>
      <c r="BE11" t="s">
        <v>160</v>
      </c>
      <c r="BF11">
        <v>1</v>
      </c>
      <c r="BI11" s="1"/>
      <c r="BR11" s="2"/>
      <c r="DE11" s="1"/>
    </row>
    <row r="12" spans="1:109" ht="150" x14ac:dyDescent="0.25">
      <c r="A12">
        <v>118</v>
      </c>
      <c r="B12" t="s">
        <v>115</v>
      </c>
      <c r="C12" s="1">
        <v>44245.334768518522</v>
      </c>
      <c r="D12">
        <v>2</v>
      </c>
      <c r="E12">
        <v>3</v>
      </c>
      <c r="F12" t="s">
        <v>143</v>
      </c>
      <c r="G12" t="s">
        <v>161</v>
      </c>
      <c r="H12">
        <v>7</v>
      </c>
      <c r="I12">
        <v>14</v>
      </c>
      <c r="J12" t="s">
        <v>162</v>
      </c>
      <c r="K12">
        <v>2</v>
      </c>
      <c r="L12" s="2" t="s">
        <v>163</v>
      </c>
      <c r="M12" s="2" t="s">
        <v>164</v>
      </c>
      <c r="N12">
        <v>2</v>
      </c>
      <c r="O12">
        <v>3</v>
      </c>
      <c r="P12">
        <v>3</v>
      </c>
      <c r="Q12">
        <v>1</v>
      </c>
      <c r="R12">
        <v>3</v>
      </c>
      <c r="S12">
        <v>1</v>
      </c>
      <c r="T12">
        <v>2</v>
      </c>
      <c r="U12">
        <v>2</v>
      </c>
      <c r="V12">
        <v>5</v>
      </c>
      <c r="W12">
        <v>2</v>
      </c>
      <c r="X12">
        <v>3</v>
      </c>
      <c r="Y12">
        <v>3</v>
      </c>
      <c r="Z12">
        <v>4</v>
      </c>
      <c r="AA12">
        <v>3</v>
      </c>
      <c r="AB12">
        <v>4</v>
      </c>
      <c r="AC12">
        <v>2</v>
      </c>
      <c r="AD12">
        <v>1</v>
      </c>
      <c r="AE12">
        <v>17</v>
      </c>
      <c r="AP12">
        <v>92</v>
      </c>
      <c r="AQ12">
        <v>45</v>
      </c>
      <c r="AR12">
        <v>30</v>
      </c>
      <c r="AS12">
        <v>73</v>
      </c>
      <c r="AT12">
        <v>23</v>
      </c>
      <c r="AU12">
        <v>121</v>
      </c>
      <c r="AV12">
        <v>107</v>
      </c>
      <c r="AW12">
        <v>59</v>
      </c>
      <c r="AX12">
        <v>550</v>
      </c>
      <c r="AY12" s="1">
        <v>44245.341134259259</v>
      </c>
      <c r="AZ12">
        <v>1</v>
      </c>
      <c r="BA12">
        <v>8</v>
      </c>
      <c r="BB12">
        <v>8</v>
      </c>
      <c r="BC12">
        <v>0</v>
      </c>
      <c r="BD12">
        <v>0</v>
      </c>
      <c r="BE12" t="s">
        <v>165</v>
      </c>
      <c r="BF12">
        <v>4</v>
      </c>
      <c r="BI12" s="1"/>
      <c r="BR12" s="2"/>
      <c r="BS12" s="2"/>
      <c r="DE12" s="1"/>
    </row>
    <row r="13" spans="1:109" ht="409.5" x14ac:dyDescent="0.25">
      <c r="A13">
        <v>119</v>
      </c>
      <c r="B13" t="s">
        <v>115</v>
      </c>
      <c r="C13" s="1">
        <v>44245.334791666668</v>
      </c>
      <c r="D13">
        <v>2</v>
      </c>
      <c r="E13">
        <v>3</v>
      </c>
      <c r="F13" t="s">
        <v>122</v>
      </c>
      <c r="G13" t="s">
        <v>123</v>
      </c>
      <c r="H13">
        <v>5</v>
      </c>
      <c r="I13">
        <v>4</v>
      </c>
      <c r="J13" t="s">
        <v>166</v>
      </c>
      <c r="K13">
        <v>2</v>
      </c>
      <c r="L13" s="2" t="s">
        <v>167</v>
      </c>
      <c r="M13" t="s">
        <v>168</v>
      </c>
      <c r="N13">
        <v>4</v>
      </c>
      <c r="O13">
        <v>4</v>
      </c>
      <c r="P13">
        <v>4</v>
      </c>
      <c r="Q13">
        <v>2</v>
      </c>
      <c r="R13">
        <v>3</v>
      </c>
      <c r="S13">
        <v>2</v>
      </c>
      <c r="T13">
        <v>3</v>
      </c>
      <c r="U13">
        <v>2</v>
      </c>
      <c r="V13">
        <v>4</v>
      </c>
      <c r="W13">
        <v>4</v>
      </c>
      <c r="X13">
        <v>1</v>
      </c>
      <c r="Y13">
        <v>4</v>
      </c>
      <c r="Z13">
        <v>4</v>
      </c>
      <c r="AA13">
        <v>5</v>
      </c>
      <c r="AB13">
        <v>4</v>
      </c>
      <c r="AC13">
        <v>4</v>
      </c>
      <c r="AD13">
        <v>2</v>
      </c>
      <c r="AE13">
        <v>17</v>
      </c>
      <c r="AP13">
        <v>135</v>
      </c>
      <c r="AQ13">
        <v>33</v>
      </c>
      <c r="AR13">
        <v>53</v>
      </c>
      <c r="AS13">
        <v>96</v>
      </c>
      <c r="AT13">
        <v>39</v>
      </c>
      <c r="AU13">
        <v>362</v>
      </c>
      <c r="AV13">
        <v>34</v>
      </c>
      <c r="AW13">
        <v>29</v>
      </c>
      <c r="AX13">
        <v>781</v>
      </c>
      <c r="AY13" s="1">
        <v>44245.343831018516</v>
      </c>
      <c r="AZ13">
        <v>1</v>
      </c>
      <c r="BA13">
        <v>8</v>
      </c>
      <c r="BB13">
        <v>8</v>
      </c>
      <c r="BC13">
        <v>0</v>
      </c>
      <c r="BD13">
        <v>0</v>
      </c>
      <c r="BE13">
        <v>1</v>
      </c>
      <c r="BF13">
        <v>13</v>
      </c>
      <c r="BI13" s="1"/>
      <c r="BR13" s="2"/>
      <c r="DE13" s="1"/>
    </row>
    <row r="14" spans="1:109" ht="240" x14ac:dyDescent="0.25">
      <c r="A14">
        <v>120</v>
      </c>
      <c r="B14" t="s">
        <v>115</v>
      </c>
      <c r="C14" s="1">
        <v>44245.334861111114</v>
      </c>
      <c r="D14">
        <v>2</v>
      </c>
      <c r="E14">
        <v>3</v>
      </c>
      <c r="F14" t="s">
        <v>169</v>
      </c>
      <c r="G14" t="s">
        <v>170</v>
      </c>
      <c r="H14">
        <v>14</v>
      </c>
      <c r="I14">
        <v>19</v>
      </c>
      <c r="J14" t="s">
        <v>171</v>
      </c>
      <c r="K14">
        <v>2</v>
      </c>
      <c r="L14" s="2" t="s">
        <v>172</v>
      </c>
      <c r="M14" s="2" t="s">
        <v>173</v>
      </c>
      <c r="N14">
        <v>4</v>
      </c>
      <c r="O14">
        <v>4</v>
      </c>
      <c r="P14">
        <v>4</v>
      </c>
      <c r="Q14">
        <v>1</v>
      </c>
      <c r="R14">
        <v>2</v>
      </c>
      <c r="S14">
        <v>2</v>
      </c>
      <c r="T14">
        <v>3</v>
      </c>
      <c r="U14">
        <v>3</v>
      </c>
      <c r="V14">
        <v>4</v>
      </c>
      <c r="W14">
        <v>3</v>
      </c>
      <c r="X14">
        <v>4</v>
      </c>
      <c r="Y14">
        <v>4</v>
      </c>
      <c r="Z14">
        <v>3</v>
      </c>
      <c r="AA14">
        <v>4</v>
      </c>
      <c r="AB14">
        <v>3</v>
      </c>
      <c r="AC14">
        <v>3</v>
      </c>
      <c r="AD14">
        <v>1</v>
      </c>
      <c r="AE14">
        <v>16</v>
      </c>
      <c r="AP14">
        <v>40</v>
      </c>
      <c r="AQ14">
        <v>46</v>
      </c>
      <c r="AR14">
        <v>40</v>
      </c>
      <c r="AS14">
        <v>48</v>
      </c>
      <c r="AT14">
        <v>16</v>
      </c>
      <c r="AU14">
        <v>185</v>
      </c>
      <c r="AV14">
        <v>148</v>
      </c>
      <c r="AW14">
        <v>45</v>
      </c>
      <c r="AX14">
        <v>568</v>
      </c>
      <c r="AY14" s="1">
        <v>44245.341435185182</v>
      </c>
      <c r="AZ14">
        <v>1</v>
      </c>
      <c r="BA14">
        <v>8</v>
      </c>
      <c r="BB14">
        <v>8</v>
      </c>
      <c r="BC14">
        <v>0</v>
      </c>
      <c r="BD14">
        <v>0</v>
      </c>
      <c r="BE14" t="s">
        <v>138</v>
      </c>
      <c r="BF14">
        <v>8</v>
      </c>
      <c r="BI14" s="1"/>
      <c r="BR14" s="2"/>
      <c r="BS14" s="2"/>
      <c r="DE14" s="1"/>
    </row>
    <row r="15" spans="1:109" ht="409.5" x14ac:dyDescent="0.25">
      <c r="A15">
        <v>121</v>
      </c>
      <c r="B15" t="s">
        <v>115</v>
      </c>
      <c r="C15" s="1">
        <v>44245.334988425922</v>
      </c>
      <c r="D15">
        <v>2</v>
      </c>
      <c r="E15">
        <v>3</v>
      </c>
      <c r="F15" t="s">
        <v>143</v>
      </c>
      <c r="G15" t="s">
        <v>174</v>
      </c>
      <c r="H15">
        <v>4</v>
      </c>
      <c r="I15">
        <v>19</v>
      </c>
      <c r="J15" t="s">
        <v>175</v>
      </c>
      <c r="K15">
        <v>2</v>
      </c>
      <c r="L15" s="2" t="s">
        <v>176</v>
      </c>
      <c r="M15" t="e">
        <v>#NAME?</v>
      </c>
      <c r="N15">
        <v>3</v>
      </c>
      <c r="O15">
        <v>5</v>
      </c>
      <c r="P15">
        <v>4</v>
      </c>
      <c r="Q15">
        <v>2</v>
      </c>
      <c r="R15">
        <v>2</v>
      </c>
      <c r="S15">
        <v>2</v>
      </c>
      <c r="T15">
        <v>4</v>
      </c>
      <c r="U15">
        <v>4</v>
      </c>
      <c r="V15">
        <v>4</v>
      </c>
      <c r="W15">
        <v>4</v>
      </c>
      <c r="X15">
        <v>4</v>
      </c>
      <c r="Y15">
        <v>4</v>
      </c>
      <c r="Z15">
        <v>5</v>
      </c>
      <c r="AA15">
        <v>5</v>
      </c>
      <c r="AB15">
        <v>4</v>
      </c>
      <c r="AC15">
        <v>2</v>
      </c>
      <c r="AD15">
        <v>2</v>
      </c>
      <c r="AE15">
        <v>17</v>
      </c>
      <c r="AP15">
        <v>80</v>
      </c>
      <c r="AQ15">
        <v>50</v>
      </c>
      <c r="AR15">
        <v>34</v>
      </c>
      <c r="AS15">
        <v>39</v>
      </c>
      <c r="AT15">
        <v>11</v>
      </c>
      <c r="AU15">
        <v>237</v>
      </c>
      <c r="AV15">
        <v>164</v>
      </c>
      <c r="AW15">
        <v>38</v>
      </c>
      <c r="AX15">
        <v>653</v>
      </c>
      <c r="AY15" s="1">
        <v>44245.342546296299</v>
      </c>
      <c r="AZ15">
        <v>1</v>
      </c>
      <c r="BA15">
        <v>8</v>
      </c>
      <c r="BB15">
        <v>8</v>
      </c>
      <c r="BC15">
        <v>0</v>
      </c>
      <c r="BD15">
        <v>0</v>
      </c>
      <c r="BE15" t="s">
        <v>133</v>
      </c>
      <c r="BF15">
        <v>8</v>
      </c>
      <c r="BI15" s="1"/>
      <c r="DE15" s="1"/>
    </row>
    <row r="16" spans="1:109" ht="409.5" x14ac:dyDescent="0.25">
      <c r="A16">
        <v>122</v>
      </c>
      <c r="B16" t="s">
        <v>115</v>
      </c>
      <c r="C16" s="1">
        <v>44245.335775462961</v>
      </c>
      <c r="D16">
        <v>2</v>
      </c>
      <c r="E16">
        <v>3</v>
      </c>
      <c r="F16" t="s">
        <v>143</v>
      </c>
      <c r="G16" t="s">
        <v>140</v>
      </c>
      <c r="H16">
        <v>7</v>
      </c>
      <c r="I16">
        <v>2</v>
      </c>
      <c r="J16" t="s">
        <v>177</v>
      </c>
      <c r="K16">
        <v>2</v>
      </c>
      <c r="L16" s="2" t="s">
        <v>178</v>
      </c>
      <c r="M16" s="2" t="s">
        <v>179</v>
      </c>
      <c r="N16">
        <v>3</v>
      </c>
      <c r="O16">
        <v>2</v>
      </c>
      <c r="P16">
        <v>4</v>
      </c>
      <c r="Q16">
        <v>2</v>
      </c>
      <c r="R16">
        <v>4</v>
      </c>
      <c r="S16">
        <v>2</v>
      </c>
      <c r="T16">
        <v>2</v>
      </c>
      <c r="U16">
        <v>3</v>
      </c>
      <c r="V16">
        <v>4</v>
      </c>
      <c r="W16">
        <v>4</v>
      </c>
      <c r="X16">
        <v>2</v>
      </c>
      <c r="Y16">
        <v>3</v>
      </c>
      <c r="Z16">
        <v>4</v>
      </c>
      <c r="AA16">
        <v>4</v>
      </c>
      <c r="AB16">
        <v>2</v>
      </c>
      <c r="AC16">
        <v>-1</v>
      </c>
      <c r="AD16">
        <v>1</v>
      </c>
      <c r="AE16">
        <v>16</v>
      </c>
      <c r="AP16">
        <v>57</v>
      </c>
      <c r="AQ16">
        <v>33</v>
      </c>
      <c r="AR16">
        <v>30</v>
      </c>
      <c r="AS16">
        <v>59</v>
      </c>
      <c r="AT16">
        <v>19</v>
      </c>
      <c r="AU16">
        <v>208</v>
      </c>
      <c r="AV16">
        <v>139</v>
      </c>
      <c r="AW16">
        <v>70</v>
      </c>
      <c r="AX16">
        <v>615</v>
      </c>
      <c r="AY16" s="1">
        <v>44245.342893518522</v>
      </c>
      <c r="AZ16">
        <v>1</v>
      </c>
      <c r="BA16">
        <v>8</v>
      </c>
      <c r="BB16">
        <v>8</v>
      </c>
      <c r="BC16">
        <v>0</v>
      </c>
      <c r="BD16">
        <v>0</v>
      </c>
      <c r="BE16" t="s">
        <v>180</v>
      </c>
      <c r="BF16">
        <v>5</v>
      </c>
      <c r="BI16" s="1"/>
      <c r="BR16" s="2"/>
      <c r="BS16" s="2"/>
      <c r="DE16" s="1"/>
    </row>
    <row r="17" spans="1:109" x14ac:dyDescent="0.25">
      <c r="A17">
        <v>168</v>
      </c>
      <c r="B17" t="s">
        <v>115</v>
      </c>
      <c r="C17" s="1">
        <v>44249.333993055552</v>
      </c>
      <c r="D17">
        <v>2</v>
      </c>
      <c r="E17">
        <v>3</v>
      </c>
      <c r="F17" t="s">
        <v>228</v>
      </c>
      <c r="G17" t="s">
        <v>229</v>
      </c>
      <c r="H17">
        <v>4</v>
      </c>
      <c r="I17">
        <v>24</v>
      </c>
      <c r="J17" t="s">
        <v>230</v>
      </c>
      <c r="K17">
        <v>2</v>
      </c>
      <c r="L17" t="s">
        <v>231</v>
      </c>
      <c r="M17" t="s">
        <v>232</v>
      </c>
      <c r="N17">
        <v>3</v>
      </c>
      <c r="O17">
        <v>2</v>
      </c>
      <c r="P17">
        <v>-1</v>
      </c>
      <c r="Q17">
        <v>1</v>
      </c>
      <c r="R17">
        <v>2</v>
      </c>
      <c r="S17">
        <v>-1</v>
      </c>
      <c r="T17">
        <v>2</v>
      </c>
      <c r="U17">
        <v>1</v>
      </c>
      <c r="V17">
        <v>4</v>
      </c>
      <c r="W17">
        <v>-1</v>
      </c>
      <c r="X17">
        <v>3</v>
      </c>
      <c r="Y17">
        <v>4</v>
      </c>
      <c r="Z17">
        <v>4</v>
      </c>
      <c r="AA17">
        <v>-1</v>
      </c>
      <c r="AB17">
        <v>4</v>
      </c>
      <c r="AC17">
        <v>-1</v>
      </c>
      <c r="AD17">
        <v>2</v>
      </c>
      <c r="AE17">
        <v>17</v>
      </c>
      <c r="AP17">
        <v>94</v>
      </c>
      <c r="AQ17">
        <v>42</v>
      </c>
      <c r="AR17">
        <v>49</v>
      </c>
      <c r="AS17">
        <v>88</v>
      </c>
      <c r="AT17">
        <v>23</v>
      </c>
      <c r="AU17">
        <v>108</v>
      </c>
      <c r="AV17">
        <v>92</v>
      </c>
      <c r="AW17">
        <v>68</v>
      </c>
      <c r="AX17">
        <v>564</v>
      </c>
      <c r="AY17" s="1">
        <v>44249.340520833335</v>
      </c>
      <c r="AZ17">
        <v>1</v>
      </c>
      <c r="BA17">
        <v>8</v>
      </c>
      <c r="BB17">
        <v>8</v>
      </c>
      <c r="BC17">
        <v>0</v>
      </c>
      <c r="BD17">
        <v>0</v>
      </c>
      <c r="BE17" t="s">
        <v>233</v>
      </c>
      <c r="BF17">
        <v>5</v>
      </c>
      <c r="BI17" s="1"/>
      <c r="DE17" s="1"/>
    </row>
    <row r="18" spans="1:109" ht="180" x14ac:dyDescent="0.25">
      <c r="A18">
        <v>169</v>
      </c>
      <c r="B18" t="s">
        <v>115</v>
      </c>
      <c r="C18" s="1">
        <v>44249.334039351852</v>
      </c>
      <c r="D18">
        <v>2</v>
      </c>
      <c r="E18">
        <v>3</v>
      </c>
      <c r="F18" t="s">
        <v>139</v>
      </c>
      <c r="G18" t="s">
        <v>153</v>
      </c>
      <c r="H18">
        <v>7</v>
      </c>
      <c r="I18">
        <v>26</v>
      </c>
      <c r="J18" t="s">
        <v>234</v>
      </c>
      <c r="K18">
        <v>2</v>
      </c>
      <c r="L18" s="2" t="s">
        <v>235</v>
      </c>
      <c r="M18" s="2" t="s">
        <v>236</v>
      </c>
      <c r="N18">
        <v>4</v>
      </c>
      <c r="O18">
        <v>3</v>
      </c>
      <c r="P18">
        <v>4</v>
      </c>
      <c r="Q18">
        <v>1</v>
      </c>
      <c r="R18">
        <v>2</v>
      </c>
      <c r="S18">
        <v>2</v>
      </c>
      <c r="T18">
        <v>2</v>
      </c>
      <c r="U18">
        <v>1</v>
      </c>
      <c r="V18">
        <v>4</v>
      </c>
      <c r="W18">
        <v>3</v>
      </c>
      <c r="X18">
        <v>3</v>
      </c>
      <c r="Y18">
        <v>3</v>
      </c>
      <c r="Z18">
        <v>3</v>
      </c>
      <c r="AA18">
        <v>3</v>
      </c>
      <c r="AB18">
        <v>3</v>
      </c>
      <c r="AC18">
        <v>4</v>
      </c>
      <c r="AD18">
        <v>2</v>
      </c>
      <c r="AE18">
        <v>16</v>
      </c>
      <c r="AP18">
        <v>46</v>
      </c>
      <c r="AQ18">
        <v>23</v>
      </c>
      <c r="AR18">
        <v>34</v>
      </c>
      <c r="AS18">
        <v>61</v>
      </c>
      <c r="AT18">
        <v>22</v>
      </c>
      <c r="AU18">
        <v>237</v>
      </c>
      <c r="AV18">
        <v>179</v>
      </c>
      <c r="AW18">
        <v>41</v>
      </c>
      <c r="AX18">
        <v>643</v>
      </c>
      <c r="AY18" s="1">
        <v>44249.341481481482</v>
      </c>
      <c r="AZ18">
        <v>1</v>
      </c>
      <c r="BA18">
        <v>8</v>
      </c>
      <c r="BB18">
        <v>8</v>
      </c>
      <c r="BC18">
        <v>0</v>
      </c>
      <c r="BD18">
        <v>0</v>
      </c>
      <c r="BE18" t="s">
        <v>198</v>
      </c>
      <c r="BF18">
        <v>10</v>
      </c>
      <c r="BI18" s="1"/>
      <c r="BR18" s="2"/>
      <c r="BS18" s="2"/>
      <c r="DE18" s="1"/>
    </row>
    <row r="19" spans="1:109" x14ac:dyDescent="0.25">
      <c r="A19">
        <v>170</v>
      </c>
      <c r="B19" t="s">
        <v>115</v>
      </c>
      <c r="C19" s="1">
        <v>44249.334050925929</v>
      </c>
      <c r="D19">
        <v>2</v>
      </c>
      <c r="E19">
        <v>3</v>
      </c>
      <c r="F19" t="s">
        <v>237</v>
      </c>
      <c r="G19" t="s">
        <v>117</v>
      </c>
      <c r="H19">
        <v>27</v>
      </c>
      <c r="I19">
        <v>23</v>
      </c>
      <c r="J19" t="s">
        <v>238</v>
      </c>
      <c r="K19">
        <v>2</v>
      </c>
      <c r="L19" t="s">
        <v>239</v>
      </c>
      <c r="M19" t="s">
        <v>240</v>
      </c>
      <c r="N19">
        <v>5</v>
      </c>
      <c r="O19">
        <v>4</v>
      </c>
      <c r="P19">
        <v>4</v>
      </c>
      <c r="Q19">
        <v>1</v>
      </c>
      <c r="R19">
        <v>3</v>
      </c>
      <c r="S19">
        <v>1</v>
      </c>
      <c r="T19">
        <v>2</v>
      </c>
      <c r="U19">
        <v>1</v>
      </c>
      <c r="V19">
        <v>4</v>
      </c>
      <c r="W19">
        <v>3</v>
      </c>
      <c r="X19">
        <v>3</v>
      </c>
      <c r="Y19">
        <v>5</v>
      </c>
      <c r="Z19">
        <v>5</v>
      </c>
      <c r="AA19">
        <v>4</v>
      </c>
      <c r="AB19">
        <v>4</v>
      </c>
      <c r="AC19">
        <v>3</v>
      </c>
      <c r="AD19">
        <v>2</v>
      </c>
      <c r="AE19">
        <v>16</v>
      </c>
      <c r="AP19">
        <v>65</v>
      </c>
      <c r="AQ19">
        <v>36</v>
      </c>
      <c r="AR19">
        <v>34</v>
      </c>
      <c r="AS19">
        <v>79</v>
      </c>
      <c r="AT19">
        <v>18</v>
      </c>
      <c r="AU19">
        <v>40</v>
      </c>
      <c r="AV19">
        <v>64</v>
      </c>
      <c r="AW19">
        <v>56</v>
      </c>
      <c r="AX19">
        <v>392</v>
      </c>
      <c r="AY19" s="1">
        <v>44249.338587962964</v>
      </c>
      <c r="AZ19">
        <v>1</v>
      </c>
      <c r="BA19">
        <v>8</v>
      </c>
      <c r="BB19">
        <v>8</v>
      </c>
      <c r="BC19">
        <v>0</v>
      </c>
      <c r="BD19">
        <v>0</v>
      </c>
      <c r="BE19" t="s">
        <v>241</v>
      </c>
      <c r="BF19">
        <v>27</v>
      </c>
      <c r="BI19" s="1"/>
      <c r="DE19" s="1"/>
    </row>
    <row r="20" spans="1:109" ht="409.5" x14ac:dyDescent="0.25">
      <c r="A20">
        <v>171</v>
      </c>
      <c r="B20" t="s">
        <v>115</v>
      </c>
      <c r="C20" s="1">
        <v>44249.334074074075</v>
      </c>
      <c r="D20">
        <v>2</v>
      </c>
      <c r="E20">
        <v>3</v>
      </c>
      <c r="F20" t="s">
        <v>242</v>
      </c>
      <c r="G20" t="s">
        <v>153</v>
      </c>
      <c r="H20">
        <v>11</v>
      </c>
      <c r="I20">
        <v>21</v>
      </c>
      <c r="J20" t="s">
        <v>243</v>
      </c>
      <c r="K20">
        <v>2</v>
      </c>
      <c r="L20" s="2" t="s">
        <v>244</v>
      </c>
      <c r="M20" s="2" t="s">
        <v>245</v>
      </c>
      <c r="N20">
        <v>4</v>
      </c>
      <c r="O20">
        <v>4</v>
      </c>
      <c r="P20">
        <v>4</v>
      </c>
      <c r="Q20">
        <v>2</v>
      </c>
      <c r="R20">
        <v>3</v>
      </c>
      <c r="S20">
        <v>2</v>
      </c>
      <c r="T20">
        <v>2</v>
      </c>
      <c r="U20">
        <v>2</v>
      </c>
      <c r="V20">
        <v>5</v>
      </c>
      <c r="W20">
        <v>4</v>
      </c>
      <c r="X20">
        <v>3</v>
      </c>
      <c r="Y20">
        <v>4</v>
      </c>
      <c r="Z20">
        <v>4</v>
      </c>
      <c r="AA20">
        <v>4</v>
      </c>
      <c r="AB20">
        <v>3</v>
      </c>
      <c r="AC20">
        <v>3</v>
      </c>
      <c r="AD20">
        <v>1</v>
      </c>
      <c r="AE20">
        <v>16</v>
      </c>
      <c r="AP20">
        <v>50</v>
      </c>
      <c r="AQ20">
        <v>29</v>
      </c>
      <c r="AR20">
        <v>23</v>
      </c>
      <c r="AS20">
        <v>44</v>
      </c>
      <c r="AT20">
        <v>15</v>
      </c>
      <c r="AU20">
        <v>224</v>
      </c>
      <c r="AV20">
        <v>175</v>
      </c>
      <c r="AW20">
        <v>22</v>
      </c>
      <c r="AX20">
        <v>582</v>
      </c>
      <c r="AY20" s="1">
        <v>44249.340810185182</v>
      </c>
      <c r="AZ20">
        <v>1</v>
      </c>
      <c r="BA20">
        <v>8</v>
      </c>
      <c r="BB20">
        <v>8</v>
      </c>
      <c r="BC20">
        <v>0</v>
      </c>
      <c r="BD20">
        <v>0</v>
      </c>
      <c r="BE20" t="s">
        <v>246</v>
      </c>
      <c r="BF20">
        <v>19</v>
      </c>
      <c r="BI20" s="1"/>
      <c r="BR20" s="2"/>
      <c r="BS20" s="2"/>
      <c r="DE20" s="1"/>
    </row>
    <row r="21" spans="1:109" x14ac:dyDescent="0.25">
      <c r="A21">
        <v>172</v>
      </c>
      <c r="B21" t="s">
        <v>115</v>
      </c>
      <c r="C21" s="1">
        <v>44249.334074074075</v>
      </c>
      <c r="D21">
        <v>2</v>
      </c>
      <c r="E21">
        <v>3</v>
      </c>
      <c r="F21" t="s">
        <v>247</v>
      </c>
      <c r="G21" t="s">
        <v>229</v>
      </c>
      <c r="H21">
        <v>8</v>
      </c>
      <c r="I21">
        <v>6</v>
      </c>
      <c r="J21" t="s">
        <v>248</v>
      </c>
      <c r="K21">
        <v>2</v>
      </c>
      <c r="L21" t="s">
        <v>249</v>
      </c>
      <c r="M21" t="s">
        <v>250</v>
      </c>
      <c r="N21">
        <v>-1</v>
      </c>
      <c r="O21">
        <v>1</v>
      </c>
      <c r="P21">
        <v>2</v>
      </c>
      <c r="Q21">
        <v>3</v>
      </c>
      <c r="R21">
        <v>-1</v>
      </c>
      <c r="S21">
        <v>2</v>
      </c>
      <c r="T21">
        <v>2</v>
      </c>
      <c r="U21">
        <v>2</v>
      </c>
      <c r="V21">
        <v>3</v>
      </c>
      <c r="W21">
        <v>2</v>
      </c>
      <c r="X21">
        <v>4</v>
      </c>
      <c r="Y21">
        <v>2</v>
      </c>
      <c r="Z21">
        <v>3</v>
      </c>
      <c r="AA21">
        <v>4</v>
      </c>
      <c r="AB21">
        <v>-1</v>
      </c>
      <c r="AC21">
        <v>-1</v>
      </c>
      <c r="AD21">
        <v>2</v>
      </c>
      <c r="AE21">
        <v>17</v>
      </c>
      <c r="AP21">
        <v>52</v>
      </c>
      <c r="AQ21">
        <v>21</v>
      </c>
      <c r="AR21">
        <v>26</v>
      </c>
      <c r="AS21">
        <v>90</v>
      </c>
      <c r="AT21">
        <v>16</v>
      </c>
      <c r="AU21">
        <v>13</v>
      </c>
      <c r="AV21">
        <v>40</v>
      </c>
      <c r="AW21">
        <v>40</v>
      </c>
      <c r="AX21">
        <v>298</v>
      </c>
      <c r="AY21" s="1">
        <v>44249.337523148148</v>
      </c>
      <c r="AZ21">
        <v>1</v>
      </c>
      <c r="BA21">
        <v>8</v>
      </c>
      <c r="BB21">
        <v>8</v>
      </c>
      <c r="BC21">
        <v>0</v>
      </c>
      <c r="BD21">
        <v>0</v>
      </c>
      <c r="BE21" t="s">
        <v>251</v>
      </c>
      <c r="BF21">
        <v>81</v>
      </c>
      <c r="BI21" s="1"/>
      <c r="BS21" s="2"/>
      <c r="DE21" s="1"/>
    </row>
    <row r="22" spans="1:109" ht="285" x14ac:dyDescent="0.25">
      <c r="A22">
        <v>173</v>
      </c>
      <c r="B22" t="s">
        <v>115</v>
      </c>
      <c r="C22" s="1">
        <v>44249.334085648145</v>
      </c>
      <c r="D22">
        <v>2</v>
      </c>
      <c r="E22">
        <v>3</v>
      </c>
      <c r="F22" t="s">
        <v>139</v>
      </c>
      <c r="G22" t="s">
        <v>229</v>
      </c>
      <c r="H22">
        <v>5</v>
      </c>
      <c r="I22">
        <v>5</v>
      </c>
      <c r="J22" t="s">
        <v>252</v>
      </c>
      <c r="K22">
        <v>2</v>
      </c>
      <c r="L22" s="2" t="s">
        <v>253</v>
      </c>
      <c r="M22" s="2" t="s">
        <v>254</v>
      </c>
      <c r="N22">
        <v>4</v>
      </c>
      <c r="O22">
        <v>1</v>
      </c>
      <c r="P22">
        <v>5</v>
      </c>
      <c r="Q22">
        <v>2</v>
      </c>
      <c r="R22">
        <v>1</v>
      </c>
      <c r="S22">
        <v>3</v>
      </c>
      <c r="T22">
        <v>4</v>
      </c>
      <c r="U22">
        <v>4</v>
      </c>
      <c r="V22">
        <v>5</v>
      </c>
      <c r="W22">
        <v>-1</v>
      </c>
      <c r="X22">
        <v>5</v>
      </c>
      <c r="Y22">
        <v>4</v>
      </c>
      <c r="Z22">
        <v>3</v>
      </c>
      <c r="AA22">
        <v>4</v>
      </c>
      <c r="AB22">
        <v>3</v>
      </c>
      <c r="AC22">
        <v>-1</v>
      </c>
      <c r="AD22">
        <v>2</v>
      </c>
      <c r="AE22">
        <v>15</v>
      </c>
      <c r="AP22">
        <v>63</v>
      </c>
      <c r="AQ22">
        <v>30</v>
      </c>
      <c r="AR22">
        <v>36</v>
      </c>
      <c r="AS22">
        <v>45</v>
      </c>
      <c r="AT22">
        <v>12</v>
      </c>
      <c r="AU22">
        <v>56</v>
      </c>
      <c r="AV22">
        <v>169</v>
      </c>
      <c r="AW22">
        <v>27</v>
      </c>
      <c r="AX22">
        <v>438</v>
      </c>
      <c r="AY22" s="1">
        <v>44249.339155092595</v>
      </c>
      <c r="AZ22">
        <v>1</v>
      </c>
      <c r="BA22">
        <v>8</v>
      </c>
      <c r="BB22">
        <v>8</v>
      </c>
      <c r="BC22">
        <v>0</v>
      </c>
      <c r="BD22">
        <v>0</v>
      </c>
      <c r="BE22" t="s">
        <v>255</v>
      </c>
      <c r="BF22">
        <v>28</v>
      </c>
      <c r="BI22" s="1"/>
      <c r="BR22" s="2"/>
      <c r="BS22" s="2"/>
      <c r="DE22" s="1"/>
    </row>
    <row r="23" spans="1:109" ht="105" x14ac:dyDescent="0.25">
      <c r="A23">
        <v>174</v>
      </c>
      <c r="B23" t="s">
        <v>115</v>
      </c>
      <c r="C23" s="1">
        <v>44249.334085648145</v>
      </c>
      <c r="D23">
        <v>2</v>
      </c>
      <c r="E23">
        <v>3</v>
      </c>
      <c r="F23" t="s">
        <v>256</v>
      </c>
      <c r="G23" t="s">
        <v>170</v>
      </c>
      <c r="H23">
        <v>6</v>
      </c>
      <c r="I23">
        <v>15</v>
      </c>
      <c r="J23" t="s">
        <v>257</v>
      </c>
      <c r="K23">
        <v>2</v>
      </c>
      <c r="L23" t="s">
        <v>258</v>
      </c>
      <c r="M23" s="2" t="s">
        <v>259</v>
      </c>
      <c r="N23">
        <v>2</v>
      </c>
      <c r="O23">
        <v>3</v>
      </c>
      <c r="P23">
        <v>2</v>
      </c>
      <c r="Q23">
        <v>1</v>
      </c>
      <c r="R23">
        <v>2</v>
      </c>
      <c r="S23">
        <v>1</v>
      </c>
      <c r="T23">
        <v>2</v>
      </c>
      <c r="U23">
        <v>1</v>
      </c>
      <c r="V23">
        <v>1</v>
      </c>
      <c r="W23">
        <v>1</v>
      </c>
      <c r="X23">
        <v>1</v>
      </c>
      <c r="Y23">
        <v>3</v>
      </c>
      <c r="Z23">
        <v>5</v>
      </c>
      <c r="AA23">
        <v>4</v>
      </c>
      <c r="AB23">
        <v>1</v>
      </c>
      <c r="AC23">
        <v>1</v>
      </c>
      <c r="AD23">
        <v>1</v>
      </c>
      <c r="AE23">
        <v>17</v>
      </c>
      <c r="AP23">
        <v>33</v>
      </c>
      <c r="AQ23">
        <v>65</v>
      </c>
      <c r="AR23">
        <v>21</v>
      </c>
      <c r="AS23">
        <v>46</v>
      </c>
      <c r="AT23">
        <v>20</v>
      </c>
      <c r="AU23">
        <v>91</v>
      </c>
      <c r="AV23">
        <v>50</v>
      </c>
      <c r="AW23">
        <v>34</v>
      </c>
      <c r="AX23">
        <v>360</v>
      </c>
      <c r="AY23" s="1">
        <v>44249.338252314818</v>
      </c>
      <c r="AZ23">
        <v>1</v>
      </c>
      <c r="BA23">
        <v>8</v>
      </c>
      <c r="BB23">
        <v>8</v>
      </c>
      <c r="BC23">
        <v>0</v>
      </c>
      <c r="BD23">
        <v>0</v>
      </c>
      <c r="BE23" t="s">
        <v>260</v>
      </c>
      <c r="BF23">
        <v>27</v>
      </c>
      <c r="BI23" s="1"/>
      <c r="BR23" s="2"/>
      <c r="DE23" s="1"/>
    </row>
    <row r="24" spans="1:109" ht="409.5" x14ac:dyDescent="0.25">
      <c r="A24">
        <v>175</v>
      </c>
      <c r="B24" t="s">
        <v>115</v>
      </c>
      <c r="C24" s="1">
        <v>44249.334097222221</v>
      </c>
      <c r="D24">
        <v>2</v>
      </c>
      <c r="E24">
        <v>3</v>
      </c>
      <c r="F24" t="s">
        <v>261</v>
      </c>
      <c r="G24" t="s">
        <v>229</v>
      </c>
      <c r="H24">
        <v>7</v>
      </c>
      <c r="I24">
        <v>9</v>
      </c>
      <c r="J24" t="s">
        <v>262</v>
      </c>
      <c r="K24">
        <v>2</v>
      </c>
      <c r="L24" s="2" t="s">
        <v>263</v>
      </c>
      <c r="M24" s="2" t="s">
        <v>264</v>
      </c>
      <c r="N24">
        <v>2</v>
      </c>
      <c r="O24">
        <v>4</v>
      </c>
      <c r="P24">
        <v>4</v>
      </c>
      <c r="Q24">
        <v>1</v>
      </c>
      <c r="R24">
        <v>1</v>
      </c>
      <c r="S24">
        <v>2</v>
      </c>
      <c r="T24">
        <v>2</v>
      </c>
      <c r="U24">
        <v>1</v>
      </c>
      <c r="V24">
        <v>5</v>
      </c>
      <c r="W24">
        <v>5</v>
      </c>
      <c r="X24">
        <v>3</v>
      </c>
      <c r="Y24">
        <v>4</v>
      </c>
      <c r="Z24">
        <v>4</v>
      </c>
      <c r="AA24">
        <v>4</v>
      </c>
      <c r="AB24">
        <v>4</v>
      </c>
      <c r="AC24">
        <v>3</v>
      </c>
      <c r="AD24">
        <v>2</v>
      </c>
      <c r="AE24">
        <v>16</v>
      </c>
      <c r="AP24">
        <v>78</v>
      </c>
      <c r="AQ24">
        <v>43</v>
      </c>
      <c r="AR24">
        <v>69</v>
      </c>
      <c r="AS24">
        <v>64</v>
      </c>
      <c r="AT24">
        <v>16</v>
      </c>
      <c r="AU24">
        <v>229</v>
      </c>
      <c r="AV24">
        <v>52</v>
      </c>
      <c r="AW24">
        <v>25</v>
      </c>
      <c r="AX24">
        <v>576</v>
      </c>
      <c r="AY24" s="1">
        <v>44249.340763888889</v>
      </c>
      <c r="AZ24">
        <v>1</v>
      </c>
      <c r="BA24">
        <v>8</v>
      </c>
      <c r="BB24">
        <v>8</v>
      </c>
      <c r="BC24">
        <v>0</v>
      </c>
      <c r="BD24">
        <v>0</v>
      </c>
      <c r="BE24" t="s">
        <v>138</v>
      </c>
      <c r="BF24">
        <v>9</v>
      </c>
      <c r="BI24" s="1"/>
      <c r="BR24" s="2"/>
      <c r="DE24" s="1"/>
    </row>
    <row r="25" spans="1:109" ht="240" x14ac:dyDescent="0.25">
      <c r="A25">
        <v>176</v>
      </c>
      <c r="B25" t="s">
        <v>115</v>
      </c>
      <c r="C25" s="1">
        <v>44249.334097222221</v>
      </c>
      <c r="D25">
        <v>2</v>
      </c>
      <c r="E25">
        <v>3</v>
      </c>
      <c r="F25" t="s">
        <v>265</v>
      </c>
      <c r="G25" t="s">
        <v>266</v>
      </c>
      <c r="H25">
        <v>9</v>
      </c>
      <c r="I25">
        <v>12</v>
      </c>
      <c r="J25" t="s">
        <v>267</v>
      </c>
      <c r="K25">
        <v>2</v>
      </c>
      <c r="L25" s="2" t="s">
        <v>268</v>
      </c>
      <c r="M25" t="s">
        <v>250</v>
      </c>
      <c r="N25">
        <v>1</v>
      </c>
      <c r="O25">
        <v>2</v>
      </c>
      <c r="P25">
        <v>3</v>
      </c>
      <c r="Q25">
        <v>1</v>
      </c>
      <c r="R25">
        <v>3</v>
      </c>
      <c r="S25">
        <v>1</v>
      </c>
      <c r="T25">
        <v>2</v>
      </c>
      <c r="U25">
        <v>2</v>
      </c>
      <c r="V25">
        <v>4</v>
      </c>
      <c r="W25">
        <v>3</v>
      </c>
      <c r="X25">
        <v>-1</v>
      </c>
      <c r="Y25">
        <v>3</v>
      </c>
      <c r="Z25">
        <v>4</v>
      </c>
      <c r="AA25">
        <v>5</v>
      </c>
      <c r="AB25">
        <v>4</v>
      </c>
      <c r="AC25">
        <v>2</v>
      </c>
      <c r="AD25">
        <v>2</v>
      </c>
      <c r="AE25">
        <v>17</v>
      </c>
      <c r="AP25">
        <v>56</v>
      </c>
      <c r="AQ25">
        <v>32</v>
      </c>
      <c r="AR25">
        <v>31</v>
      </c>
      <c r="AS25">
        <v>52</v>
      </c>
      <c r="AT25">
        <v>17</v>
      </c>
      <c r="AU25">
        <v>332</v>
      </c>
      <c r="AV25">
        <v>30</v>
      </c>
      <c r="AW25">
        <v>41</v>
      </c>
      <c r="AX25">
        <v>591</v>
      </c>
      <c r="AY25" s="1">
        <v>44249.340937499997</v>
      </c>
      <c r="AZ25">
        <v>1</v>
      </c>
      <c r="BA25">
        <v>8</v>
      </c>
      <c r="BB25">
        <v>8</v>
      </c>
      <c r="BC25">
        <v>0</v>
      </c>
      <c r="BD25">
        <v>0</v>
      </c>
      <c r="BE25" t="s">
        <v>246</v>
      </c>
      <c r="BF25">
        <v>17</v>
      </c>
      <c r="BI25" s="1"/>
      <c r="BR25" s="2"/>
      <c r="DE25" s="1"/>
    </row>
    <row r="26" spans="1:109" ht="270" x14ac:dyDescent="0.25">
      <c r="A26">
        <v>177</v>
      </c>
      <c r="B26" t="s">
        <v>115</v>
      </c>
      <c r="C26" s="1">
        <v>44249.334131944444</v>
      </c>
      <c r="D26">
        <v>2</v>
      </c>
      <c r="E26">
        <v>3</v>
      </c>
      <c r="F26" t="s">
        <v>139</v>
      </c>
      <c r="G26" t="s">
        <v>269</v>
      </c>
      <c r="H26">
        <v>3</v>
      </c>
      <c r="I26">
        <v>10</v>
      </c>
      <c r="J26" t="s">
        <v>270</v>
      </c>
      <c r="K26">
        <v>2</v>
      </c>
      <c r="L26" s="2" t="s">
        <v>271</v>
      </c>
      <c r="M26" t="s">
        <v>272</v>
      </c>
      <c r="N26">
        <v>1</v>
      </c>
      <c r="O26">
        <v>4</v>
      </c>
      <c r="P26">
        <v>4</v>
      </c>
      <c r="Q26">
        <v>2</v>
      </c>
      <c r="R26">
        <v>3</v>
      </c>
      <c r="S26">
        <v>2</v>
      </c>
      <c r="T26">
        <v>2</v>
      </c>
      <c r="U26">
        <v>2</v>
      </c>
      <c r="V26">
        <v>3</v>
      </c>
      <c r="W26">
        <v>4</v>
      </c>
      <c r="X26">
        <v>4</v>
      </c>
      <c r="Y26">
        <v>3</v>
      </c>
      <c r="Z26">
        <v>5</v>
      </c>
      <c r="AA26">
        <v>3</v>
      </c>
      <c r="AB26">
        <v>3</v>
      </c>
      <c r="AC26">
        <v>1</v>
      </c>
      <c r="AD26">
        <v>1</v>
      </c>
      <c r="AE26">
        <v>17</v>
      </c>
      <c r="AP26">
        <v>63</v>
      </c>
      <c r="AQ26">
        <v>30</v>
      </c>
      <c r="AR26">
        <v>29</v>
      </c>
      <c r="AS26">
        <v>47</v>
      </c>
      <c r="AT26">
        <v>16</v>
      </c>
      <c r="AU26">
        <v>151</v>
      </c>
      <c r="AV26">
        <v>155</v>
      </c>
      <c r="AW26">
        <v>35</v>
      </c>
      <c r="AX26">
        <v>526</v>
      </c>
      <c r="AY26" s="1">
        <v>44249.340219907404</v>
      </c>
      <c r="AZ26">
        <v>1</v>
      </c>
      <c r="BA26">
        <v>8</v>
      </c>
      <c r="BB26">
        <v>8</v>
      </c>
      <c r="BC26">
        <v>0</v>
      </c>
      <c r="BD26">
        <v>0</v>
      </c>
      <c r="BE26" t="s">
        <v>273</v>
      </c>
      <c r="BF26">
        <v>10</v>
      </c>
      <c r="BI26" s="1"/>
      <c r="DE26" s="1"/>
    </row>
    <row r="27" spans="1:109" ht="135" x14ac:dyDescent="0.25">
      <c r="A27">
        <v>178</v>
      </c>
      <c r="B27" t="s">
        <v>115</v>
      </c>
      <c r="C27" s="1">
        <v>44249.334131944444</v>
      </c>
      <c r="D27">
        <v>2</v>
      </c>
      <c r="E27">
        <v>3</v>
      </c>
      <c r="F27" t="s">
        <v>128</v>
      </c>
      <c r="G27" t="s">
        <v>140</v>
      </c>
      <c r="H27">
        <v>7</v>
      </c>
      <c r="I27">
        <v>11</v>
      </c>
      <c r="J27" t="s">
        <v>274</v>
      </c>
      <c r="K27">
        <v>2</v>
      </c>
      <c r="L27" s="2" t="s">
        <v>275</v>
      </c>
      <c r="M27" t="s">
        <v>276</v>
      </c>
      <c r="N27">
        <v>3</v>
      </c>
      <c r="O27">
        <v>4</v>
      </c>
      <c r="P27">
        <v>3</v>
      </c>
      <c r="Q27">
        <v>1</v>
      </c>
      <c r="R27">
        <v>2</v>
      </c>
      <c r="S27">
        <v>2</v>
      </c>
      <c r="T27">
        <v>4</v>
      </c>
      <c r="U27">
        <v>4</v>
      </c>
      <c r="V27">
        <v>5</v>
      </c>
      <c r="W27">
        <v>4</v>
      </c>
      <c r="X27">
        <v>4</v>
      </c>
      <c r="Y27">
        <v>4</v>
      </c>
      <c r="Z27">
        <v>4</v>
      </c>
      <c r="AA27">
        <v>5</v>
      </c>
      <c r="AB27">
        <v>5</v>
      </c>
      <c r="AC27">
        <v>2</v>
      </c>
      <c r="AD27">
        <v>2</v>
      </c>
      <c r="AE27">
        <v>17</v>
      </c>
      <c r="AP27">
        <v>54</v>
      </c>
      <c r="AQ27">
        <v>47</v>
      </c>
      <c r="AR27">
        <v>36</v>
      </c>
      <c r="AS27">
        <v>38</v>
      </c>
      <c r="AT27">
        <v>13</v>
      </c>
      <c r="AU27">
        <v>123</v>
      </c>
      <c r="AV27">
        <v>106</v>
      </c>
      <c r="AW27">
        <v>30</v>
      </c>
      <c r="AX27">
        <v>447</v>
      </c>
      <c r="AY27" s="1">
        <v>44249.339305555557</v>
      </c>
      <c r="AZ27">
        <v>1</v>
      </c>
      <c r="BA27">
        <v>8</v>
      </c>
      <c r="BB27">
        <v>8</v>
      </c>
      <c r="BC27">
        <v>0</v>
      </c>
      <c r="BD27">
        <v>0</v>
      </c>
      <c r="BE27" t="s">
        <v>195</v>
      </c>
      <c r="BF27">
        <v>15</v>
      </c>
      <c r="BI27" s="1"/>
      <c r="BR27" s="2"/>
      <c r="BS27" s="2"/>
      <c r="DE27" s="1"/>
    </row>
    <row r="28" spans="1:109" x14ac:dyDescent="0.25">
      <c r="A28">
        <v>179</v>
      </c>
      <c r="B28" t="s">
        <v>115</v>
      </c>
      <c r="C28" s="1">
        <v>44249.334131944444</v>
      </c>
      <c r="D28">
        <v>2</v>
      </c>
      <c r="E28">
        <v>3</v>
      </c>
      <c r="F28" t="s">
        <v>139</v>
      </c>
      <c r="G28" t="s">
        <v>229</v>
      </c>
      <c r="H28">
        <v>2</v>
      </c>
      <c r="I28">
        <v>7</v>
      </c>
      <c r="J28" t="s">
        <v>277</v>
      </c>
      <c r="K28">
        <v>2</v>
      </c>
      <c r="L28" t="s">
        <v>278</v>
      </c>
      <c r="M28" t="s">
        <v>279</v>
      </c>
      <c r="N28">
        <v>2</v>
      </c>
      <c r="O28">
        <v>4</v>
      </c>
      <c r="P28">
        <v>4</v>
      </c>
      <c r="Q28">
        <v>1</v>
      </c>
      <c r="R28">
        <v>1</v>
      </c>
      <c r="S28">
        <v>2</v>
      </c>
      <c r="T28">
        <v>2</v>
      </c>
      <c r="U28">
        <v>2</v>
      </c>
      <c r="V28">
        <v>4</v>
      </c>
      <c r="W28">
        <v>2</v>
      </c>
      <c r="X28">
        <v>2</v>
      </c>
      <c r="Y28">
        <v>1</v>
      </c>
      <c r="Z28">
        <v>3</v>
      </c>
      <c r="AA28">
        <v>3</v>
      </c>
      <c r="AB28">
        <v>4</v>
      </c>
      <c r="AC28">
        <v>-1</v>
      </c>
      <c r="AD28">
        <v>2</v>
      </c>
      <c r="AE28">
        <v>16</v>
      </c>
      <c r="AP28">
        <v>50</v>
      </c>
      <c r="AQ28">
        <v>29</v>
      </c>
      <c r="AR28">
        <v>24</v>
      </c>
      <c r="AS28">
        <v>79</v>
      </c>
      <c r="AT28">
        <v>21</v>
      </c>
      <c r="AU28">
        <v>15</v>
      </c>
      <c r="AV28">
        <v>47</v>
      </c>
      <c r="AW28">
        <v>33</v>
      </c>
      <c r="AX28">
        <v>298</v>
      </c>
      <c r="AY28" s="1">
        <v>44249.337581018517</v>
      </c>
      <c r="AZ28">
        <v>1</v>
      </c>
      <c r="BA28">
        <v>8</v>
      </c>
      <c r="BB28">
        <v>8</v>
      </c>
      <c r="BC28">
        <v>0</v>
      </c>
      <c r="BD28">
        <v>0</v>
      </c>
      <c r="BE28" t="s">
        <v>280</v>
      </c>
      <c r="BF28">
        <v>78</v>
      </c>
      <c r="BI28" s="1"/>
      <c r="DE28" s="1"/>
    </row>
    <row r="29" spans="1:109" ht="255" x14ac:dyDescent="0.25">
      <c r="A29">
        <v>180</v>
      </c>
      <c r="B29" t="s">
        <v>115</v>
      </c>
      <c r="C29" s="1">
        <v>44249.334131944444</v>
      </c>
      <c r="D29">
        <v>2</v>
      </c>
      <c r="E29">
        <v>3</v>
      </c>
      <c r="F29" t="s">
        <v>143</v>
      </c>
      <c r="G29" t="s">
        <v>281</v>
      </c>
      <c r="H29">
        <v>7</v>
      </c>
      <c r="I29">
        <v>10</v>
      </c>
      <c r="J29" t="s">
        <v>282</v>
      </c>
      <c r="K29">
        <v>2</v>
      </c>
      <c r="L29" s="2" t="s">
        <v>283</v>
      </c>
      <c r="M29" s="2" t="s">
        <v>284</v>
      </c>
      <c r="N29">
        <v>4</v>
      </c>
      <c r="O29">
        <v>4</v>
      </c>
      <c r="P29">
        <v>4</v>
      </c>
      <c r="Q29">
        <v>2</v>
      </c>
      <c r="R29">
        <v>3</v>
      </c>
      <c r="S29">
        <v>2</v>
      </c>
      <c r="T29">
        <v>5</v>
      </c>
      <c r="U29">
        <v>3</v>
      </c>
      <c r="V29">
        <v>4</v>
      </c>
      <c r="W29">
        <v>2</v>
      </c>
      <c r="X29">
        <v>1</v>
      </c>
      <c r="Y29">
        <v>4</v>
      </c>
      <c r="Z29">
        <v>5</v>
      </c>
      <c r="AA29">
        <v>5</v>
      </c>
      <c r="AB29">
        <v>3</v>
      </c>
      <c r="AC29">
        <v>4</v>
      </c>
      <c r="AD29">
        <v>2</v>
      </c>
      <c r="AE29">
        <v>17</v>
      </c>
      <c r="AP29">
        <v>72</v>
      </c>
      <c r="AQ29">
        <v>31</v>
      </c>
      <c r="AR29">
        <v>34</v>
      </c>
      <c r="AS29">
        <v>73</v>
      </c>
      <c r="AT29">
        <v>10</v>
      </c>
      <c r="AU29">
        <v>156</v>
      </c>
      <c r="AV29">
        <v>115</v>
      </c>
      <c r="AW29">
        <v>35</v>
      </c>
      <c r="AX29">
        <v>526</v>
      </c>
      <c r="AY29" s="1">
        <v>44249.340219907404</v>
      </c>
      <c r="AZ29">
        <v>1</v>
      </c>
      <c r="BA29">
        <v>8</v>
      </c>
      <c r="BB29">
        <v>8</v>
      </c>
      <c r="BC29">
        <v>0</v>
      </c>
      <c r="BD29">
        <v>0</v>
      </c>
      <c r="BE29" t="s">
        <v>285</v>
      </c>
      <c r="BF29">
        <v>10</v>
      </c>
      <c r="BI29" s="1"/>
      <c r="BR29" s="2"/>
      <c r="BS29" s="2"/>
      <c r="DE29" s="1"/>
    </row>
    <row r="30" spans="1:109" x14ac:dyDescent="0.25">
      <c r="A30">
        <v>181</v>
      </c>
      <c r="B30" t="s">
        <v>115</v>
      </c>
      <c r="C30" s="1">
        <v>44249.334143518521</v>
      </c>
      <c r="D30">
        <v>2</v>
      </c>
      <c r="E30">
        <v>3</v>
      </c>
      <c r="F30" t="s">
        <v>143</v>
      </c>
      <c r="G30" t="s">
        <v>229</v>
      </c>
      <c r="H30">
        <v>8</v>
      </c>
      <c r="I30">
        <v>27</v>
      </c>
      <c r="J30" t="s">
        <v>286</v>
      </c>
      <c r="K30">
        <v>2</v>
      </c>
      <c r="L30" t="e">
        <v>#NAME?</v>
      </c>
      <c r="M30" t="e">
        <v>#NAME?</v>
      </c>
      <c r="N30">
        <v>4</v>
      </c>
      <c r="O30">
        <v>-1</v>
      </c>
      <c r="P30">
        <v>-1</v>
      </c>
      <c r="Q30">
        <v>2</v>
      </c>
      <c r="R30">
        <v>2</v>
      </c>
      <c r="S30">
        <v>2</v>
      </c>
      <c r="T30">
        <v>2</v>
      </c>
      <c r="U30">
        <v>2</v>
      </c>
      <c r="V30">
        <v>4</v>
      </c>
      <c r="W30">
        <v>-1</v>
      </c>
      <c r="X30">
        <v>-1</v>
      </c>
      <c r="Y30">
        <v>4</v>
      </c>
      <c r="Z30">
        <v>4</v>
      </c>
      <c r="AA30">
        <v>4</v>
      </c>
      <c r="AB30">
        <v>5</v>
      </c>
      <c r="AC30">
        <v>-1</v>
      </c>
      <c r="AD30">
        <v>2</v>
      </c>
      <c r="AE30">
        <v>17</v>
      </c>
      <c r="AP30">
        <v>116</v>
      </c>
      <c r="AQ30">
        <v>228</v>
      </c>
      <c r="AR30">
        <v>32</v>
      </c>
      <c r="AS30">
        <v>46</v>
      </c>
      <c r="AT30">
        <v>15</v>
      </c>
      <c r="AU30">
        <v>89</v>
      </c>
      <c r="AV30">
        <v>42</v>
      </c>
      <c r="AW30">
        <v>45</v>
      </c>
      <c r="AX30">
        <v>425</v>
      </c>
      <c r="AY30" s="1">
        <v>44249.341238425928</v>
      </c>
      <c r="AZ30">
        <v>1</v>
      </c>
      <c r="BA30">
        <v>8</v>
      </c>
      <c r="BB30">
        <v>8</v>
      </c>
      <c r="BC30">
        <v>0</v>
      </c>
      <c r="BD30">
        <v>0</v>
      </c>
      <c r="BE30" t="s">
        <v>287</v>
      </c>
      <c r="BF30">
        <v>16</v>
      </c>
      <c r="BI30" s="1"/>
      <c r="BR30" s="2"/>
      <c r="DE30" s="1"/>
    </row>
    <row r="31" spans="1:109" ht="285" x14ac:dyDescent="0.25">
      <c r="A31">
        <v>182</v>
      </c>
      <c r="B31" t="s">
        <v>115</v>
      </c>
      <c r="C31" s="1">
        <v>44249.334155092591</v>
      </c>
      <c r="D31">
        <v>2</v>
      </c>
      <c r="E31">
        <v>3</v>
      </c>
      <c r="F31" t="s">
        <v>116</v>
      </c>
      <c r="G31" t="s">
        <v>288</v>
      </c>
      <c r="H31">
        <v>3</v>
      </c>
      <c r="I31">
        <v>2</v>
      </c>
      <c r="J31" t="s">
        <v>289</v>
      </c>
      <c r="K31">
        <v>2</v>
      </c>
      <c r="L31" s="2" t="s">
        <v>290</v>
      </c>
      <c r="M31" s="2" t="s">
        <v>291</v>
      </c>
      <c r="N31">
        <v>4</v>
      </c>
      <c r="O31">
        <v>4</v>
      </c>
      <c r="P31">
        <v>3</v>
      </c>
      <c r="Q31">
        <v>1</v>
      </c>
      <c r="R31">
        <v>3</v>
      </c>
      <c r="S31">
        <v>1</v>
      </c>
      <c r="T31">
        <v>2</v>
      </c>
      <c r="U31">
        <v>3</v>
      </c>
      <c r="V31">
        <v>4</v>
      </c>
      <c r="W31">
        <v>2</v>
      </c>
      <c r="X31">
        <v>1</v>
      </c>
      <c r="Y31">
        <v>2</v>
      </c>
      <c r="Z31">
        <v>4</v>
      </c>
      <c r="AA31">
        <v>4</v>
      </c>
      <c r="AB31">
        <v>3</v>
      </c>
      <c r="AC31">
        <v>3</v>
      </c>
      <c r="AD31">
        <v>2</v>
      </c>
      <c r="AE31">
        <v>16</v>
      </c>
      <c r="AP31">
        <v>61</v>
      </c>
      <c r="AQ31">
        <v>37</v>
      </c>
      <c r="AR31">
        <v>21</v>
      </c>
      <c r="AS31">
        <v>52</v>
      </c>
      <c r="AT31">
        <v>15</v>
      </c>
      <c r="AU31">
        <v>292</v>
      </c>
      <c r="AV31">
        <v>64</v>
      </c>
      <c r="AW31">
        <v>48</v>
      </c>
      <c r="AX31">
        <v>590</v>
      </c>
      <c r="AY31" s="1">
        <v>44249.340983796297</v>
      </c>
      <c r="AZ31">
        <v>1</v>
      </c>
      <c r="BA31">
        <v>8</v>
      </c>
      <c r="BB31">
        <v>8</v>
      </c>
      <c r="BC31">
        <v>0</v>
      </c>
      <c r="BD31">
        <v>0</v>
      </c>
      <c r="BE31" t="s">
        <v>273</v>
      </c>
      <c r="BF31">
        <v>10</v>
      </c>
      <c r="BI31" s="1"/>
      <c r="BR31" s="2"/>
      <c r="DE31" s="1"/>
    </row>
    <row r="32" spans="1:109" ht="225" x14ac:dyDescent="0.25">
      <c r="A32">
        <v>183</v>
      </c>
      <c r="B32" t="s">
        <v>115</v>
      </c>
      <c r="C32" s="1">
        <v>44249.334166666667</v>
      </c>
      <c r="D32">
        <v>2</v>
      </c>
      <c r="E32">
        <v>3</v>
      </c>
      <c r="F32" t="s">
        <v>143</v>
      </c>
      <c r="G32" t="s">
        <v>123</v>
      </c>
      <c r="H32">
        <v>4</v>
      </c>
      <c r="I32">
        <v>12</v>
      </c>
      <c r="J32" t="s">
        <v>292</v>
      </c>
      <c r="K32">
        <v>2</v>
      </c>
      <c r="L32" s="2" t="s">
        <v>293</v>
      </c>
      <c r="M32" t="e">
        <v>#NAME?</v>
      </c>
      <c r="N32">
        <v>2</v>
      </c>
      <c r="O32">
        <v>4</v>
      </c>
      <c r="P32">
        <v>3</v>
      </c>
      <c r="Q32">
        <v>3</v>
      </c>
      <c r="R32">
        <v>2</v>
      </c>
      <c r="S32">
        <v>2</v>
      </c>
      <c r="T32">
        <v>3</v>
      </c>
      <c r="U32">
        <v>2</v>
      </c>
      <c r="V32">
        <v>4</v>
      </c>
      <c r="W32">
        <v>3</v>
      </c>
      <c r="X32">
        <v>3</v>
      </c>
      <c r="Y32">
        <v>4</v>
      </c>
      <c r="Z32">
        <v>4</v>
      </c>
      <c r="AA32">
        <v>4</v>
      </c>
      <c r="AB32">
        <v>4</v>
      </c>
      <c r="AC32">
        <v>3</v>
      </c>
      <c r="AD32">
        <v>1</v>
      </c>
      <c r="AE32">
        <v>17</v>
      </c>
      <c r="AP32">
        <v>56</v>
      </c>
      <c r="AQ32">
        <v>28</v>
      </c>
      <c r="AR32">
        <v>20</v>
      </c>
      <c r="AS32">
        <v>29</v>
      </c>
      <c r="AT32">
        <v>14</v>
      </c>
      <c r="AU32">
        <v>217</v>
      </c>
      <c r="AV32">
        <v>101</v>
      </c>
      <c r="AW32">
        <v>36</v>
      </c>
      <c r="AX32">
        <v>501</v>
      </c>
      <c r="AY32" s="1">
        <v>44249.339965277781</v>
      </c>
      <c r="AZ32">
        <v>1</v>
      </c>
      <c r="BA32">
        <v>8</v>
      </c>
      <c r="BB32">
        <v>8</v>
      </c>
      <c r="BC32">
        <v>0</v>
      </c>
      <c r="BD32">
        <v>0</v>
      </c>
      <c r="BE32" t="s">
        <v>294</v>
      </c>
      <c r="BF32">
        <v>20</v>
      </c>
      <c r="BI32" s="1"/>
      <c r="BR32" s="2"/>
      <c r="BS32" s="2"/>
      <c r="DE32" s="1"/>
    </row>
    <row r="33" spans="1:109" ht="409.5" x14ac:dyDescent="0.25">
      <c r="A33">
        <v>184</v>
      </c>
      <c r="B33" t="s">
        <v>115</v>
      </c>
      <c r="C33" s="1">
        <v>44249.334178240744</v>
      </c>
      <c r="D33">
        <v>2</v>
      </c>
      <c r="E33">
        <v>3</v>
      </c>
      <c r="F33" t="s">
        <v>122</v>
      </c>
      <c r="G33" t="s">
        <v>295</v>
      </c>
      <c r="H33">
        <v>31</v>
      </c>
      <c r="I33">
        <v>3</v>
      </c>
      <c r="J33" t="s">
        <v>296</v>
      </c>
      <c r="K33">
        <v>2</v>
      </c>
      <c r="L33" s="2" t="s">
        <v>297</v>
      </c>
      <c r="M33" t="e">
        <v>#NAME?</v>
      </c>
      <c r="N33">
        <v>3</v>
      </c>
      <c r="O33">
        <v>4</v>
      </c>
      <c r="P33">
        <v>4</v>
      </c>
      <c r="Q33">
        <v>1</v>
      </c>
      <c r="R33">
        <v>2</v>
      </c>
      <c r="S33">
        <v>1</v>
      </c>
      <c r="T33">
        <v>2</v>
      </c>
      <c r="U33">
        <v>2</v>
      </c>
      <c r="V33">
        <v>3</v>
      </c>
      <c r="W33">
        <v>4</v>
      </c>
      <c r="X33">
        <v>2</v>
      </c>
      <c r="Y33">
        <v>3</v>
      </c>
      <c r="Z33">
        <v>3</v>
      </c>
      <c r="AA33">
        <v>4</v>
      </c>
      <c r="AB33">
        <v>3</v>
      </c>
      <c r="AC33">
        <v>3</v>
      </c>
      <c r="AD33">
        <v>2</v>
      </c>
      <c r="AE33">
        <v>16</v>
      </c>
      <c r="AP33">
        <v>67</v>
      </c>
      <c r="AQ33">
        <v>53</v>
      </c>
      <c r="AR33">
        <v>38</v>
      </c>
      <c r="AS33">
        <v>56</v>
      </c>
      <c r="AT33">
        <v>16</v>
      </c>
      <c r="AU33">
        <v>176</v>
      </c>
      <c r="AV33">
        <v>131</v>
      </c>
      <c r="AW33">
        <v>32</v>
      </c>
      <c r="AX33">
        <v>569</v>
      </c>
      <c r="AY33" s="1">
        <v>44249.340763888889</v>
      </c>
      <c r="AZ33">
        <v>1</v>
      </c>
      <c r="BA33">
        <v>8</v>
      </c>
      <c r="BB33">
        <v>8</v>
      </c>
      <c r="BC33">
        <v>0</v>
      </c>
      <c r="BD33">
        <v>0</v>
      </c>
      <c r="BE33" t="s">
        <v>298</v>
      </c>
      <c r="BF33">
        <v>5</v>
      </c>
      <c r="BI33" s="1"/>
      <c r="BR33" s="2"/>
      <c r="DE33" s="1"/>
    </row>
    <row r="34" spans="1:109" ht="135" x14ac:dyDescent="0.25">
      <c r="A34">
        <v>185</v>
      </c>
      <c r="B34" t="s">
        <v>115</v>
      </c>
      <c r="C34" s="1">
        <v>44249.334189814814</v>
      </c>
      <c r="D34">
        <v>2</v>
      </c>
      <c r="E34">
        <v>3</v>
      </c>
      <c r="F34" t="s">
        <v>128</v>
      </c>
      <c r="G34" t="s">
        <v>299</v>
      </c>
      <c r="H34">
        <v>11</v>
      </c>
      <c r="I34">
        <v>9</v>
      </c>
      <c r="J34" t="s">
        <v>300</v>
      </c>
      <c r="K34">
        <v>2</v>
      </c>
      <c r="L34" s="2" t="s">
        <v>301</v>
      </c>
      <c r="M34" s="2" t="s">
        <v>302</v>
      </c>
      <c r="N34">
        <v>4</v>
      </c>
      <c r="O34">
        <v>5</v>
      </c>
      <c r="P34">
        <v>4</v>
      </c>
      <c r="Q34">
        <v>4</v>
      </c>
      <c r="R34">
        <v>3</v>
      </c>
      <c r="S34">
        <v>1</v>
      </c>
      <c r="T34">
        <v>5</v>
      </c>
      <c r="U34">
        <v>2</v>
      </c>
      <c r="V34">
        <v>4</v>
      </c>
      <c r="W34">
        <v>5</v>
      </c>
      <c r="X34">
        <v>4</v>
      </c>
      <c r="Y34">
        <v>4</v>
      </c>
      <c r="Z34">
        <v>5</v>
      </c>
      <c r="AA34">
        <v>5</v>
      </c>
      <c r="AB34">
        <v>3</v>
      </c>
      <c r="AC34">
        <v>-1</v>
      </c>
      <c r="AD34">
        <v>1</v>
      </c>
      <c r="AE34">
        <v>16</v>
      </c>
      <c r="AP34">
        <v>29</v>
      </c>
      <c r="AQ34">
        <v>30</v>
      </c>
      <c r="AR34">
        <v>19</v>
      </c>
      <c r="AS34">
        <v>41</v>
      </c>
      <c r="AT34">
        <v>8</v>
      </c>
      <c r="AU34">
        <v>187</v>
      </c>
      <c r="AV34">
        <v>43</v>
      </c>
      <c r="AW34">
        <v>45</v>
      </c>
      <c r="AX34">
        <v>402</v>
      </c>
      <c r="AY34" s="1">
        <v>44249.338842592595</v>
      </c>
      <c r="AZ34">
        <v>1</v>
      </c>
      <c r="BA34">
        <v>8</v>
      </c>
      <c r="BB34">
        <v>8</v>
      </c>
      <c r="BC34">
        <v>0</v>
      </c>
      <c r="BD34">
        <v>0</v>
      </c>
      <c r="BE34" t="s">
        <v>303</v>
      </c>
      <c r="BF34">
        <v>34</v>
      </c>
      <c r="BI34" s="1"/>
      <c r="BR34" s="2"/>
      <c r="DE34" s="1"/>
    </row>
    <row r="35" spans="1:109" ht="345" x14ac:dyDescent="0.25">
      <c r="A35">
        <v>186</v>
      </c>
      <c r="B35" t="s">
        <v>115</v>
      </c>
      <c r="C35" s="1">
        <v>44249.334224537037</v>
      </c>
      <c r="D35">
        <v>2</v>
      </c>
      <c r="E35">
        <v>3</v>
      </c>
      <c r="F35" t="s">
        <v>122</v>
      </c>
      <c r="G35" t="s">
        <v>304</v>
      </c>
      <c r="H35">
        <v>8</v>
      </c>
      <c r="I35">
        <v>12</v>
      </c>
      <c r="J35" t="s">
        <v>305</v>
      </c>
      <c r="K35">
        <v>2</v>
      </c>
      <c r="L35" s="2" t="s">
        <v>306</v>
      </c>
      <c r="M35" t="s">
        <v>307</v>
      </c>
      <c r="N35">
        <v>4</v>
      </c>
      <c r="O35">
        <v>3</v>
      </c>
      <c r="P35">
        <v>3</v>
      </c>
      <c r="Q35">
        <v>4</v>
      </c>
      <c r="R35">
        <v>-1</v>
      </c>
      <c r="S35">
        <v>2</v>
      </c>
      <c r="T35">
        <v>3</v>
      </c>
      <c r="U35">
        <v>-1</v>
      </c>
      <c r="V35">
        <v>4</v>
      </c>
      <c r="W35">
        <v>3</v>
      </c>
      <c r="X35">
        <v>3</v>
      </c>
      <c r="Y35">
        <v>3</v>
      </c>
      <c r="Z35">
        <v>4</v>
      </c>
      <c r="AA35">
        <v>4</v>
      </c>
      <c r="AB35">
        <v>4</v>
      </c>
      <c r="AC35">
        <v>-1</v>
      </c>
      <c r="AD35">
        <v>1</v>
      </c>
      <c r="AE35">
        <v>17</v>
      </c>
      <c r="AP35">
        <v>101</v>
      </c>
      <c r="AQ35">
        <v>40</v>
      </c>
      <c r="AR35">
        <v>30</v>
      </c>
      <c r="AS35">
        <v>45</v>
      </c>
      <c r="AT35">
        <v>17</v>
      </c>
      <c r="AU35">
        <v>298</v>
      </c>
      <c r="AV35">
        <v>82</v>
      </c>
      <c r="AW35">
        <v>23</v>
      </c>
      <c r="AX35">
        <v>636</v>
      </c>
      <c r="AY35" s="1">
        <v>44249.341585648152</v>
      </c>
      <c r="AZ35">
        <v>1</v>
      </c>
      <c r="BA35">
        <v>8</v>
      </c>
      <c r="BB35">
        <v>8</v>
      </c>
      <c r="BC35">
        <v>0</v>
      </c>
      <c r="BD35">
        <v>0</v>
      </c>
      <c r="BE35" t="s">
        <v>308</v>
      </c>
      <c r="BF35">
        <v>9</v>
      </c>
      <c r="BI35" s="1"/>
      <c r="BR35" s="2"/>
      <c r="DE35" s="1"/>
    </row>
    <row r="36" spans="1:109" ht="285" x14ac:dyDescent="0.25">
      <c r="A36">
        <v>187</v>
      </c>
      <c r="B36" t="s">
        <v>115</v>
      </c>
      <c r="C36" s="1">
        <v>44249.334282407406</v>
      </c>
      <c r="D36">
        <v>2</v>
      </c>
      <c r="E36">
        <v>3</v>
      </c>
      <c r="F36" t="s">
        <v>309</v>
      </c>
      <c r="G36" t="s">
        <v>140</v>
      </c>
      <c r="H36">
        <v>6</v>
      </c>
      <c r="I36">
        <v>19</v>
      </c>
      <c r="J36" t="s">
        <v>310</v>
      </c>
      <c r="K36">
        <v>2</v>
      </c>
      <c r="L36" s="2" t="s">
        <v>311</v>
      </c>
      <c r="M36" t="s">
        <v>312</v>
      </c>
      <c r="N36">
        <v>4</v>
      </c>
      <c r="O36">
        <v>4</v>
      </c>
      <c r="P36">
        <v>4</v>
      </c>
      <c r="Q36">
        <v>1</v>
      </c>
      <c r="R36">
        <v>4</v>
      </c>
      <c r="S36">
        <v>1</v>
      </c>
      <c r="T36">
        <v>4</v>
      </c>
      <c r="U36">
        <v>2</v>
      </c>
      <c r="V36">
        <v>3</v>
      </c>
      <c r="W36">
        <v>3</v>
      </c>
      <c r="X36">
        <v>2</v>
      </c>
      <c r="Y36">
        <v>4</v>
      </c>
      <c r="Z36">
        <v>4</v>
      </c>
      <c r="AA36">
        <v>5</v>
      </c>
      <c r="AB36">
        <v>5</v>
      </c>
      <c r="AC36">
        <v>3</v>
      </c>
      <c r="AD36">
        <v>1</v>
      </c>
      <c r="AE36">
        <v>17</v>
      </c>
      <c r="AP36">
        <v>96</v>
      </c>
      <c r="AQ36">
        <v>25</v>
      </c>
      <c r="AR36">
        <v>50</v>
      </c>
      <c r="AS36">
        <v>62</v>
      </c>
      <c r="AT36">
        <v>16</v>
      </c>
      <c r="AU36">
        <v>286</v>
      </c>
      <c r="AV36">
        <v>43</v>
      </c>
      <c r="AW36">
        <v>26</v>
      </c>
      <c r="AX36">
        <v>604</v>
      </c>
      <c r="AY36" s="1">
        <v>44249.341273148151</v>
      </c>
      <c r="AZ36">
        <v>1</v>
      </c>
      <c r="BA36">
        <v>8</v>
      </c>
      <c r="BB36">
        <v>8</v>
      </c>
      <c r="BC36">
        <v>0</v>
      </c>
      <c r="BD36">
        <v>0</v>
      </c>
      <c r="BE36" t="s">
        <v>287</v>
      </c>
      <c r="BF36">
        <v>14</v>
      </c>
      <c r="BI36" s="1"/>
      <c r="BR36" s="2"/>
      <c r="BS36" s="2"/>
      <c r="DE36" s="1"/>
    </row>
    <row r="37" spans="1:109" ht="75" x14ac:dyDescent="0.25">
      <c r="A37">
        <v>188</v>
      </c>
      <c r="B37" t="s">
        <v>115</v>
      </c>
      <c r="C37" s="1">
        <v>44249.334305555552</v>
      </c>
      <c r="D37">
        <v>2</v>
      </c>
      <c r="E37">
        <v>3</v>
      </c>
      <c r="F37" t="s">
        <v>313</v>
      </c>
      <c r="G37" t="s">
        <v>140</v>
      </c>
      <c r="H37">
        <v>2</v>
      </c>
      <c r="I37">
        <v>10</v>
      </c>
      <c r="J37" t="s">
        <v>314</v>
      </c>
      <c r="K37">
        <v>2</v>
      </c>
      <c r="L37" s="2" t="s">
        <v>315</v>
      </c>
      <c r="M37" t="s">
        <v>316</v>
      </c>
      <c r="N37">
        <v>3</v>
      </c>
      <c r="O37">
        <v>3</v>
      </c>
      <c r="P37">
        <v>-1</v>
      </c>
      <c r="Q37">
        <v>2</v>
      </c>
      <c r="R37">
        <v>-1</v>
      </c>
      <c r="S37">
        <v>-1</v>
      </c>
      <c r="T37">
        <v>2</v>
      </c>
      <c r="U37">
        <v>1</v>
      </c>
      <c r="V37">
        <v>-1</v>
      </c>
      <c r="W37">
        <v>-1</v>
      </c>
      <c r="X37">
        <v>-1</v>
      </c>
      <c r="Y37">
        <v>3</v>
      </c>
      <c r="Z37">
        <v>3</v>
      </c>
      <c r="AA37">
        <v>5</v>
      </c>
      <c r="AB37">
        <v>-1</v>
      </c>
      <c r="AC37">
        <v>-1</v>
      </c>
      <c r="AD37">
        <v>2</v>
      </c>
      <c r="AE37">
        <v>16</v>
      </c>
      <c r="AP37">
        <v>110</v>
      </c>
      <c r="AQ37">
        <v>84</v>
      </c>
      <c r="AR37">
        <v>35</v>
      </c>
      <c r="AS37">
        <v>73</v>
      </c>
      <c r="AT37">
        <v>22</v>
      </c>
      <c r="AU37">
        <v>156</v>
      </c>
      <c r="AV37">
        <v>81</v>
      </c>
      <c r="AW37">
        <v>68</v>
      </c>
      <c r="AX37">
        <v>585</v>
      </c>
      <c r="AY37" s="1">
        <v>44249.341585648152</v>
      </c>
      <c r="AZ37">
        <v>1</v>
      </c>
      <c r="BA37">
        <v>8</v>
      </c>
      <c r="BB37">
        <v>8</v>
      </c>
      <c r="BC37">
        <v>0</v>
      </c>
      <c r="BD37">
        <v>0</v>
      </c>
      <c r="BE37" t="s">
        <v>152</v>
      </c>
      <c r="BF37">
        <v>1</v>
      </c>
      <c r="BI37" s="1"/>
      <c r="BR37" s="2"/>
      <c r="BS37" s="2"/>
      <c r="DE37" s="1"/>
    </row>
    <row r="38" spans="1:109" ht="330" x14ac:dyDescent="0.25">
      <c r="A38">
        <v>189</v>
      </c>
      <c r="B38" t="s">
        <v>115</v>
      </c>
      <c r="C38" s="1">
        <v>44249.334363425929</v>
      </c>
      <c r="D38">
        <v>2</v>
      </c>
      <c r="E38">
        <v>3</v>
      </c>
      <c r="F38" t="s">
        <v>143</v>
      </c>
      <c r="G38" t="s">
        <v>317</v>
      </c>
      <c r="H38">
        <v>9</v>
      </c>
      <c r="I38">
        <v>15</v>
      </c>
      <c r="J38" t="s">
        <v>318</v>
      </c>
      <c r="K38">
        <v>2</v>
      </c>
      <c r="L38" s="2" t="s">
        <v>319</v>
      </c>
      <c r="M38" s="2" t="s">
        <v>320</v>
      </c>
      <c r="N38">
        <v>3</v>
      </c>
      <c r="O38">
        <v>4</v>
      </c>
      <c r="P38">
        <v>4</v>
      </c>
      <c r="Q38">
        <v>1</v>
      </c>
      <c r="R38">
        <v>3</v>
      </c>
      <c r="S38">
        <v>2</v>
      </c>
      <c r="T38">
        <v>3</v>
      </c>
      <c r="U38">
        <v>4</v>
      </c>
      <c r="V38">
        <v>4</v>
      </c>
      <c r="W38">
        <v>5</v>
      </c>
      <c r="X38">
        <v>3</v>
      </c>
      <c r="Y38">
        <v>4</v>
      </c>
      <c r="Z38">
        <v>4</v>
      </c>
      <c r="AA38">
        <v>4</v>
      </c>
      <c r="AB38">
        <v>4</v>
      </c>
      <c r="AC38">
        <v>3</v>
      </c>
      <c r="AD38">
        <v>2</v>
      </c>
      <c r="AE38">
        <v>18</v>
      </c>
      <c r="AP38">
        <v>74</v>
      </c>
      <c r="AQ38">
        <v>36</v>
      </c>
      <c r="AR38">
        <v>44</v>
      </c>
      <c r="AS38">
        <v>76</v>
      </c>
      <c r="AT38">
        <v>38</v>
      </c>
      <c r="AU38">
        <v>179</v>
      </c>
      <c r="AV38">
        <v>73</v>
      </c>
      <c r="AW38">
        <v>39</v>
      </c>
      <c r="AX38">
        <v>559</v>
      </c>
      <c r="AY38" s="1">
        <v>44249.340833333335</v>
      </c>
      <c r="AZ38">
        <v>1</v>
      </c>
      <c r="BA38">
        <v>8</v>
      </c>
      <c r="BB38">
        <v>8</v>
      </c>
      <c r="BC38">
        <v>0</v>
      </c>
      <c r="BD38">
        <v>0</v>
      </c>
      <c r="BE38" t="s">
        <v>165</v>
      </c>
      <c r="BF38">
        <v>3</v>
      </c>
      <c r="BI38" s="1"/>
      <c r="DE38" s="1"/>
    </row>
    <row r="39" spans="1:109" ht="409.5" x14ac:dyDescent="0.25">
      <c r="A39">
        <v>190</v>
      </c>
      <c r="B39" t="s">
        <v>115</v>
      </c>
      <c r="C39" s="1">
        <v>44249.334409722222</v>
      </c>
      <c r="D39">
        <v>2</v>
      </c>
      <c r="E39">
        <v>3</v>
      </c>
      <c r="F39" t="s">
        <v>116</v>
      </c>
      <c r="G39" t="s">
        <v>321</v>
      </c>
      <c r="H39">
        <v>11</v>
      </c>
      <c r="I39">
        <v>23</v>
      </c>
      <c r="J39" t="s">
        <v>322</v>
      </c>
      <c r="K39">
        <v>2</v>
      </c>
      <c r="L39" s="2" t="s">
        <v>323</v>
      </c>
      <c r="M39" s="2" t="s">
        <v>324</v>
      </c>
      <c r="N39">
        <v>2</v>
      </c>
      <c r="O39">
        <v>4</v>
      </c>
      <c r="P39">
        <v>4</v>
      </c>
      <c r="Q39">
        <v>2</v>
      </c>
      <c r="R39">
        <v>3</v>
      </c>
      <c r="S39">
        <v>2</v>
      </c>
      <c r="T39">
        <v>3</v>
      </c>
      <c r="U39">
        <v>3</v>
      </c>
      <c r="V39">
        <v>5</v>
      </c>
      <c r="W39">
        <v>3</v>
      </c>
      <c r="X39">
        <v>4</v>
      </c>
      <c r="Y39">
        <v>4</v>
      </c>
      <c r="Z39">
        <v>5</v>
      </c>
      <c r="AA39">
        <v>5</v>
      </c>
      <c r="AB39">
        <v>3</v>
      </c>
      <c r="AC39">
        <v>2</v>
      </c>
      <c r="AD39">
        <v>1</v>
      </c>
      <c r="AE39">
        <v>17</v>
      </c>
      <c r="AP39">
        <v>105</v>
      </c>
      <c r="AQ39">
        <v>37</v>
      </c>
      <c r="AR39">
        <v>59</v>
      </c>
      <c r="AS39">
        <v>87</v>
      </c>
      <c r="AT39">
        <v>24</v>
      </c>
      <c r="AU39">
        <v>218</v>
      </c>
      <c r="AV39">
        <v>59</v>
      </c>
      <c r="AW39">
        <v>57</v>
      </c>
      <c r="AX39">
        <v>646</v>
      </c>
      <c r="AY39" s="1">
        <v>44249.341886574075</v>
      </c>
      <c r="AZ39">
        <v>1</v>
      </c>
      <c r="BA39">
        <v>8</v>
      </c>
      <c r="BB39">
        <v>8</v>
      </c>
      <c r="BC39">
        <v>0</v>
      </c>
      <c r="BD39">
        <v>0</v>
      </c>
      <c r="BE39" t="s">
        <v>325</v>
      </c>
      <c r="BF39">
        <v>3</v>
      </c>
      <c r="BI39" s="1"/>
      <c r="DE39" s="1"/>
    </row>
    <row r="40" spans="1:109" x14ac:dyDescent="0.25">
      <c r="A40">
        <v>191</v>
      </c>
      <c r="B40" t="s">
        <v>115</v>
      </c>
      <c r="C40" s="1">
        <v>44249.334421296298</v>
      </c>
      <c r="D40">
        <v>2</v>
      </c>
      <c r="E40">
        <v>3</v>
      </c>
      <c r="F40" t="s">
        <v>309</v>
      </c>
      <c r="G40" t="s">
        <v>140</v>
      </c>
      <c r="H40">
        <v>2</v>
      </c>
      <c r="I40">
        <v>21</v>
      </c>
      <c r="J40" t="s">
        <v>326</v>
      </c>
      <c r="K40">
        <v>2</v>
      </c>
      <c r="L40" t="s">
        <v>327</v>
      </c>
      <c r="M40" t="s">
        <v>328</v>
      </c>
      <c r="N40">
        <v>2</v>
      </c>
      <c r="O40">
        <v>4</v>
      </c>
      <c r="P40">
        <v>2</v>
      </c>
      <c r="Q40">
        <v>1</v>
      </c>
      <c r="R40">
        <v>3</v>
      </c>
      <c r="S40">
        <v>2</v>
      </c>
      <c r="T40">
        <v>2</v>
      </c>
      <c r="U40">
        <v>3</v>
      </c>
      <c r="V40">
        <v>4</v>
      </c>
      <c r="W40">
        <v>4</v>
      </c>
      <c r="X40">
        <v>4</v>
      </c>
      <c r="Y40">
        <v>5</v>
      </c>
      <c r="Z40">
        <v>5</v>
      </c>
      <c r="AA40">
        <v>4</v>
      </c>
      <c r="AB40">
        <v>4</v>
      </c>
      <c r="AC40">
        <v>2</v>
      </c>
      <c r="AD40">
        <v>1</v>
      </c>
      <c r="AE40">
        <v>17</v>
      </c>
      <c r="AP40">
        <v>115</v>
      </c>
      <c r="AQ40">
        <v>30</v>
      </c>
      <c r="AR40">
        <v>34</v>
      </c>
      <c r="AS40">
        <v>68</v>
      </c>
      <c r="AT40">
        <v>20</v>
      </c>
      <c r="AU40">
        <v>67</v>
      </c>
      <c r="AV40">
        <v>24</v>
      </c>
      <c r="AW40">
        <v>56</v>
      </c>
      <c r="AX40">
        <v>414</v>
      </c>
      <c r="AY40" s="1">
        <v>44249.339212962965</v>
      </c>
      <c r="AZ40">
        <v>1</v>
      </c>
      <c r="BA40">
        <v>8</v>
      </c>
      <c r="BB40">
        <v>8</v>
      </c>
      <c r="BC40">
        <v>0</v>
      </c>
      <c r="BD40">
        <v>0</v>
      </c>
      <c r="BE40" t="s">
        <v>329</v>
      </c>
      <c r="BF40">
        <v>28</v>
      </c>
      <c r="BI40" s="1"/>
      <c r="BR40" s="2"/>
      <c r="DE40" s="1"/>
    </row>
    <row r="41" spans="1:109" x14ac:dyDescent="0.25">
      <c r="A41">
        <v>193</v>
      </c>
      <c r="B41" t="s">
        <v>115</v>
      </c>
      <c r="C41" s="1">
        <v>44249.334432870368</v>
      </c>
      <c r="D41">
        <v>2</v>
      </c>
      <c r="E41">
        <v>3</v>
      </c>
      <c r="F41" t="s">
        <v>139</v>
      </c>
      <c r="G41" t="s">
        <v>123</v>
      </c>
      <c r="H41">
        <v>9</v>
      </c>
      <c r="I41">
        <v>4</v>
      </c>
      <c r="J41" t="s">
        <v>330</v>
      </c>
      <c r="K41">
        <v>2</v>
      </c>
      <c r="L41" t="s">
        <v>331</v>
      </c>
      <c r="M41" t="s">
        <v>332</v>
      </c>
      <c r="N41">
        <v>3</v>
      </c>
      <c r="O41">
        <v>4</v>
      </c>
      <c r="P41">
        <v>4</v>
      </c>
      <c r="Q41">
        <v>3</v>
      </c>
      <c r="R41">
        <v>3</v>
      </c>
      <c r="S41">
        <v>1</v>
      </c>
      <c r="T41">
        <v>3</v>
      </c>
      <c r="U41">
        <v>2</v>
      </c>
      <c r="V41">
        <v>4</v>
      </c>
      <c r="W41">
        <v>4</v>
      </c>
      <c r="X41">
        <v>3</v>
      </c>
      <c r="Y41">
        <v>3</v>
      </c>
      <c r="Z41">
        <v>4</v>
      </c>
      <c r="AA41">
        <v>5</v>
      </c>
      <c r="AB41">
        <v>4</v>
      </c>
      <c r="AC41">
        <v>2</v>
      </c>
      <c r="AD41">
        <v>1</v>
      </c>
      <c r="AE41">
        <v>16</v>
      </c>
      <c r="AP41">
        <v>80</v>
      </c>
      <c r="AQ41">
        <v>34</v>
      </c>
      <c r="AR41">
        <v>25</v>
      </c>
      <c r="AS41">
        <v>78</v>
      </c>
      <c r="AT41">
        <v>11</v>
      </c>
      <c r="AU41">
        <v>283</v>
      </c>
      <c r="AV41">
        <v>91</v>
      </c>
      <c r="AW41">
        <v>35</v>
      </c>
      <c r="AX41">
        <v>637</v>
      </c>
      <c r="AY41" s="1">
        <v>44249.341805555552</v>
      </c>
      <c r="AZ41">
        <v>1</v>
      </c>
      <c r="BA41">
        <v>8</v>
      </c>
      <c r="BB41">
        <v>8</v>
      </c>
      <c r="BC41">
        <v>0</v>
      </c>
      <c r="BD41">
        <v>0</v>
      </c>
      <c r="BE41" t="s">
        <v>333</v>
      </c>
      <c r="BF41">
        <v>9</v>
      </c>
      <c r="BI41" s="1"/>
      <c r="BR41" s="2"/>
      <c r="BS41" s="2"/>
      <c r="DE41" s="1"/>
    </row>
    <row r="42" spans="1:109" ht="390" x14ac:dyDescent="0.25">
      <c r="A42">
        <v>194</v>
      </c>
      <c r="B42" t="s">
        <v>115</v>
      </c>
      <c r="C42" s="1">
        <v>44249.33452546296</v>
      </c>
      <c r="D42">
        <v>2</v>
      </c>
      <c r="E42">
        <v>3</v>
      </c>
      <c r="F42" t="s">
        <v>334</v>
      </c>
      <c r="G42" t="s">
        <v>335</v>
      </c>
      <c r="H42">
        <v>17</v>
      </c>
      <c r="I42">
        <v>19</v>
      </c>
      <c r="J42" t="s">
        <v>336</v>
      </c>
      <c r="K42">
        <v>2</v>
      </c>
      <c r="L42" s="2" t="s">
        <v>337</v>
      </c>
      <c r="M42" t="s">
        <v>338</v>
      </c>
      <c r="N42">
        <v>-1</v>
      </c>
      <c r="O42">
        <v>4</v>
      </c>
      <c r="P42">
        <v>4</v>
      </c>
      <c r="Q42">
        <v>2</v>
      </c>
      <c r="R42">
        <v>3</v>
      </c>
      <c r="S42">
        <v>1</v>
      </c>
      <c r="T42">
        <v>2</v>
      </c>
      <c r="U42">
        <v>1</v>
      </c>
      <c r="V42">
        <v>5</v>
      </c>
      <c r="W42">
        <v>4</v>
      </c>
      <c r="X42">
        <v>5</v>
      </c>
      <c r="Y42">
        <v>4</v>
      </c>
      <c r="Z42">
        <v>5</v>
      </c>
      <c r="AA42">
        <v>-1</v>
      </c>
      <c r="AB42">
        <v>-1</v>
      </c>
      <c r="AC42">
        <v>4</v>
      </c>
      <c r="AD42">
        <v>1</v>
      </c>
      <c r="AE42">
        <v>16</v>
      </c>
      <c r="AP42">
        <v>37</v>
      </c>
      <c r="AQ42">
        <v>24</v>
      </c>
      <c r="AR42">
        <v>21</v>
      </c>
      <c r="AS42">
        <v>53</v>
      </c>
      <c r="AT42">
        <v>14</v>
      </c>
      <c r="AU42">
        <v>117</v>
      </c>
      <c r="AV42">
        <v>32</v>
      </c>
      <c r="AW42">
        <v>48</v>
      </c>
      <c r="AX42">
        <v>346</v>
      </c>
      <c r="AY42" s="1">
        <v>44249.338530092595</v>
      </c>
      <c r="AZ42">
        <v>1</v>
      </c>
      <c r="BA42">
        <v>8</v>
      </c>
      <c r="BB42">
        <v>8</v>
      </c>
      <c r="BC42">
        <v>0</v>
      </c>
      <c r="BD42">
        <v>0</v>
      </c>
      <c r="BE42" t="s">
        <v>339</v>
      </c>
      <c r="BF42">
        <v>31</v>
      </c>
      <c r="BI42" s="1"/>
      <c r="DE42" s="1"/>
    </row>
    <row r="43" spans="1:109" ht="409.5" x14ac:dyDescent="0.25">
      <c r="A43">
        <v>230</v>
      </c>
      <c r="B43" t="s">
        <v>115</v>
      </c>
      <c r="C43" s="1">
        <v>44256.535590277781</v>
      </c>
      <c r="D43">
        <v>2</v>
      </c>
      <c r="E43">
        <v>3</v>
      </c>
      <c r="F43" t="s">
        <v>401</v>
      </c>
      <c r="G43" t="s">
        <v>402</v>
      </c>
      <c r="H43">
        <v>7</v>
      </c>
      <c r="I43">
        <v>18</v>
      </c>
      <c r="J43" t="s">
        <v>403</v>
      </c>
      <c r="K43">
        <v>2</v>
      </c>
      <c r="L43" s="2" t="s">
        <v>404</v>
      </c>
      <c r="M43" s="2" t="s">
        <v>405</v>
      </c>
      <c r="N43">
        <v>4</v>
      </c>
      <c r="O43">
        <v>4</v>
      </c>
      <c r="P43">
        <v>5</v>
      </c>
      <c r="Q43">
        <v>1</v>
      </c>
      <c r="R43">
        <v>3</v>
      </c>
      <c r="S43">
        <v>2</v>
      </c>
      <c r="T43">
        <v>4</v>
      </c>
      <c r="U43">
        <v>2</v>
      </c>
      <c r="V43">
        <v>3</v>
      </c>
      <c r="W43">
        <v>4</v>
      </c>
      <c r="X43">
        <v>1</v>
      </c>
      <c r="Y43">
        <v>3</v>
      </c>
      <c r="Z43">
        <v>3</v>
      </c>
      <c r="AA43">
        <v>5</v>
      </c>
      <c r="AB43">
        <v>4</v>
      </c>
      <c r="AC43">
        <v>2</v>
      </c>
      <c r="AD43">
        <v>2</v>
      </c>
      <c r="AE43">
        <v>17</v>
      </c>
      <c r="AP43">
        <v>82</v>
      </c>
      <c r="AQ43">
        <v>43</v>
      </c>
      <c r="AR43">
        <v>62</v>
      </c>
      <c r="AS43">
        <v>91</v>
      </c>
      <c r="AT43">
        <v>36</v>
      </c>
      <c r="AU43">
        <v>224</v>
      </c>
      <c r="AV43">
        <v>136</v>
      </c>
      <c r="AW43">
        <v>60</v>
      </c>
      <c r="AX43">
        <v>734</v>
      </c>
      <c r="AY43" s="1">
        <v>44256.544085648151</v>
      </c>
      <c r="AZ43">
        <v>1</v>
      </c>
      <c r="BA43">
        <v>8</v>
      </c>
      <c r="BB43">
        <v>8</v>
      </c>
      <c r="BC43">
        <v>0</v>
      </c>
      <c r="BD43">
        <v>0</v>
      </c>
      <c r="BE43" t="s">
        <v>400</v>
      </c>
      <c r="BF43">
        <v>0</v>
      </c>
      <c r="BI43" s="1"/>
      <c r="BR43" s="2"/>
      <c r="DE43" s="1"/>
    </row>
    <row r="44" spans="1:109" x14ac:dyDescent="0.25">
      <c r="A44">
        <v>231</v>
      </c>
      <c r="B44" t="s">
        <v>115</v>
      </c>
      <c r="C44" s="1">
        <v>44256.535590277781</v>
      </c>
      <c r="D44">
        <v>2</v>
      </c>
      <c r="E44">
        <v>3</v>
      </c>
      <c r="F44" t="s">
        <v>406</v>
      </c>
      <c r="G44" t="s">
        <v>407</v>
      </c>
      <c r="H44">
        <v>2</v>
      </c>
      <c r="I44">
        <v>26</v>
      </c>
      <c r="J44" t="s">
        <v>408</v>
      </c>
      <c r="K44">
        <v>2</v>
      </c>
      <c r="L44" t="e">
        <v>#NAME?</v>
      </c>
      <c r="M44" t="e">
        <v>#NAME?</v>
      </c>
      <c r="N44">
        <v>-1</v>
      </c>
      <c r="O44">
        <v>-1</v>
      </c>
      <c r="P44">
        <v>-1</v>
      </c>
      <c r="Q44">
        <v>4</v>
      </c>
      <c r="R44">
        <v>-1</v>
      </c>
      <c r="S44">
        <v>1</v>
      </c>
      <c r="T44">
        <v>3</v>
      </c>
      <c r="U44">
        <v>3</v>
      </c>
      <c r="V44">
        <v>4</v>
      </c>
      <c r="W44">
        <v>4</v>
      </c>
      <c r="X44">
        <v>-1</v>
      </c>
      <c r="Y44">
        <v>3</v>
      </c>
      <c r="Z44">
        <v>4</v>
      </c>
      <c r="AA44">
        <v>4</v>
      </c>
      <c r="AB44">
        <v>4</v>
      </c>
      <c r="AC44">
        <v>2</v>
      </c>
      <c r="AD44">
        <v>1</v>
      </c>
      <c r="AE44">
        <v>17</v>
      </c>
      <c r="AP44">
        <v>127</v>
      </c>
      <c r="AQ44">
        <v>68</v>
      </c>
      <c r="AR44">
        <v>45</v>
      </c>
      <c r="AS44">
        <v>96</v>
      </c>
      <c r="AT44">
        <v>47</v>
      </c>
      <c r="AU44">
        <v>214</v>
      </c>
      <c r="AV44">
        <v>104</v>
      </c>
      <c r="AW44">
        <v>42</v>
      </c>
      <c r="AX44">
        <v>714</v>
      </c>
      <c r="AY44" s="1">
        <v>44256.544189814813</v>
      </c>
      <c r="AZ44">
        <v>1</v>
      </c>
      <c r="BA44">
        <v>8</v>
      </c>
      <c r="BB44">
        <v>8</v>
      </c>
      <c r="BC44">
        <v>0</v>
      </c>
      <c r="BD44">
        <v>0</v>
      </c>
      <c r="BE44" t="s">
        <v>409</v>
      </c>
      <c r="BF44">
        <v>0</v>
      </c>
      <c r="BI44" s="1"/>
      <c r="DE44" s="1"/>
    </row>
    <row r="45" spans="1:109" ht="409.5" x14ac:dyDescent="0.25">
      <c r="A45">
        <v>232</v>
      </c>
      <c r="B45" t="s">
        <v>115</v>
      </c>
      <c r="C45" s="1">
        <v>44256.535590277781</v>
      </c>
      <c r="D45">
        <v>2</v>
      </c>
      <c r="E45">
        <v>3</v>
      </c>
      <c r="F45" t="s">
        <v>410</v>
      </c>
      <c r="G45" t="s">
        <v>411</v>
      </c>
      <c r="H45">
        <v>6</v>
      </c>
      <c r="I45">
        <v>8</v>
      </c>
      <c r="J45" t="s">
        <v>412</v>
      </c>
      <c r="K45">
        <v>2</v>
      </c>
      <c r="L45" s="2" t="s">
        <v>413</v>
      </c>
      <c r="M45" t="s">
        <v>414</v>
      </c>
      <c r="N45">
        <v>3</v>
      </c>
      <c r="O45">
        <v>4</v>
      </c>
      <c r="P45">
        <v>3</v>
      </c>
      <c r="Q45">
        <v>1</v>
      </c>
      <c r="R45">
        <v>3</v>
      </c>
      <c r="S45">
        <v>1</v>
      </c>
      <c r="T45">
        <v>2</v>
      </c>
      <c r="U45">
        <v>1</v>
      </c>
      <c r="V45">
        <v>2</v>
      </c>
      <c r="W45">
        <v>-1</v>
      </c>
      <c r="X45">
        <v>3</v>
      </c>
      <c r="Y45">
        <v>3</v>
      </c>
      <c r="Z45">
        <v>4</v>
      </c>
      <c r="AA45">
        <v>3</v>
      </c>
      <c r="AB45">
        <v>2</v>
      </c>
      <c r="AC45">
        <v>-1</v>
      </c>
      <c r="AD45">
        <v>1</v>
      </c>
      <c r="AE45">
        <v>17</v>
      </c>
      <c r="AP45">
        <v>83</v>
      </c>
      <c r="AQ45">
        <v>44</v>
      </c>
      <c r="AR45">
        <v>30</v>
      </c>
      <c r="AS45">
        <v>39</v>
      </c>
      <c r="AT45">
        <v>16</v>
      </c>
      <c r="AU45">
        <v>495</v>
      </c>
      <c r="AV45">
        <v>52</v>
      </c>
      <c r="AW45">
        <v>34</v>
      </c>
      <c r="AX45">
        <v>793</v>
      </c>
      <c r="AY45" s="1">
        <v>44256.544768518521</v>
      </c>
      <c r="AZ45">
        <v>1</v>
      </c>
      <c r="BA45">
        <v>8</v>
      </c>
      <c r="BB45">
        <v>8</v>
      </c>
      <c r="BC45">
        <v>0</v>
      </c>
      <c r="BD45">
        <v>0</v>
      </c>
      <c r="BE45" t="s">
        <v>308</v>
      </c>
      <c r="BF45">
        <v>11</v>
      </c>
      <c r="BI45" s="1"/>
      <c r="BR45" s="2"/>
      <c r="DE45" s="1"/>
    </row>
    <row r="46" spans="1:109" x14ac:dyDescent="0.25">
      <c r="A46">
        <v>233</v>
      </c>
      <c r="B46" t="s">
        <v>115</v>
      </c>
      <c r="C46" s="1">
        <v>44256.535601851851</v>
      </c>
      <c r="D46">
        <v>2</v>
      </c>
      <c r="E46">
        <v>3</v>
      </c>
      <c r="F46" t="s">
        <v>410</v>
      </c>
      <c r="G46" t="s">
        <v>415</v>
      </c>
      <c r="H46">
        <v>1</v>
      </c>
      <c r="I46">
        <v>16</v>
      </c>
      <c r="J46" t="s">
        <v>416</v>
      </c>
      <c r="K46">
        <v>2</v>
      </c>
      <c r="L46" t="e">
        <v>#NAME?</v>
      </c>
      <c r="M46" t="s">
        <v>417</v>
      </c>
      <c r="N46">
        <v>2</v>
      </c>
      <c r="O46">
        <v>2</v>
      </c>
      <c r="P46">
        <v>2</v>
      </c>
      <c r="Q46">
        <v>1</v>
      </c>
      <c r="R46">
        <v>3</v>
      </c>
      <c r="S46">
        <v>2</v>
      </c>
      <c r="T46">
        <v>2</v>
      </c>
      <c r="U46">
        <v>2</v>
      </c>
      <c r="V46">
        <v>4</v>
      </c>
      <c r="W46">
        <v>3</v>
      </c>
      <c r="X46">
        <v>3</v>
      </c>
      <c r="Y46">
        <v>3</v>
      </c>
      <c r="Z46">
        <v>4</v>
      </c>
      <c r="AA46">
        <v>4</v>
      </c>
      <c r="AB46">
        <v>4</v>
      </c>
      <c r="AC46">
        <v>2</v>
      </c>
      <c r="AD46">
        <v>1</v>
      </c>
      <c r="AE46">
        <v>16</v>
      </c>
      <c r="AP46">
        <v>92</v>
      </c>
      <c r="AQ46">
        <v>35</v>
      </c>
      <c r="AR46">
        <v>28</v>
      </c>
      <c r="AS46">
        <v>91</v>
      </c>
      <c r="AT46">
        <v>16</v>
      </c>
      <c r="AU46">
        <v>279</v>
      </c>
      <c r="AV46">
        <v>106</v>
      </c>
      <c r="AW46">
        <v>46</v>
      </c>
      <c r="AX46">
        <v>693</v>
      </c>
      <c r="AY46" s="1">
        <v>44256.543622685182</v>
      </c>
      <c r="AZ46">
        <v>1</v>
      </c>
      <c r="BA46">
        <v>8</v>
      </c>
      <c r="BB46">
        <v>8</v>
      </c>
      <c r="BC46">
        <v>0</v>
      </c>
      <c r="BD46">
        <v>0</v>
      </c>
      <c r="BE46" t="s">
        <v>418</v>
      </c>
      <c r="BF46">
        <v>3</v>
      </c>
      <c r="BI46" s="1"/>
      <c r="BR46" s="2"/>
      <c r="BS46" s="2"/>
      <c r="DE46" s="1"/>
    </row>
    <row r="47" spans="1:109" ht="180" x14ac:dyDescent="0.25">
      <c r="A47">
        <v>234</v>
      </c>
      <c r="B47" t="s">
        <v>115</v>
      </c>
      <c r="C47" s="1">
        <v>44256.535613425927</v>
      </c>
      <c r="D47">
        <v>2</v>
      </c>
      <c r="E47">
        <v>3</v>
      </c>
      <c r="F47" t="s">
        <v>419</v>
      </c>
      <c r="G47" t="s">
        <v>420</v>
      </c>
      <c r="H47">
        <v>12</v>
      </c>
      <c r="I47">
        <v>28</v>
      </c>
      <c r="J47" t="s">
        <v>421</v>
      </c>
      <c r="K47">
        <v>2</v>
      </c>
      <c r="L47" s="2" t="s">
        <v>422</v>
      </c>
      <c r="M47" t="s">
        <v>423</v>
      </c>
      <c r="N47">
        <v>4</v>
      </c>
      <c r="O47">
        <v>-1</v>
      </c>
      <c r="P47">
        <v>-1</v>
      </c>
      <c r="Q47">
        <v>2</v>
      </c>
      <c r="R47">
        <v>4</v>
      </c>
      <c r="S47">
        <v>2</v>
      </c>
      <c r="T47">
        <v>2</v>
      </c>
      <c r="U47">
        <v>1</v>
      </c>
      <c r="V47">
        <v>3</v>
      </c>
      <c r="W47">
        <v>4</v>
      </c>
      <c r="X47">
        <v>2</v>
      </c>
      <c r="Y47">
        <v>4</v>
      </c>
      <c r="Z47">
        <v>4</v>
      </c>
      <c r="AA47">
        <v>4</v>
      </c>
      <c r="AB47">
        <v>3</v>
      </c>
      <c r="AC47">
        <v>3</v>
      </c>
      <c r="AD47">
        <v>2</v>
      </c>
      <c r="AE47">
        <v>16</v>
      </c>
      <c r="AP47">
        <v>97</v>
      </c>
      <c r="AQ47">
        <v>70</v>
      </c>
      <c r="AR47">
        <v>39</v>
      </c>
      <c r="AS47">
        <v>80</v>
      </c>
      <c r="AT47">
        <v>33</v>
      </c>
      <c r="AU47">
        <v>82</v>
      </c>
      <c r="AV47">
        <v>50</v>
      </c>
      <c r="AW47">
        <v>122</v>
      </c>
      <c r="AX47">
        <v>496</v>
      </c>
      <c r="AY47" s="1">
        <v>44256.542245370372</v>
      </c>
      <c r="AZ47">
        <v>1</v>
      </c>
      <c r="BA47">
        <v>8</v>
      </c>
      <c r="BB47">
        <v>8</v>
      </c>
      <c r="BC47">
        <v>0</v>
      </c>
      <c r="BD47">
        <v>0</v>
      </c>
      <c r="BE47" t="s">
        <v>180</v>
      </c>
      <c r="BF47">
        <v>12</v>
      </c>
      <c r="BI47" s="1"/>
      <c r="BS47" s="2"/>
      <c r="DE47" s="1"/>
    </row>
    <row r="48" spans="1:109" ht="409.5" x14ac:dyDescent="0.25">
      <c r="A48">
        <v>235</v>
      </c>
      <c r="B48" t="s">
        <v>115</v>
      </c>
      <c r="C48" s="1">
        <v>44256.535613425927</v>
      </c>
      <c r="D48">
        <v>2</v>
      </c>
      <c r="E48">
        <v>3</v>
      </c>
      <c r="F48" t="s">
        <v>406</v>
      </c>
      <c r="G48" t="s">
        <v>134</v>
      </c>
      <c r="H48">
        <v>1</v>
      </c>
      <c r="I48">
        <v>26</v>
      </c>
      <c r="J48" t="s">
        <v>424</v>
      </c>
      <c r="K48">
        <v>2</v>
      </c>
      <c r="L48" s="2" t="s">
        <v>425</v>
      </c>
      <c r="M48" s="2" t="s">
        <v>426</v>
      </c>
      <c r="N48">
        <v>4</v>
      </c>
      <c r="O48">
        <v>3</v>
      </c>
      <c r="P48">
        <v>3</v>
      </c>
      <c r="Q48">
        <v>1</v>
      </c>
      <c r="R48">
        <v>3</v>
      </c>
      <c r="S48">
        <v>1</v>
      </c>
      <c r="T48">
        <v>3</v>
      </c>
      <c r="U48">
        <v>2</v>
      </c>
      <c r="V48">
        <v>5</v>
      </c>
      <c r="W48">
        <v>2</v>
      </c>
      <c r="X48">
        <v>2</v>
      </c>
      <c r="Y48">
        <v>4</v>
      </c>
      <c r="Z48">
        <v>5</v>
      </c>
      <c r="AA48">
        <v>4</v>
      </c>
      <c r="AB48">
        <v>3</v>
      </c>
      <c r="AC48">
        <v>3</v>
      </c>
      <c r="AD48">
        <v>1</v>
      </c>
      <c r="AE48">
        <v>17</v>
      </c>
      <c r="AP48">
        <v>87</v>
      </c>
      <c r="AQ48">
        <v>30</v>
      </c>
      <c r="AR48">
        <v>30</v>
      </c>
      <c r="AS48">
        <v>47</v>
      </c>
      <c r="AT48">
        <v>24</v>
      </c>
      <c r="AU48">
        <v>147</v>
      </c>
      <c r="AV48">
        <v>45</v>
      </c>
      <c r="AW48">
        <v>43</v>
      </c>
      <c r="AX48">
        <v>453</v>
      </c>
      <c r="AY48" s="1">
        <v>44256.540856481479</v>
      </c>
      <c r="AZ48">
        <v>1</v>
      </c>
      <c r="BA48">
        <v>8</v>
      </c>
      <c r="BB48">
        <v>8</v>
      </c>
      <c r="BC48">
        <v>0</v>
      </c>
      <c r="BD48">
        <v>0</v>
      </c>
      <c r="BE48" t="s">
        <v>427</v>
      </c>
      <c r="BF48">
        <v>12</v>
      </c>
      <c r="BI48" s="1"/>
      <c r="BR48" s="2"/>
      <c r="BS48" s="2"/>
      <c r="DE48" s="1"/>
    </row>
    <row r="49" spans="1:109" ht="210" x14ac:dyDescent="0.25">
      <c r="A49">
        <v>236</v>
      </c>
      <c r="B49" t="s">
        <v>115</v>
      </c>
      <c r="C49" s="1">
        <v>44256.535613425927</v>
      </c>
      <c r="D49">
        <v>2</v>
      </c>
      <c r="E49">
        <v>3</v>
      </c>
      <c r="F49" t="s">
        <v>401</v>
      </c>
      <c r="G49" t="s">
        <v>428</v>
      </c>
      <c r="H49">
        <v>6</v>
      </c>
      <c r="I49">
        <v>22</v>
      </c>
      <c r="J49" t="s">
        <v>429</v>
      </c>
      <c r="K49">
        <v>2</v>
      </c>
      <c r="L49" t="e">
        <v>#NAME?</v>
      </c>
      <c r="M49" s="2" t="s">
        <v>430</v>
      </c>
      <c r="N49">
        <v>2</v>
      </c>
      <c r="O49">
        <v>4</v>
      </c>
      <c r="P49">
        <v>4</v>
      </c>
      <c r="Q49">
        <v>3</v>
      </c>
      <c r="R49">
        <v>2</v>
      </c>
      <c r="S49">
        <v>1</v>
      </c>
      <c r="T49">
        <v>2</v>
      </c>
      <c r="U49">
        <v>2</v>
      </c>
      <c r="V49">
        <v>4</v>
      </c>
      <c r="W49">
        <v>3</v>
      </c>
      <c r="X49">
        <v>3</v>
      </c>
      <c r="Y49">
        <v>2</v>
      </c>
      <c r="Z49">
        <v>3</v>
      </c>
      <c r="AA49">
        <v>4</v>
      </c>
      <c r="AB49">
        <v>5</v>
      </c>
      <c r="AC49">
        <v>2</v>
      </c>
      <c r="AD49">
        <v>1</v>
      </c>
      <c r="AE49">
        <v>16</v>
      </c>
      <c r="AP49">
        <v>71</v>
      </c>
      <c r="AQ49">
        <v>42</v>
      </c>
      <c r="AR49">
        <v>46</v>
      </c>
      <c r="AS49">
        <v>54</v>
      </c>
      <c r="AT49">
        <v>32</v>
      </c>
      <c r="AU49">
        <v>223</v>
      </c>
      <c r="AV49">
        <v>119</v>
      </c>
      <c r="AW49">
        <v>50</v>
      </c>
      <c r="AX49">
        <v>637</v>
      </c>
      <c r="AY49" s="1">
        <v>44256.542986111112</v>
      </c>
      <c r="AZ49">
        <v>1</v>
      </c>
      <c r="BA49">
        <v>8</v>
      </c>
      <c r="BB49">
        <v>8</v>
      </c>
      <c r="BC49">
        <v>0</v>
      </c>
      <c r="BD49">
        <v>0</v>
      </c>
      <c r="BE49" t="s">
        <v>325</v>
      </c>
      <c r="BF49">
        <v>1</v>
      </c>
      <c r="BI49" s="1"/>
      <c r="BR49" s="2"/>
      <c r="DE49" s="1"/>
    </row>
    <row r="50" spans="1:109" ht="120" x14ac:dyDescent="0.25">
      <c r="A50">
        <v>237</v>
      </c>
      <c r="B50" t="s">
        <v>115</v>
      </c>
      <c r="C50" s="1">
        <v>44256.535613425927</v>
      </c>
      <c r="D50">
        <v>2</v>
      </c>
      <c r="E50">
        <v>3</v>
      </c>
      <c r="F50" t="s">
        <v>431</v>
      </c>
      <c r="G50" t="s">
        <v>432</v>
      </c>
      <c r="H50">
        <v>31</v>
      </c>
      <c r="I50">
        <v>26</v>
      </c>
      <c r="J50" t="s">
        <v>433</v>
      </c>
      <c r="K50">
        <v>2</v>
      </c>
      <c r="L50" s="2" t="s">
        <v>434</v>
      </c>
      <c r="M50" s="2" t="s">
        <v>435</v>
      </c>
      <c r="N50">
        <v>2</v>
      </c>
      <c r="O50">
        <v>4</v>
      </c>
      <c r="P50">
        <v>4</v>
      </c>
      <c r="Q50">
        <v>2</v>
      </c>
      <c r="R50">
        <v>2</v>
      </c>
      <c r="S50">
        <v>2</v>
      </c>
      <c r="T50">
        <v>2</v>
      </c>
      <c r="U50">
        <v>2</v>
      </c>
      <c r="V50">
        <v>3</v>
      </c>
      <c r="W50">
        <v>4</v>
      </c>
      <c r="X50">
        <v>2</v>
      </c>
      <c r="Y50">
        <v>1</v>
      </c>
      <c r="Z50">
        <v>3</v>
      </c>
      <c r="AA50">
        <v>4</v>
      </c>
      <c r="AB50">
        <v>3</v>
      </c>
      <c r="AC50">
        <v>3</v>
      </c>
      <c r="AD50">
        <v>2</v>
      </c>
      <c r="AE50">
        <v>16</v>
      </c>
      <c r="AP50">
        <v>39</v>
      </c>
      <c r="AQ50">
        <v>36</v>
      </c>
      <c r="AR50">
        <v>24</v>
      </c>
      <c r="AS50">
        <v>45</v>
      </c>
      <c r="AT50">
        <v>12</v>
      </c>
      <c r="AU50">
        <v>186</v>
      </c>
      <c r="AV50">
        <v>55</v>
      </c>
      <c r="AW50">
        <v>16</v>
      </c>
      <c r="AX50">
        <v>413</v>
      </c>
      <c r="AY50" s="1">
        <v>44256.540393518517</v>
      </c>
      <c r="AZ50">
        <v>1</v>
      </c>
      <c r="BA50">
        <v>8</v>
      </c>
      <c r="BB50">
        <v>8</v>
      </c>
      <c r="BC50">
        <v>0</v>
      </c>
      <c r="BD50">
        <v>0</v>
      </c>
      <c r="BE50" t="s">
        <v>251</v>
      </c>
      <c r="BF50">
        <v>29</v>
      </c>
      <c r="BI50" s="1"/>
      <c r="DE50" s="1"/>
    </row>
    <row r="51" spans="1:109" ht="375" x14ac:dyDescent="0.25">
      <c r="A51">
        <v>238</v>
      </c>
      <c r="B51" t="s">
        <v>115</v>
      </c>
      <c r="C51" s="1">
        <v>44256.535636574074</v>
      </c>
      <c r="D51">
        <v>2</v>
      </c>
      <c r="E51">
        <v>3</v>
      </c>
      <c r="F51" t="s">
        <v>401</v>
      </c>
      <c r="G51" t="s">
        <v>436</v>
      </c>
      <c r="H51">
        <v>6</v>
      </c>
      <c r="I51">
        <v>28</v>
      </c>
      <c r="J51" t="s">
        <v>437</v>
      </c>
      <c r="K51">
        <v>2</v>
      </c>
      <c r="L51" s="2" t="s">
        <v>438</v>
      </c>
      <c r="M51" t="e">
        <v>#NAME?</v>
      </c>
      <c r="N51">
        <v>3</v>
      </c>
      <c r="O51">
        <v>2</v>
      </c>
      <c r="P51">
        <v>3</v>
      </c>
      <c r="Q51">
        <v>2</v>
      </c>
      <c r="R51">
        <v>3</v>
      </c>
      <c r="S51">
        <v>-1</v>
      </c>
      <c r="T51">
        <v>1</v>
      </c>
      <c r="U51">
        <v>1</v>
      </c>
      <c r="V51">
        <v>4</v>
      </c>
      <c r="W51">
        <v>4</v>
      </c>
      <c r="X51">
        <v>4</v>
      </c>
      <c r="Y51">
        <v>3</v>
      </c>
      <c r="Z51">
        <v>4</v>
      </c>
      <c r="AA51">
        <v>4</v>
      </c>
      <c r="AB51">
        <v>4</v>
      </c>
      <c r="AC51">
        <v>3</v>
      </c>
      <c r="AD51">
        <v>1</v>
      </c>
      <c r="AE51">
        <v>17</v>
      </c>
      <c r="AP51">
        <v>83</v>
      </c>
      <c r="AQ51">
        <v>47</v>
      </c>
      <c r="AR51">
        <v>26</v>
      </c>
      <c r="AS51">
        <v>37</v>
      </c>
      <c r="AT51">
        <v>15</v>
      </c>
      <c r="AU51">
        <v>293</v>
      </c>
      <c r="AV51">
        <v>93</v>
      </c>
      <c r="AW51">
        <v>27</v>
      </c>
      <c r="AX51">
        <v>621</v>
      </c>
      <c r="AY51" s="1">
        <v>44256.542824074073</v>
      </c>
      <c r="AZ51">
        <v>1</v>
      </c>
      <c r="BA51">
        <v>8</v>
      </c>
      <c r="BB51">
        <v>8</v>
      </c>
      <c r="BC51">
        <v>0</v>
      </c>
      <c r="BD51">
        <v>0</v>
      </c>
      <c r="BE51" t="s">
        <v>285</v>
      </c>
      <c r="BF51">
        <v>11</v>
      </c>
      <c r="BI51" s="1"/>
      <c r="BR51" s="2"/>
      <c r="BS51" s="2"/>
      <c r="DE51" s="1"/>
    </row>
    <row r="52" spans="1:109" x14ac:dyDescent="0.25">
      <c r="A52">
        <v>239</v>
      </c>
      <c r="B52" t="s">
        <v>115</v>
      </c>
      <c r="C52" s="1">
        <v>44256.53564814815</v>
      </c>
      <c r="D52">
        <v>2</v>
      </c>
      <c r="E52">
        <v>3</v>
      </c>
      <c r="F52" t="s">
        <v>406</v>
      </c>
      <c r="G52" t="s">
        <v>439</v>
      </c>
      <c r="H52">
        <v>9</v>
      </c>
      <c r="I52">
        <v>10</v>
      </c>
      <c r="J52" t="s">
        <v>440</v>
      </c>
      <c r="K52">
        <v>2</v>
      </c>
      <c r="L52" t="s">
        <v>441</v>
      </c>
      <c r="M52" t="s">
        <v>442</v>
      </c>
      <c r="N52">
        <v>3</v>
      </c>
      <c r="O52">
        <v>4</v>
      </c>
      <c r="P52">
        <v>4</v>
      </c>
      <c r="Q52">
        <v>1</v>
      </c>
      <c r="R52">
        <v>-1</v>
      </c>
      <c r="S52">
        <v>1</v>
      </c>
      <c r="T52">
        <v>2</v>
      </c>
      <c r="U52">
        <v>1</v>
      </c>
      <c r="V52">
        <v>4</v>
      </c>
      <c r="W52">
        <v>3</v>
      </c>
      <c r="X52">
        <v>-1</v>
      </c>
      <c r="Y52">
        <v>3</v>
      </c>
      <c r="Z52">
        <v>4</v>
      </c>
      <c r="AA52">
        <v>-1</v>
      </c>
      <c r="AB52">
        <v>3</v>
      </c>
      <c r="AC52">
        <v>-1</v>
      </c>
      <c r="AD52">
        <v>2</v>
      </c>
      <c r="AE52">
        <v>18</v>
      </c>
      <c r="AP52">
        <v>47</v>
      </c>
      <c r="AQ52">
        <v>28</v>
      </c>
      <c r="AR52">
        <v>22</v>
      </c>
      <c r="AS52">
        <v>36</v>
      </c>
      <c r="AT52">
        <v>13</v>
      </c>
      <c r="AU52">
        <v>42</v>
      </c>
      <c r="AV52">
        <v>16</v>
      </c>
      <c r="AW52">
        <v>27</v>
      </c>
      <c r="AX52">
        <v>231</v>
      </c>
      <c r="AY52" s="1">
        <v>44256.538321759261</v>
      </c>
      <c r="AZ52">
        <v>1</v>
      </c>
      <c r="BA52">
        <v>8</v>
      </c>
      <c r="BB52">
        <v>8</v>
      </c>
      <c r="BC52">
        <v>0</v>
      </c>
      <c r="BD52">
        <v>0</v>
      </c>
      <c r="BE52" t="s">
        <v>443</v>
      </c>
      <c r="BF52">
        <v>68</v>
      </c>
      <c r="BI52" s="1"/>
      <c r="DE52" s="1"/>
    </row>
    <row r="53" spans="1:109" ht="330" x14ac:dyDescent="0.25">
      <c r="A53">
        <v>240</v>
      </c>
      <c r="B53" t="s">
        <v>115</v>
      </c>
      <c r="C53" s="1">
        <v>44256.53565972222</v>
      </c>
      <c r="D53">
        <v>2</v>
      </c>
      <c r="E53">
        <v>3</v>
      </c>
      <c r="F53" t="s">
        <v>401</v>
      </c>
      <c r="G53" t="s">
        <v>321</v>
      </c>
      <c r="H53">
        <v>12</v>
      </c>
      <c r="I53">
        <v>29</v>
      </c>
      <c r="J53" t="s">
        <v>444</v>
      </c>
      <c r="K53">
        <v>2</v>
      </c>
      <c r="L53" s="2" t="s">
        <v>445</v>
      </c>
      <c r="M53" s="2" t="s">
        <v>446</v>
      </c>
      <c r="N53">
        <v>4</v>
      </c>
      <c r="O53">
        <v>4</v>
      </c>
      <c r="P53">
        <v>5</v>
      </c>
      <c r="Q53">
        <v>1</v>
      </c>
      <c r="R53">
        <v>2</v>
      </c>
      <c r="S53">
        <v>2</v>
      </c>
      <c r="T53">
        <v>4</v>
      </c>
      <c r="U53">
        <v>2</v>
      </c>
      <c r="V53">
        <v>3</v>
      </c>
      <c r="W53">
        <v>5</v>
      </c>
      <c r="X53">
        <v>1</v>
      </c>
      <c r="Y53">
        <v>3</v>
      </c>
      <c r="Z53">
        <v>3</v>
      </c>
      <c r="AA53">
        <v>5</v>
      </c>
      <c r="AB53">
        <v>5</v>
      </c>
      <c r="AC53">
        <v>2</v>
      </c>
      <c r="AD53">
        <v>2</v>
      </c>
      <c r="AE53">
        <v>17</v>
      </c>
      <c r="AP53">
        <v>80</v>
      </c>
      <c r="AQ53">
        <v>48</v>
      </c>
      <c r="AR53">
        <v>61</v>
      </c>
      <c r="AS53">
        <v>90</v>
      </c>
      <c r="AT53">
        <v>31</v>
      </c>
      <c r="AU53">
        <v>237</v>
      </c>
      <c r="AV53">
        <v>132</v>
      </c>
      <c r="AW53">
        <v>54</v>
      </c>
      <c r="AX53">
        <v>733</v>
      </c>
      <c r="AY53" s="1">
        <v>44256.54414351852</v>
      </c>
      <c r="AZ53">
        <v>1</v>
      </c>
      <c r="BA53">
        <v>8</v>
      </c>
      <c r="BB53">
        <v>8</v>
      </c>
      <c r="BC53">
        <v>0</v>
      </c>
      <c r="BD53">
        <v>0</v>
      </c>
      <c r="BE53" t="s">
        <v>182</v>
      </c>
      <c r="BF53">
        <v>0</v>
      </c>
      <c r="BI53" s="1"/>
      <c r="BR53" s="2"/>
      <c r="DE53" s="1"/>
    </row>
    <row r="54" spans="1:109" x14ac:dyDescent="0.25">
      <c r="A54">
        <v>241</v>
      </c>
      <c r="B54" t="s">
        <v>115</v>
      </c>
      <c r="C54" s="1">
        <v>44256.535671296297</v>
      </c>
      <c r="D54">
        <v>2</v>
      </c>
      <c r="E54">
        <v>3</v>
      </c>
      <c r="F54" t="s">
        <v>401</v>
      </c>
      <c r="G54" t="s">
        <v>335</v>
      </c>
      <c r="H54">
        <v>7</v>
      </c>
      <c r="I54">
        <v>19</v>
      </c>
      <c r="J54" t="s">
        <v>447</v>
      </c>
      <c r="K54">
        <v>2</v>
      </c>
      <c r="L54" t="s">
        <v>448</v>
      </c>
      <c r="M54" t="s">
        <v>449</v>
      </c>
      <c r="N54">
        <v>3</v>
      </c>
      <c r="O54">
        <v>4</v>
      </c>
      <c r="P54">
        <v>2</v>
      </c>
      <c r="Q54">
        <v>3</v>
      </c>
      <c r="R54">
        <v>2</v>
      </c>
      <c r="S54">
        <v>1</v>
      </c>
      <c r="T54">
        <v>1</v>
      </c>
      <c r="U54">
        <v>2</v>
      </c>
      <c r="V54">
        <v>2</v>
      </c>
      <c r="W54">
        <v>2</v>
      </c>
      <c r="X54">
        <v>2</v>
      </c>
      <c r="Y54">
        <v>3</v>
      </c>
      <c r="Z54">
        <v>4</v>
      </c>
      <c r="AA54">
        <v>1</v>
      </c>
      <c r="AB54">
        <v>2</v>
      </c>
      <c r="AC54">
        <v>3</v>
      </c>
      <c r="AD54">
        <v>2</v>
      </c>
      <c r="AE54">
        <v>17</v>
      </c>
      <c r="AP54">
        <v>145</v>
      </c>
      <c r="AQ54">
        <v>22</v>
      </c>
      <c r="AR54">
        <v>26</v>
      </c>
      <c r="AS54">
        <v>49</v>
      </c>
      <c r="AT54">
        <v>13</v>
      </c>
      <c r="AU54">
        <v>50</v>
      </c>
      <c r="AV54">
        <v>113</v>
      </c>
      <c r="AW54">
        <v>99</v>
      </c>
      <c r="AX54">
        <v>463</v>
      </c>
      <c r="AY54" s="1">
        <v>44256.541655092595</v>
      </c>
      <c r="AZ54">
        <v>1</v>
      </c>
      <c r="BA54">
        <v>8</v>
      </c>
      <c r="BB54">
        <v>8</v>
      </c>
      <c r="BC54">
        <v>0</v>
      </c>
      <c r="BD54">
        <v>0</v>
      </c>
      <c r="BE54" t="s">
        <v>450</v>
      </c>
      <c r="BF54">
        <v>28</v>
      </c>
      <c r="BI54" s="1"/>
      <c r="BR54" s="2"/>
      <c r="BS54" s="2"/>
      <c r="DE54" s="1"/>
    </row>
    <row r="55" spans="1:109" ht="330" x14ac:dyDescent="0.25">
      <c r="A55">
        <v>242</v>
      </c>
      <c r="B55" t="s">
        <v>115</v>
      </c>
      <c r="C55" s="1">
        <v>44256.535671296297</v>
      </c>
      <c r="D55">
        <v>2</v>
      </c>
      <c r="E55">
        <v>3</v>
      </c>
      <c r="F55" t="s">
        <v>419</v>
      </c>
      <c r="G55" t="s">
        <v>321</v>
      </c>
      <c r="H55">
        <v>8</v>
      </c>
      <c r="I55">
        <v>26</v>
      </c>
      <c r="J55" t="s">
        <v>451</v>
      </c>
      <c r="K55">
        <v>2</v>
      </c>
      <c r="L55" s="2" t="s">
        <v>452</v>
      </c>
      <c r="M55" t="e">
        <v>#NAME?</v>
      </c>
      <c r="N55">
        <v>-1</v>
      </c>
      <c r="O55">
        <v>4</v>
      </c>
      <c r="P55">
        <v>4</v>
      </c>
      <c r="Q55">
        <v>1</v>
      </c>
      <c r="R55">
        <v>2</v>
      </c>
      <c r="S55">
        <v>2</v>
      </c>
      <c r="T55">
        <v>2</v>
      </c>
      <c r="U55">
        <v>1</v>
      </c>
      <c r="V55">
        <v>4</v>
      </c>
      <c r="W55">
        <v>4</v>
      </c>
      <c r="X55">
        <v>2</v>
      </c>
      <c r="Y55">
        <v>3</v>
      </c>
      <c r="Z55">
        <v>4</v>
      </c>
      <c r="AA55">
        <v>-1</v>
      </c>
      <c r="AB55">
        <v>3</v>
      </c>
      <c r="AC55">
        <v>-1</v>
      </c>
      <c r="AD55">
        <v>2</v>
      </c>
      <c r="AE55">
        <v>17</v>
      </c>
      <c r="AP55">
        <v>96</v>
      </c>
      <c r="AQ55">
        <v>33</v>
      </c>
      <c r="AR55">
        <v>38</v>
      </c>
      <c r="AS55">
        <v>62</v>
      </c>
      <c r="AT55">
        <v>21</v>
      </c>
      <c r="AU55">
        <v>242</v>
      </c>
      <c r="AV55">
        <v>128</v>
      </c>
      <c r="AW55">
        <v>52</v>
      </c>
      <c r="AX55">
        <v>672</v>
      </c>
      <c r="AY55" s="1">
        <v>44256.543449074074</v>
      </c>
      <c r="AZ55">
        <v>1</v>
      </c>
      <c r="BA55">
        <v>8</v>
      </c>
      <c r="BB55">
        <v>8</v>
      </c>
      <c r="BC55">
        <v>0</v>
      </c>
      <c r="BD55">
        <v>0</v>
      </c>
      <c r="BE55" t="s">
        <v>453</v>
      </c>
      <c r="BF55">
        <v>1</v>
      </c>
      <c r="BI55" s="1"/>
      <c r="BR55" s="2"/>
      <c r="BS55" s="2"/>
      <c r="DE55" s="1"/>
    </row>
    <row r="56" spans="1:109" ht="180" x14ac:dyDescent="0.25">
      <c r="A56">
        <v>243</v>
      </c>
      <c r="B56" t="s">
        <v>115</v>
      </c>
      <c r="C56" s="1">
        <v>44256.535717592589</v>
      </c>
      <c r="D56">
        <v>2</v>
      </c>
      <c r="E56">
        <v>3</v>
      </c>
      <c r="F56" t="s">
        <v>454</v>
      </c>
      <c r="G56" t="s">
        <v>455</v>
      </c>
      <c r="H56">
        <v>7</v>
      </c>
      <c r="I56">
        <v>23</v>
      </c>
      <c r="J56" t="s">
        <v>456</v>
      </c>
      <c r="K56">
        <v>2</v>
      </c>
      <c r="L56" s="2" t="s">
        <v>457</v>
      </c>
      <c r="M56" s="2" t="s">
        <v>458</v>
      </c>
      <c r="N56">
        <v>3</v>
      </c>
      <c r="O56">
        <v>4</v>
      </c>
      <c r="P56">
        <v>4</v>
      </c>
      <c r="Q56">
        <v>2</v>
      </c>
      <c r="R56">
        <v>4</v>
      </c>
      <c r="S56">
        <v>2</v>
      </c>
      <c r="T56">
        <v>3</v>
      </c>
      <c r="U56">
        <v>2</v>
      </c>
      <c r="V56">
        <v>5</v>
      </c>
      <c r="W56">
        <v>3</v>
      </c>
      <c r="X56">
        <v>2</v>
      </c>
      <c r="Y56">
        <v>4</v>
      </c>
      <c r="Z56">
        <v>4</v>
      </c>
      <c r="AA56">
        <v>4</v>
      </c>
      <c r="AB56">
        <v>3</v>
      </c>
      <c r="AC56">
        <v>2</v>
      </c>
      <c r="AD56">
        <v>1</v>
      </c>
      <c r="AE56">
        <v>17</v>
      </c>
      <c r="AP56">
        <v>75</v>
      </c>
      <c r="AQ56">
        <v>33</v>
      </c>
      <c r="AR56">
        <v>67</v>
      </c>
      <c r="AS56">
        <v>44</v>
      </c>
      <c r="AT56">
        <v>15</v>
      </c>
      <c r="AU56">
        <v>219</v>
      </c>
      <c r="AV56">
        <v>76</v>
      </c>
      <c r="AW56">
        <v>61</v>
      </c>
      <c r="AX56">
        <v>590</v>
      </c>
      <c r="AY56" s="1">
        <v>44256.542546296296</v>
      </c>
      <c r="AZ56">
        <v>1</v>
      </c>
      <c r="BA56">
        <v>8</v>
      </c>
      <c r="BB56">
        <v>8</v>
      </c>
      <c r="BC56">
        <v>0</v>
      </c>
      <c r="BD56">
        <v>0</v>
      </c>
      <c r="BE56">
        <v>1</v>
      </c>
      <c r="BF56">
        <v>6</v>
      </c>
      <c r="BI56" s="1"/>
      <c r="BR56" s="2"/>
      <c r="DE56" s="1"/>
    </row>
    <row r="57" spans="1:109" ht="165" x14ac:dyDescent="0.25">
      <c r="A57">
        <v>244</v>
      </c>
      <c r="B57" t="s">
        <v>115</v>
      </c>
      <c r="C57" s="1">
        <v>44256.535740740743</v>
      </c>
      <c r="D57">
        <v>2</v>
      </c>
      <c r="E57">
        <v>3</v>
      </c>
      <c r="F57" t="s">
        <v>401</v>
      </c>
      <c r="G57" t="s">
        <v>229</v>
      </c>
      <c r="H57">
        <v>1</v>
      </c>
      <c r="I57">
        <v>9</v>
      </c>
      <c r="J57" t="s">
        <v>459</v>
      </c>
      <c r="K57">
        <v>2</v>
      </c>
      <c r="L57" s="2" t="s">
        <v>460</v>
      </c>
      <c r="M57" s="2" t="s">
        <v>461</v>
      </c>
      <c r="N57">
        <v>4</v>
      </c>
      <c r="O57">
        <v>3</v>
      </c>
      <c r="P57">
        <v>2</v>
      </c>
      <c r="Q57">
        <v>1</v>
      </c>
      <c r="R57">
        <v>-1</v>
      </c>
      <c r="S57">
        <v>3</v>
      </c>
      <c r="T57">
        <v>2</v>
      </c>
      <c r="U57">
        <v>1</v>
      </c>
      <c r="V57">
        <v>3</v>
      </c>
      <c r="W57">
        <v>2</v>
      </c>
      <c r="X57">
        <v>2</v>
      </c>
      <c r="Y57">
        <v>2</v>
      </c>
      <c r="Z57">
        <v>2</v>
      </c>
      <c r="AA57">
        <v>4</v>
      </c>
      <c r="AB57">
        <v>2</v>
      </c>
      <c r="AC57">
        <v>-1</v>
      </c>
      <c r="AD57">
        <v>2</v>
      </c>
      <c r="AE57">
        <v>17</v>
      </c>
      <c r="AP57">
        <v>62</v>
      </c>
      <c r="AQ57">
        <v>47</v>
      </c>
      <c r="AR57">
        <v>21</v>
      </c>
      <c r="AS57">
        <v>140</v>
      </c>
      <c r="AT57">
        <v>26</v>
      </c>
      <c r="AU57">
        <v>91</v>
      </c>
      <c r="AV57">
        <v>57</v>
      </c>
      <c r="AW57">
        <v>49</v>
      </c>
      <c r="AX57">
        <v>415</v>
      </c>
      <c r="AY57" s="1">
        <v>44256.541446759256</v>
      </c>
      <c r="AZ57">
        <v>1</v>
      </c>
      <c r="BA57">
        <v>8</v>
      </c>
      <c r="BB57">
        <v>8</v>
      </c>
      <c r="BC57">
        <v>0</v>
      </c>
      <c r="BD57">
        <v>0</v>
      </c>
      <c r="BE57" t="s">
        <v>273</v>
      </c>
      <c r="BF57">
        <v>15</v>
      </c>
      <c r="BI57" s="1"/>
      <c r="BR57" s="2"/>
      <c r="DE57" s="1"/>
    </row>
    <row r="58" spans="1:109" ht="225" x14ac:dyDescent="0.25">
      <c r="A58">
        <v>245</v>
      </c>
      <c r="B58" t="s">
        <v>115</v>
      </c>
      <c r="C58" s="1">
        <v>44256.535763888889</v>
      </c>
      <c r="D58">
        <v>2</v>
      </c>
      <c r="E58">
        <v>3</v>
      </c>
      <c r="F58" t="s">
        <v>401</v>
      </c>
      <c r="G58" t="s">
        <v>462</v>
      </c>
      <c r="H58">
        <v>10</v>
      </c>
      <c r="I58">
        <v>27</v>
      </c>
      <c r="J58" t="s">
        <v>463</v>
      </c>
      <c r="K58">
        <v>2</v>
      </c>
      <c r="L58" s="2" t="s">
        <v>464</v>
      </c>
      <c r="M58" t="e">
        <v>#NAME?</v>
      </c>
      <c r="N58">
        <v>2</v>
      </c>
      <c r="O58">
        <v>2</v>
      </c>
      <c r="P58">
        <v>3</v>
      </c>
      <c r="Q58">
        <v>1</v>
      </c>
      <c r="R58">
        <v>4</v>
      </c>
      <c r="S58">
        <v>1</v>
      </c>
      <c r="T58">
        <v>1</v>
      </c>
      <c r="U58">
        <v>2</v>
      </c>
      <c r="V58">
        <v>4</v>
      </c>
      <c r="W58">
        <v>4</v>
      </c>
      <c r="X58">
        <v>2</v>
      </c>
      <c r="Y58">
        <v>4</v>
      </c>
      <c r="Z58">
        <v>4</v>
      </c>
      <c r="AA58">
        <v>4</v>
      </c>
      <c r="AB58">
        <v>5</v>
      </c>
      <c r="AC58">
        <v>2</v>
      </c>
      <c r="AD58">
        <v>1</v>
      </c>
      <c r="AE58">
        <v>17</v>
      </c>
      <c r="AP58">
        <v>82</v>
      </c>
      <c r="AQ58">
        <v>40</v>
      </c>
      <c r="AR58">
        <v>35</v>
      </c>
      <c r="AS58">
        <v>41</v>
      </c>
      <c r="AT58">
        <v>17</v>
      </c>
      <c r="AU58">
        <v>134</v>
      </c>
      <c r="AV58">
        <v>65</v>
      </c>
      <c r="AW58">
        <v>51</v>
      </c>
      <c r="AX58">
        <v>465</v>
      </c>
      <c r="AY58" s="1">
        <v>44256.541145833333</v>
      </c>
      <c r="AZ58">
        <v>1</v>
      </c>
      <c r="BA58">
        <v>8</v>
      </c>
      <c r="BB58">
        <v>8</v>
      </c>
      <c r="BC58">
        <v>0</v>
      </c>
      <c r="BD58">
        <v>0</v>
      </c>
      <c r="BE58" t="s">
        <v>375</v>
      </c>
      <c r="BF58">
        <v>7</v>
      </c>
      <c r="BI58" s="1"/>
      <c r="DE58" s="1"/>
    </row>
    <row r="59" spans="1:109" ht="150" x14ac:dyDescent="0.25">
      <c r="A59">
        <v>246</v>
      </c>
      <c r="B59" t="s">
        <v>115</v>
      </c>
      <c r="C59" s="1">
        <v>44256.535787037035</v>
      </c>
      <c r="D59">
        <v>2</v>
      </c>
      <c r="E59">
        <v>3</v>
      </c>
      <c r="F59" t="s">
        <v>406</v>
      </c>
      <c r="G59" t="s">
        <v>465</v>
      </c>
      <c r="H59">
        <v>4</v>
      </c>
      <c r="I59">
        <v>19</v>
      </c>
      <c r="J59" t="s">
        <v>466</v>
      </c>
      <c r="K59">
        <v>2</v>
      </c>
      <c r="L59" s="2" t="s">
        <v>467</v>
      </c>
      <c r="M59" t="s">
        <v>468</v>
      </c>
      <c r="N59">
        <v>2</v>
      </c>
      <c r="O59">
        <v>3</v>
      </c>
      <c r="P59">
        <v>4</v>
      </c>
      <c r="Q59">
        <v>2</v>
      </c>
      <c r="R59">
        <v>2</v>
      </c>
      <c r="S59">
        <v>1</v>
      </c>
      <c r="T59">
        <v>2</v>
      </c>
      <c r="U59">
        <v>3</v>
      </c>
      <c r="V59">
        <v>4</v>
      </c>
      <c r="W59">
        <v>3</v>
      </c>
      <c r="X59">
        <v>4</v>
      </c>
      <c r="Y59">
        <v>1</v>
      </c>
      <c r="Z59">
        <v>4</v>
      </c>
      <c r="AA59">
        <v>4</v>
      </c>
      <c r="AB59">
        <v>4</v>
      </c>
      <c r="AC59">
        <v>3</v>
      </c>
      <c r="AD59">
        <v>1</v>
      </c>
      <c r="AE59">
        <v>17</v>
      </c>
      <c r="AP59">
        <v>102</v>
      </c>
      <c r="AQ59">
        <v>48</v>
      </c>
      <c r="AR59">
        <v>24</v>
      </c>
      <c r="AS59">
        <v>49</v>
      </c>
      <c r="AT59">
        <v>26</v>
      </c>
      <c r="AU59">
        <v>93</v>
      </c>
      <c r="AV59">
        <v>44</v>
      </c>
      <c r="AW59">
        <v>28</v>
      </c>
      <c r="AX59">
        <v>414</v>
      </c>
      <c r="AY59" s="1">
        <v>44256.540578703702</v>
      </c>
      <c r="AZ59">
        <v>1</v>
      </c>
      <c r="BA59">
        <v>8</v>
      </c>
      <c r="BB59">
        <v>8</v>
      </c>
      <c r="BC59">
        <v>0</v>
      </c>
      <c r="BD59">
        <v>0</v>
      </c>
      <c r="BE59" t="s">
        <v>450</v>
      </c>
      <c r="BF59">
        <v>20</v>
      </c>
      <c r="BI59" s="1"/>
      <c r="DE59" s="1"/>
    </row>
    <row r="60" spans="1:109" x14ac:dyDescent="0.25">
      <c r="A60">
        <v>247</v>
      </c>
      <c r="B60" t="s">
        <v>115</v>
      </c>
      <c r="C60" s="1">
        <v>44256.535798611112</v>
      </c>
      <c r="D60">
        <v>2</v>
      </c>
      <c r="E60">
        <v>3</v>
      </c>
      <c r="F60" t="s">
        <v>406</v>
      </c>
      <c r="G60" t="s">
        <v>140</v>
      </c>
      <c r="H60">
        <v>6</v>
      </c>
      <c r="I60">
        <v>28</v>
      </c>
      <c r="J60" t="s">
        <v>469</v>
      </c>
      <c r="K60">
        <v>2</v>
      </c>
      <c r="L60" t="s">
        <v>470</v>
      </c>
      <c r="M60" t="s">
        <v>471</v>
      </c>
      <c r="N60">
        <v>4</v>
      </c>
      <c r="O60">
        <v>4</v>
      </c>
      <c r="P60">
        <v>4</v>
      </c>
      <c r="Q60">
        <v>1</v>
      </c>
      <c r="R60">
        <v>1</v>
      </c>
      <c r="S60">
        <v>1</v>
      </c>
      <c r="T60">
        <v>2</v>
      </c>
      <c r="U60">
        <v>2</v>
      </c>
      <c r="V60">
        <v>1</v>
      </c>
      <c r="W60">
        <v>2</v>
      </c>
      <c r="X60">
        <v>1</v>
      </c>
      <c r="Y60">
        <v>3</v>
      </c>
      <c r="Z60">
        <v>4</v>
      </c>
      <c r="AA60">
        <v>2</v>
      </c>
      <c r="AB60">
        <v>3</v>
      </c>
      <c r="AC60">
        <v>4</v>
      </c>
      <c r="AD60">
        <v>2</v>
      </c>
      <c r="AE60">
        <v>17</v>
      </c>
      <c r="AP60">
        <v>95</v>
      </c>
      <c r="AQ60">
        <v>32</v>
      </c>
      <c r="AR60">
        <v>26</v>
      </c>
      <c r="AS60">
        <v>99</v>
      </c>
      <c r="AT60">
        <v>16</v>
      </c>
      <c r="AU60">
        <v>35</v>
      </c>
      <c r="AV60">
        <v>27</v>
      </c>
      <c r="AW60">
        <v>29</v>
      </c>
      <c r="AX60">
        <v>359</v>
      </c>
      <c r="AY60" s="1">
        <v>44256.539953703701</v>
      </c>
      <c r="AZ60">
        <v>1</v>
      </c>
      <c r="BA60">
        <v>8</v>
      </c>
      <c r="BB60">
        <v>8</v>
      </c>
      <c r="BC60">
        <v>0</v>
      </c>
      <c r="BD60">
        <v>0</v>
      </c>
      <c r="BE60" t="s">
        <v>251</v>
      </c>
      <c r="BF60">
        <v>47</v>
      </c>
      <c r="BI60" s="1"/>
      <c r="BS60" s="2"/>
      <c r="DE60" s="1"/>
    </row>
    <row r="61" spans="1:109" x14ac:dyDescent="0.25">
      <c r="A61">
        <v>248</v>
      </c>
      <c r="B61" t="s">
        <v>115</v>
      </c>
      <c r="C61" s="1">
        <v>44256.535891203705</v>
      </c>
      <c r="D61">
        <v>2</v>
      </c>
      <c r="E61">
        <v>3</v>
      </c>
      <c r="F61" t="s">
        <v>454</v>
      </c>
      <c r="G61" t="s">
        <v>472</v>
      </c>
      <c r="H61">
        <v>14</v>
      </c>
      <c r="I61">
        <v>4</v>
      </c>
      <c r="J61" t="s">
        <v>473</v>
      </c>
      <c r="K61">
        <v>2</v>
      </c>
      <c r="L61" t="s">
        <v>474</v>
      </c>
      <c r="M61" t="s">
        <v>475</v>
      </c>
      <c r="N61">
        <v>-1</v>
      </c>
      <c r="O61">
        <v>-1</v>
      </c>
      <c r="P61">
        <v>-1</v>
      </c>
      <c r="Q61">
        <v>-1</v>
      </c>
      <c r="R61">
        <v>-1</v>
      </c>
      <c r="S61">
        <v>3</v>
      </c>
      <c r="T61">
        <v>2</v>
      </c>
      <c r="U61">
        <v>1</v>
      </c>
      <c r="V61">
        <v>3</v>
      </c>
      <c r="W61">
        <v>4</v>
      </c>
      <c r="X61">
        <v>2</v>
      </c>
      <c r="Y61">
        <v>3</v>
      </c>
      <c r="Z61">
        <v>3</v>
      </c>
      <c r="AA61">
        <v>3</v>
      </c>
      <c r="AB61">
        <v>3</v>
      </c>
      <c r="AC61">
        <v>3</v>
      </c>
      <c r="AD61">
        <v>1</v>
      </c>
      <c r="AE61">
        <v>18</v>
      </c>
      <c r="AP61">
        <v>124</v>
      </c>
      <c r="AQ61">
        <v>124</v>
      </c>
      <c r="AR61">
        <v>43</v>
      </c>
      <c r="AS61">
        <v>74</v>
      </c>
      <c r="AT61">
        <v>25</v>
      </c>
      <c r="AU61">
        <v>175</v>
      </c>
      <c r="AV61">
        <v>21</v>
      </c>
      <c r="AW61">
        <v>38</v>
      </c>
      <c r="AX61">
        <v>540</v>
      </c>
      <c r="AY61" s="1">
        <v>44256.543113425927</v>
      </c>
      <c r="AZ61">
        <v>1</v>
      </c>
      <c r="BA61">
        <v>8</v>
      </c>
      <c r="BB61">
        <v>8</v>
      </c>
      <c r="BC61">
        <v>0</v>
      </c>
      <c r="BD61">
        <v>0</v>
      </c>
      <c r="BE61" t="s">
        <v>198</v>
      </c>
      <c r="BF61">
        <v>19</v>
      </c>
      <c r="BI61" s="1"/>
      <c r="BR61" s="2"/>
      <c r="BS61" s="2"/>
      <c r="DE61" s="1"/>
    </row>
    <row r="62" spans="1:109" ht="45" x14ac:dyDescent="0.25">
      <c r="A62">
        <v>249</v>
      </c>
      <c r="B62" t="s">
        <v>115</v>
      </c>
      <c r="C62" s="1">
        <v>44256.535902777781</v>
      </c>
      <c r="D62">
        <v>2</v>
      </c>
      <c r="E62">
        <v>3</v>
      </c>
      <c r="F62" t="s">
        <v>476</v>
      </c>
      <c r="G62" t="s">
        <v>477</v>
      </c>
      <c r="H62">
        <v>9</v>
      </c>
      <c r="I62">
        <v>3</v>
      </c>
      <c r="J62" t="s">
        <v>478</v>
      </c>
      <c r="K62">
        <v>2</v>
      </c>
      <c r="L62" t="s">
        <v>479</v>
      </c>
      <c r="M62" s="2" t="s">
        <v>480</v>
      </c>
      <c r="N62">
        <v>3</v>
      </c>
      <c r="O62">
        <v>4</v>
      </c>
      <c r="P62">
        <v>4</v>
      </c>
      <c r="Q62">
        <v>5</v>
      </c>
      <c r="R62">
        <v>2</v>
      </c>
      <c r="S62">
        <v>4</v>
      </c>
      <c r="T62">
        <v>2</v>
      </c>
      <c r="U62">
        <v>3</v>
      </c>
      <c r="V62">
        <v>3</v>
      </c>
      <c r="W62">
        <v>4</v>
      </c>
      <c r="X62">
        <v>3</v>
      </c>
      <c r="Y62">
        <v>4</v>
      </c>
      <c r="Z62">
        <v>4</v>
      </c>
      <c r="AA62">
        <v>4</v>
      </c>
      <c r="AB62">
        <v>4</v>
      </c>
      <c r="AC62">
        <v>3</v>
      </c>
      <c r="AD62">
        <v>2</v>
      </c>
      <c r="AE62">
        <v>17</v>
      </c>
      <c r="AP62">
        <v>82</v>
      </c>
      <c r="AQ62">
        <v>44</v>
      </c>
      <c r="AR62">
        <v>88</v>
      </c>
      <c r="AS62">
        <v>72</v>
      </c>
      <c r="AT62">
        <v>17</v>
      </c>
      <c r="AU62">
        <v>91</v>
      </c>
      <c r="AV62">
        <v>53</v>
      </c>
      <c r="AW62">
        <v>35</v>
      </c>
      <c r="AX62">
        <v>428</v>
      </c>
      <c r="AY62" s="1">
        <v>44256.541481481479</v>
      </c>
      <c r="AZ62">
        <v>1</v>
      </c>
      <c r="BA62">
        <v>8</v>
      </c>
      <c r="BB62">
        <v>8</v>
      </c>
      <c r="BC62">
        <v>0</v>
      </c>
      <c r="BD62">
        <v>0</v>
      </c>
      <c r="BE62" t="s">
        <v>375</v>
      </c>
      <c r="BF62">
        <v>12</v>
      </c>
      <c r="BI62" s="1"/>
      <c r="BR62" s="2"/>
      <c r="DE62" s="1"/>
    </row>
    <row r="63" spans="1:109" ht="135" x14ac:dyDescent="0.25">
      <c r="A63">
        <v>250</v>
      </c>
      <c r="B63" t="s">
        <v>115</v>
      </c>
      <c r="C63" s="1">
        <v>44256.535949074074</v>
      </c>
      <c r="D63">
        <v>2</v>
      </c>
      <c r="E63">
        <v>3</v>
      </c>
      <c r="F63" t="s">
        <v>406</v>
      </c>
      <c r="G63" t="s">
        <v>481</v>
      </c>
      <c r="H63">
        <v>11</v>
      </c>
      <c r="I63">
        <v>27</v>
      </c>
      <c r="J63" t="s">
        <v>482</v>
      </c>
      <c r="K63">
        <v>2</v>
      </c>
      <c r="L63" s="2" t="s">
        <v>483</v>
      </c>
      <c r="M63" s="2" t="s">
        <v>484</v>
      </c>
      <c r="N63">
        <v>4</v>
      </c>
      <c r="O63">
        <v>4</v>
      </c>
      <c r="P63">
        <v>4</v>
      </c>
      <c r="Q63">
        <v>4</v>
      </c>
      <c r="R63">
        <v>5</v>
      </c>
      <c r="S63">
        <v>3</v>
      </c>
      <c r="T63">
        <v>4</v>
      </c>
      <c r="U63">
        <v>2</v>
      </c>
      <c r="V63">
        <v>5</v>
      </c>
      <c r="W63">
        <v>-1</v>
      </c>
      <c r="X63">
        <v>2</v>
      </c>
      <c r="Y63">
        <v>4</v>
      </c>
      <c r="Z63">
        <v>5</v>
      </c>
      <c r="AA63">
        <v>5</v>
      </c>
      <c r="AB63">
        <v>2</v>
      </c>
      <c r="AC63">
        <v>-1</v>
      </c>
      <c r="AD63">
        <v>2</v>
      </c>
      <c r="AE63">
        <v>17</v>
      </c>
      <c r="AP63">
        <v>89</v>
      </c>
      <c r="AQ63">
        <v>51</v>
      </c>
      <c r="AR63">
        <v>41</v>
      </c>
      <c r="AS63">
        <v>45</v>
      </c>
      <c r="AT63">
        <v>17</v>
      </c>
      <c r="AU63">
        <v>56</v>
      </c>
      <c r="AV63">
        <v>87</v>
      </c>
      <c r="AW63">
        <v>27</v>
      </c>
      <c r="AX63">
        <v>413</v>
      </c>
      <c r="AY63" s="1">
        <v>44256.54074074074</v>
      </c>
      <c r="AZ63">
        <v>1</v>
      </c>
      <c r="BA63">
        <v>8</v>
      </c>
      <c r="BB63">
        <v>8</v>
      </c>
      <c r="BC63">
        <v>0</v>
      </c>
      <c r="BD63">
        <v>0</v>
      </c>
      <c r="BE63" t="s">
        <v>346</v>
      </c>
      <c r="BF63">
        <v>21</v>
      </c>
      <c r="BI63" s="1"/>
      <c r="BR63" s="2"/>
      <c r="BS63" s="2"/>
      <c r="DE63" s="1"/>
    </row>
    <row r="64" spans="1:109" ht="60" x14ac:dyDescent="0.25">
      <c r="A64">
        <v>251</v>
      </c>
      <c r="B64" t="s">
        <v>115</v>
      </c>
      <c r="C64" s="1">
        <v>44256.53597222222</v>
      </c>
      <c r="D64">
        <v>2</v>
      </c>
      <c r="E64">
        <v>3</v>
      </c>
      <c r="F64" t="s">
        <v>419</v>
      </c>
      <c r="G64" t="s">
        <v>485</v>
      </c>
      <c r="H64">
        <v>4</v>
      </c>
      <c r="I64">
        <v>28</v>
      </c>
      <c r="J64" t="s">
        <v>486</v>
      </c>
      <c r="K64">
        <v>2</v>
      </c>
      <c r="L64" s="2" t="s">
        <v>487</v>
      </c>
      <c r="M64" t="s">
        <v>488</v>
      </c>
      <c r="N64">
        <v>3</v>
      </c>
      <c r="O64">
        <v>-1</v>
      </c>
      <c r="P64">
        <v>4</v>
      </c>
      <c r="Q64">
        <v>2</v>
      </c>
      <c r="R64">
        <v>-1</v>
      </c>
      <c r="S64">
        <v>1</v>
      </c>
      <c r="T64">
        <v>2</v>
      </c>
      <c r="U64">
        <v>2</v>
      </c>
      <c r="V64">
        <v>3</v>
      </c>
      <c r="W64">
        <v>2</v>
      </c>
      <c r="X64">
        <v>-1</v>
      </c>
      <c r="Y64">
        <v>2</v>
      </c>
      <c r="Z64">
        <v>2</v>
      </c>
      <c r="AA64">
        <v>4</v>
      </c>
      <c r="AB64">
        <v>2</v>
      </c>
      <c r="AC64">
        <v>-1</v>
      </c>
      <c r="AD64">
        <v>2</v>
      </c>
      <c r="AE64">
        <v>17</v>
      </c>
      <c r="AP64">
        <v>65</v>
      </c>
      <c r="AQ64">
        <v>42</v>
      </c>
      <c r="AR64">
        <v>32</v>
      </c>
      <c r="AS64">
        <v>99</v>
      </c>
      <c r="AT64">
        <v>55</v>
      </c>
      <c r="AU64">
        <v>28</v>
      </c>
      <c r="AV64">
        <v>77</v>
      </c>
      <c r="AW64">
        <v>122</v>
      </c>
      <c r="AX64">
        <v>406</v>
      </c>
      <c r="AY64" s="1">
        <v>44256.541990740741</v>
      </c>
      <c r="AZ64">
        <v>1</v>
      </c>
      <c r="BA64">
        <v>8</v>
      </c>
      <c r="BB64">
        <v>8</v>
      </c>
      <c r="BC64">
        <v>0</v>
      </c>
      <c r="BD64">
        <v>0</v>
      </c>
      <c r="BE64" t="s">
        <v>198</v>
      </c>
      <c r="BF64">
        <v>37</v>
      </c>
      <c r="BI64" s="1"/>
      <c r="BR64" s="2"/>
      <c r="DE64" s="1"/>
    </row>
    <row r="65" spans="1:109" ht="330" x14ac:dyDescent="0.25">
      <c r="A65">
        <v>252</v>
      </c>
      <c r="B65" t="s">
        <v>115</v>
      </c>
      <c r="C65" s="1">
        <v>44256.536527777775</v>
      </c>
      <c r="D65">
        <v>2</v>
      </c>
      <c r="E65">
        <v>3</v>
      </c>
      <c r="F65" t="s">
        <v>410</v>
      </c>
      <c r="G65" t="s">
        <v>161</v>
      </c>
      <c r="H65">
        <v>9</v>
      </c>
      <c r="I65">
        <v>30</v>
      </c>
      <c r="J65" t="s">
        <v>489</v>
      </c>
      <c r="K65">
        <v>2</v>
      </c>
      <c r="L65" s="2" t="s">
        <v>490</v>
      </c>
      <c r="M65" s="2" t="s">
        <v>491</v>
      </c>
      <c r="N65">
        <v>4</v>
      </c>
      <c r="O65">
        <v>4</v>
      </c>
      <c r="P65">
        <v>4</v>
      </c>
      <c r="Q65">
        <v>1</v>
      </c>
      <c r="R65">
        <v>3</v>
      </c>
      <c r="S65">
        <v>1</v>
      </c>
      <c r="T65">
        <v>3</v>
      </c>
      <c r="U65">
        <v>2</v>
      </c>
      <c r="V65">
        <v>3</v>
      </c>
      <c r="W65">
        <v>2</v>
      </c>
      <c r="X65">
        <v>2</v>
      </c>
      <c r="Y65">
        <v>3</v>
      </c>
      <c r="Z65">
        <v>4</v>
      </c>
      <c r="AA65">
        <v>4</v>
      </c>
      <c r="AB65">
        <v>3</v>
      </c>
      <c r="AC65">
        <v>4</v>
      </c>
      <c r="AD65">
        <v>2</v>
      </c>
      <c r="AE65">
        <v>17</v>
      </c>
      <c r="AP65">
        <v>135</v>
      </c>
      <c r="AQ65">
        <v>43</v>
      </c>
      <c r="AR65">
        <v>38</v>
      </c>
      <c r="AS65">
        <v>52</v>
      </c>
      <c r="AT65">
        <v>25</v>
      </c>
      <c r="AU65">
        <v>148</v>
      </c>
      <c r="AV65">
        <v>138</v>
      </c>
      <c r="AW65">
        <v>38</v>
      </c>
      <c r="AX65">
        <v>617</v>
      </c>
      <c r="AY65" s="1">
        <v>44256.543668981481</v>
      </c>
      <c r="AZ65">
        <v>1</v>
      </c>
      <c r="BA65">
        <v>8</v>
      </c>
      <c r="BB65">
        <v>8</v>
      </c>
      <c r="BC65">
        <v>0</v>
      </c>
      <c r="BD65">
        <v>0</v>
      </c>
      <c r="BE65" t="s">
        <v>418</v>
      </c>
      <c r="BF65">
        <v>4</v>
      </c>
      <c r="BI65" s="1"/>
      <c r="BS65" s="2"/>
      <c r="DE65" s="1"/>
    </row>
    <row r="66" spans="1:109" ht="375" x14ac:dyDescent="0.25">
      <c r="A66">
        <v>253</v>
      </c>
      <c r="B66" t="s">
        <v>115</v>
      </c>
      <c r="C66" s="1">
        <v>44256.537824074076</v>
      </c>
      <c r="D66">
        <v>2</v>
      </c>
      <c r="E66">
        <v>3</v>
      </c>
      <c r="F66" t="s">
        <v>401</v>
      </c>
      <c r="G66" t="s">
        <v>492</v>
      </c>
      <c r="H66">
        <v>8</v>
      </c>
      <c r="I66">
        <v>26</v>
      </c>
      <c r="J66" t="s">
        <v>493</v>
      </c>
      <c r="K66">
        <v>2</v>
      </c>
      <c r="L66" s="2" t="s">
        <v>494</v>
      </c>
      <c r="M66" t="e">
        <v>#NAME?</v>
      </c>
      <c r="N66">
        <v>4</v>
      </c>
      <c r="O66">
        <v>5</v>
      </c>
      <c r="P66">
        <v>4</v>
      </c>
      <c r="Q66">
        <v>1</v>
      </c>
      <c r="R66">
        <v>2</v>
      </c>
      <c r="S66">
        <v>2</v>
      </c>
      <c r="T66">
        <v>3</v>
      </c>
      <c r="U66">
        <v>2</v>
      </c>
      <c r="V66">
        <v>4</v>
      </c>
      <c r="W66">
        <v>4</v>
      </c>
      <c r="X66">
        <v>3</v>
      </c>
      <c r="Y66">
        <v>4</v>
      </c>
      <c r="Z66">
        <v>5</v>
      </c>
      <c r="AA66">
        <v>4</v>
      </c>
      <c r="AB66">
        <v>4</v>
      </c>
      <c r="AC66">
        <v>3</v>
      </c>
      <c r="AD66">
        <v>2</v>
      </c>
      <c r="AE66">
        <v>16</v>
      </c>
      <c r="AP66">
        <v>89</v>
      </c>
      <c r="AQ66">
        <v>46</v>
      </c>
      <c r="AR66">
        <v>48</v>
      </c>
      <c r="AS66">
        <v>78</v>
      </c>
      <c r="AT66">
        <v>13</v>
      </c>
      <c r="AU66">
        <v>203</v>
      </c>
      <c r="AV66">
        <v>57</v>
      </c>
      <c r="AW66">
        <v>30</v>
      </c>
      <c r="AX66">
        <v>564</v>
      </c>
      <c r="AY66" s="1">
        <v>44256.544351851851</v>
      </c>
      <c r="AZ66">
        <v>1</v>
      </c>
      <c r="BA66">
        <v>8</v>
      </c>
      <c r="BB66">
        <v>8</v>
      </c>
      <c r="BC66">
        <v>0</v>
      </c>
      <c r="BD66">
        <v>0</v>
      </c>
      <c r="BE66" t="s">
        <v>133</v>
      </c>
      <c r="BF66">
        <v>8</v>
      </c>
      <c r="BI66" s="1"/>
      <c r="BS66" s="2"/>
      <c r="DE66" s="1"/>
    </row>
    <row r="67" spans="1:109" ht="150" x14ac:dyDescent="0.25">
      <c r="A67">
        <v>285</v>
      </c>
      <c r="B67" t="s">
        <v>115</v>
      </c>
      <c r="C67" s="1">
        <v>44258.390277777777</v>
      </c>
      <c r="D67">
        <v>2</v>
      </c>
      <c r="E67">
        <v>3</v>
      </c>
      <c r="F67" t="s">
        <v>535</v>
      </c>
      <c r="G67" t="s">
        <v>536</v>
      </c>
      <c r="H67">
        <v>8</v>
      </c>
      <c r="I67">
        <v>12</v>
      </c>
      <c r="J67" t="s">
        <v>537</v>
      </c>
      <c r="K67">
        <v>2</v>
      </c>
      <c r="L67" t="e">
        <v>#NAME?</v>
      </c>
      <c r="M67" s="2" t="s">
        <v>538</v>
      </c>
      <c r="N67">
        <v>-1</v>
      </c>
      <c r="O67">
        <v>3</v>
      </c>
      <c r="P67">
        <v>4</v>
      </c>
      <c r="Q67">
        <v>2</v>
      </c>
      <c r="R67">
        <v>3</v>
      </c>
      <c r="S67">
        <v>1</v>
      </c>
      <c r="T67">
        <v>1</v>
      </c>
      <c r="U67">
        <v>1</v>
      </c>
      <c r="V67">
        <v>-1</v>
      </c>
      <c r="W67">
        <v>-1</v>
      </c>
      <c r="X67">
        <v>-1</v>
      </c>
      <c r="Y67">
        <v>3</v>
      </c>
      <c r="Z67">
        <v>3</v>
      </c>
      <c r="AA67">
        <v>4</v>
      </c>
      <c r="AB67">
        <v>3</v>
      </c>
      <c r="AC67">
        <v>-1</v>
      </c>
      <c r="AD67">
        <v>2</v>
      </c>
      <c r="AE67">
        <v>16</v>
      </c>
      <c r="AP67">
        <v>111</v>
      </c>
      <c r="AQ67">
        <v>46</v>
      </c>
      <c r="AR67">
        <v>24</v>
      </c>
      <c r="AS67">
        <v>67</v>
      </c>
      <c r="AT67">
        <v>26</v>
      </c>
      <c r="AU67">
        <v>262</v>
      </c>
      <c r="AV67">
        <v>161</v>
      </c>
      <c r="AW67">
        <v>51</v>
      </c>
      <c r="AX67">
        <v>748</v>
      </c>
      <c r="AY67" s="1">
        <v>44258.398935185185</v>
      </c>
      <c r="AZ67">
        <v>1</v>
      </c>
      <c r="BA67">
        <v>8</v>
      </c>
      <c r="BB67">
        <v>8</v>
      </c>
      <c r="BC67">
        <v>0</v>
      </c>
      <c r="BD67">
        <v>0</v>
      </c>
      <c r="BE67" t="s">
        <v>152</v>
      </c>
      <c r="BF67">
        <v>3</v>
      </c>
      <c r="BI67" s="1"/>
      <c r="DE67" s="1"/>
    </row>
    <row r="68" spans="1:109" ht="135" x14ac:dyDescent="0.25">
      <c r="A68">
        <v>286</v>
      </c>
      <c r="B68" t="s">
        <v>115</v>
      </c>
      <c r="C68" s="1">
        <v>44258.390277777777</v>
      </c>
      <c r="D68">
        <v>2</v>
      </c>
      <c r="E68">
        <v>3</v>
      </c>
      <c r="F68" t="s">
        <v>406</v>
      </c>
      <c r="G68" t="s">
        <v>539</v>
      </c>
      <c r="H68">
        <v>9</v>
      </c>
      <c r="I68">
        <v>17</v>
      </c>
      <c r="J68" t="s">
        <v>540</v>
      </c>
      <c r="K68">
        <v>2</v>
      </c>
      <c r="L68" t="e">
        <v>#NAME?</v>
      </c>
      <c r="M68" s="2" t="s">
        <v>541</v>
      </c>
      <c r="N68">
        <v>4</v>
      </c>
      <c r="O68">
        <v>4</v>
      </c>
      <c r="P68">
        <v>3</v>
      </c>
      <c r="Q68">
        <v>3</v>
      </c>
      <c r="R68">
        <v>4</v>
      </c>
      <c r="S68">
        <v>3</v>
      </c>
      <c r="T68">
        <v>3</v>
      </c>
      <c r="U68">
        <v>2</v>
      </c>
      <c r="V68">
        <v>4</v>
      </c>
      <c r="W68">
        <v>4</v>
      </c>
      <c r="X68">
        <v>4</v>
      </c>
      <c r="Y68">
        <v>4</v>
      </c>
      <c r="Z68">
        <v>4</v>
      </c>
      <c r="AA68">
        <v>4</v>
      </c>
      <c r="AB68">
        <v>5</v>
      </c>
      <c r="AC68">
        <v>2</v>
      </c>
      <c r="AD68">
        <v>2</v>
      </c>
      <c r="AE68">
        <v>17</v>
      </c>
      <c r="AP68">
        <v>98</v>
      </c>
      <c r="AQ68">
        <v>27</v>
      </c>
      <c r="AR68">
        <v>27</v>
      </c>
      <c r="AS68">
        <v>45</v>
      </c>
      <c r="AT68">
        <v>12</v>
      </c>
      <c r="AU68">
        <v>177</v>
      </c>
      <c r="AV68">
        <v>89</v>
      </c>
      <c r="AW68">
        <v>29</v>
      </c>
      <c r="AX68">
        <v>504</v>
      </c>
      <c r="AY68" s="1">
        <v>44258.396111111113</v>
      </c>
      <c r="AZ68">
        <v>1</v>
      </c>
      <c r="BA68">
        <v>8</v>
      </c>
      <c r="BB68">
        <v>8</v>
      </c>
      <c r="BC68">
        <v>0</v>
      </c>
      <c r="BD68">
        <v>0</v>
      </c>
      <c r="BE68" t="s">
        <v>215</v>
      </c>
      <c r="BF68">
        <v>14</v>
      </c>
      <c r="BI68" s="1"/>
      <c r="BR68" s="2"/>
      <c r="BS68" s="2"/>
      <c r="DE68" s="1"/>
    </row>
    <row r="69" spans="1:109" x14ac:dyDescent="0.25">
      <c r="A69">
        <v>287</v>
      </c>
      <c r="B69" t="s">
        <v>115</v>
      </c>
      <c r="C69" s="1">
        <v>44258.390289351853</v>
      </c>
      <c r="D69">
        <v>2</v>
      </c>
      <c r="E69">
        <v>3</v>
      </c>
      <c r="F69" t="s">
        <v>476</v>
      </c>
      <c r="G69" t="s">
        <v>174</v>
      </c>
      <c r="H69">
        <v>8</v>
      </c>
      <c r="I69">
        <v>23</v>
      </c>
      <c r="J69" t="s">
        <v>542</v>
      </c>
      <c r="K69">
        <v>2</v>
      </c>
      <c r="L69" t="e">
        <v>#NAME?</v>
      </c>
      <c r="M69" t="s">
        <v>543</v>
      </c>
      <c r="N69">
        <v>4</v>
      </c>
      <c r="O69">
        <v>4</v>
      </c>
      <c r="P69">
        <v>4</v>
      </c>
      <c r="Q69">
        <v>1</v>
      </c>
      <c r="R69">
        <v>3</v>
      </c>
      <c r="S69">
        <v>2</v>
      </c>
      <c r="T69">
        <v>4</v>
      </c>
      <c r="U69">
        <v>3</v>
      </c>
      <c r="V69">
        <v>5</v>
      </c>
      <c r="W69">
        <v>3</v>
      </c>
      <c r="X69">
        <v>4</v>
      </c>
      <c r="Y69">
        <v>3</v>
      </c>
      <c r="Z69">
        <v>4</v>
      </c>
      <c r="AA69">
        <v>4</v>
      </c>
      <c r="AB69">
        <v>5</v>
      </c>
      <c r="AC69">
        <v>2</v>
      </c>
      <c r="AD69">
        <v>2</v>
      </c>
      <c r="AE69">
        <v>17</v>
      </c>
      <c r="AP69">
        <v>103</v>
      </c>
      <c r="AQ69">
        <v>27</v>
      </c>
      <c r="AR69">
        <v>42</v>
      </c>
      <c r="AS69">
        <v>85</v>
      </c>
      <c r="AT69">
        <v>45</v>
      </c>
      <c r="AU69">
        <v>383</v>
      </c>
      <c r="AV69">
        <v>65</v>
      </c>
      <c r="AW69">
        <v>56</v>
      </c>
      <c r="AX69">
        <v>779</v>
      </c>
      <c r="AY69" s="1">
        <v>44258.399618055555</v>
      </c>
      <c r="AZ69">
        <v>1</v>
      </c>
      <c r="BA69">
        <v>8</v>
      </c>
      <c r="BB69">
        <v>8</v>
      </c>
      <c r="BC69">
        <v>0</v>
      </c>
      <c r="BD69">
        <v>0</v>
      </c>
      <c r="BE69" t="s">
        <v>127</v>
      </c>
      <c r="BF69">
        <v>5</v>
      </c>
      <c r="BI69" s="1"/>
      <c r="BR69" s="2"/>
      <c r="BS69" s="2"/>
      <c r="DE69" s="1"/>
    </row>
    <row r="70" spans="1:109" ht="285" x14ac:dyDescent="0.25">
      <c r="A70">
        <v>288</v>
      </c>
      <c r="B70" t="s">
        <v>115</v>
      </c>
      <c r="C70" s="1">
        <v>44258.390289351853</v>
      </c>
      <c r="D70">
        <v>2</v>
      </c>
      <c r="E70">
        <v>3</v>
      </c>
      <c r="F70" t="s">
        <v>454</v>
      </c>
      <c r="G70" t="s">
        <v>411</v>
      </c>
      <c r="H70">
        <v>25</v>
      </c>
      <c r="I70">
        <v>15</v>
      </c>
      <c r="J70" t="s">
        <v>544</v>
      </c>
      <c r="K70">
        <v>2</v>
      </c>
      <c r="L70" s="2" t="s">
        <v>545</v>
      </c>
      <c r="M70" s="2" t="s">
        <v>546</v>
      </c>
      <c r="N70">
        <v>-1</v>
      </c>
      <c r="O70">
        <v>3</v>
      </c>
      <c r="P70">
        <v>4</v>
      </c>
      <c r="Q70">
        <v>1</v>
      </c>
      <c r="R70">
        <v>4</v>
      </c>
      <c r="S70">
        <v>1</v>
      </c>
      <c r="T70">
        <v>2</v>
      </c>
      <c r="U70">
        <v>2</v>
      </c>
      <c r="V70">
        <v>3</v>
      </c>
      <c r="W70">
        <v>-1</v>
      </c>
      <c r="X70">
        <v>4</v>
      </c>
      <c r="Y70">
        <v>2</v>
      </c>
      <c r="Z70">
        <v>2</v>
      </c>
      <c r="AA70">
        <v>4</v>
      </c>
      <c r="AB70">
        <v>4</v>
      </c>
      <c r="AC70">
        <v>-1</v>
      </c>
      <c r="AD70">
        <v>1</v>
      </c>
      <c r="AE70">
        <v>17</v>
      </c>
      <c r="AP70">
        <v>79</v>
      </c>
      <c r="AQ70">
        <v>46</v>
      </c>
      <c r="AR70">
        <v>60</v>
      </c>
      <c r="AS70">
        <v>112</v>
      </c>
      <c r="AT70">
        <v>43</v>
      </c>
      <c r="AU70">
        <v>324</v>
      </c>
      <c r="AV70">
        <v>104</v>
      </c>
      <c r="AW70">
        <v>63</v>
      </c>
      <c r="AX70">
        <v>806</v>
      </c>
      <c r="AY70" s="1">
        <v>44258.399907407409</v>
      </c>
      <c r="AZ70">
        <v>1</v>
      </c>
      <c r="BA70">
        <v>8</v>
      </c>
      <c r="BB70">
        <v>8</v>
      </c>
      <c r="BC70">
        <v>0</v>
      </c>
      <c r="BD70">
        <v>0</v>
      </c>
      <c r="BE70" t="s">
        <v>510</v>
      </c>
      <c r="BF70">
        <v>0</v>
      </c>
      <c r="BI70" s="1"/>
      <c r="BR70" s="2"/>
      <c r="BS70" s="2"/>
      <c r="DE70" s="1"/>
    </row>
    <row r="71" spans="1:109" ht="255" x14ac:dyDescent="0.25">
      <c r="A71">
        <v>289</v>
      </c>
      <c r="B71" t="s">
        <v>115</v>
      </c>
      <c r="C71" s="1">
        <v>44258.390289351853</v>
      </c>
      <c r="D71">
        <v>2</v>
      </c>
      <c r="E71">
        <v>3</v>
      </c>
      <c r="F71" t="s">
        <v>401</v>
      </c>
      <c r="G71" t="s">
        <v>140</v>
      </c>
      <c r="H71">
        <v>3</v>
      </c>
      <c r="I71">
        <v>22</v>
      </c>
      <c r="J71" t="s">
        <v>547</v>
      </c>
      <c r="K71">
        <v>2</v>
      </c>
      <c r="L71" s="2" t="s">
        <v>548</v>
      </c>
      <c r="M71" s="2" t="s">
        <v>549</v>
      </c>
      <c r="N71">
        <v>2</v>
      </c>
      <c r="O71">
        <v>-1</v>
      </c>
      <c r="P71">
        <v>3</v>
      </c>
      <c r="Q71">
        <v>1</v>
      </c>
      <c r="R71">
        <v>3</v>
      </c>
      <c r="S71">
        <v>2</v>
      </c>
      <c r="T71">
        <v>2</v>
      </c>
      <c r="U71">
        <v>1</v>
      </c>
      <c r="V71">
        <v>4</v>
      </c>
      <c r="W71">
        <v>-1</v>
      </c>
      <c r="X71">
        <v>-1</v>
      </c>
      <c r="Y71">
        <v>3</v>
      </c>
      <c r="Z71">
        <v>4</v>
      </c>
      <c r="AA71">
        <v>4</v>
      </c>
      <c r="AB71">
        <v>-1</v>
      </c>
      <c r="AC71">
        <v>2</v>
      </c>
      <c r="AD71">
        <v>1</v>
      </c>
      <c r="AE71">
        <v>16</v>
      </c>
      <c r="AP71">
        <v>143</v>
      </c>
      <c r="AQ71">
        <v>97</v>
      </c>
      <c r="AR71">
        <v>48</v>
      </c>
      <c r="AS71">
        <v>126</v>
      </c>
      <c r="AT71">
        <v>61</v>
      </c>
      <c r="AU71">
        <v>267</v>
      </c>
      <c r="AV71">
        <v>31</v>
      </c>
      <c r="AW71">
        <v>92</v>
      </c>
      <c r="AX71">
        <v>765</v>
      </c>
      <c r="AY71" s="1">
        <v>44258.400300925925</v>
      </c>
      <c r="AZ71">
        <v>1</v>
      </c>
      <c r="BA71">
        <v>8</v>
      </c>
      <c r="BB71">
        <v>8</v>
      </c>
      <c r="BC71">
        <v>0</v>
      </c>
      <c r="BD71">
        <v>0</v>
      </c>
      <c r="BE71" t="s">
        <v>160</v>
      </c>
      <c r="BF71">
        <v>10</v>
      </c>
      <c r="BI71" s="1"/>
      <c r="BR71" s="2"/>
      <c r="BS71" s="2"/>
      <c r="DE71" s="1"/>
    </row>
    <row r="72" spans="1:109" ht="409.5" x14ac:dyDescent="0.25">
      <c r="A72">
        <v>290</v>
      </c>
      <c r="B72" t="s">
        <v>115</v>
      </c>
      <c r="C72" s="1">
        <v>44258.390289351853</v>
      </c>
      <c r="D72">
        <v>2</v>
      </c>
      <c r="E72">
        <v>3</v>
      </c>
      <c r="F72" t="s">
        <v>401</v>
      </c>
      <c r="G72" t="s">
        <v>407</v>
      </c>
      <c r="H72">
        <v>8</v>
      </c>
      <c r="I72">
        <v>6</v>
      </c>
      <c r="J72" t="s">
        <v>550</v>
      </c>
      <c r="K72">
        <v>2</v>
      </c>
      <c r="L72" s="2" t="s">
        <v>551</v>
      </c>
      <c r="M72" s="2" t="s">
        <v>552</v>
      </c>
      <c r="N72">
        <v>3</v>
      </c>
      <c r="O72">
        <v>2</v>
      </c>
      <c r="P72">
        <v>3</v>
      </c>
      <c r="Q72">
        <v>1</v>
      </c>
      <c r="R72">
        <v>-1</v>
      </c>
      <c r="S72">
        <v>2</v>
      </c>
      <c r="T72">
        <v>2</v>
      </c>
      <c r="U72">
        <v>2</v>
      </c>
      <c r="V72">
        <v>4</v>
      </c>
      <c r="W72">
        <v>4</v>
      </c>
      <c r="X72">
        <v>3</v>
      </c>
      <c r="Y72">
        <v>4</v>
      </c>
      <c r="Z72">
        <v>5</v>
      </c>
      <c r="AA72">
        <v>5</v>
      </c>
      <c r="AB72">
        <v>5</v>
      </c>
      <c r="AC72">
        <v>3</v>
      </c>
      <c r="AD72">
        <v>1</v>
      </c>
      <c r="AE72">
        <v>17</v>
      </c>
      <c r="AP72">
        <v>60</v>
      </c>
      <c r="AQ72">
        <v>43</v>
      </c>
      <c r="AR72">
        <v>52</v>
      </c>
      <c r="AS72">
        <v>55</v>
      </c>
      <c r="AT72">
        <v>16</v>
      </c>
      <c r="AU72">
        <v>367</v>
      </c>
      <c r="AV72">
        <v>124</v>
      </c>
      <c r="AW72">
        <v>55</v>
      </c>
      <c r="AX72">
        <v>772</v>
      </c>
      <c r="AY72" s="1">
        <v>44258.399224537039</v>
      </c>
      <c r="AZ72">
        <v>1</v>
      </c>
      <c r="BA72">
        <v>8</v>
      </c>
      <c r="BB72">
        <v>8</v>
      </c>
      <c r="BC72">
        <v>0</v>
      </c>
      <c r="BD72">
        <v>0</v>
      </c>
      <c r="BE72" t="s">
        <v>453</v>
      </c>
      <c r="BF72">
        <v>3</v>
      </c>
      <c r="BI72" s="1"/>
      <c r="BR72" s="2"/>
      <c r="DE72" s="1"/>
    </row>
    <row r="73" spans="1:109" ht="409.5" x14ac:dyDescent="0.25">
      <c r="A73">
        <v>291</v>
      </c>
      <c r="B73" t="s">
        <v>115</v>
      </c>
      <c r="C73" s="1">
        <v>44258.390300925923</v>
      </c>
      <c r="D73">
        <v>2</v>
      </c>
      <c r="E73">
        <v>3</v>
      </c>
      <c r="F73" t="s">
        <v>401</v>
      </c>
      <c r="G73" t="s">
        <v>140</v>
      </c>
      <c r="H73">
        <v>5</v>
      </c>
      <c r="I73">
        <v>12</v>
      </c>
      <c r="J73" t="s">
        <v>553</v>
      </c>
      <c r="K73">
        <v>2</v>
      </c>
      <c r="L73" s="2" t="s">
        <v>554</v>
      </c>
      <c r="M73" s="2" t="s">
        <v>555</v>
      </c>
      <c r="N73">
        <v>3</v>
      </c>
      <c r="O73">
        <v>4</v>
      </c>
      <c r="P73">
        <v>4</v>
      </c>
      <c r="Q73">
        <v>3</v>
      </c>
      <c r="R73">
        <v>3</v>
      </c>
      <c r="S73">
        <v>3</v>
      </c>
      <c r="T73">
        <v>2</v>
      </c>
      <c r="U73">
        <v>2</v>
      </c>
      <c r="V73">
        <v>4</v>
      </c>
      <c r="W73">
        <v>4</v>
      </c>
      <c r="X73">
        <v>2</v>
      </c>
      <c r="Y73">
        <v>3</v>
      </c>
      <c r="Z73">
        <v>4</v>
      </c>
      <c r="AA73">
        <v>4</v>
      </c>
      <c r="AB73">
        <v>3</v>
      </c>
      <c r="AC73">
        <v>3</v>
      </c>
      <c r="AD73">
        <v>2</v>
      </c>
      <c r="AE73">
        <v>17</v>
      </c>
      <c r="AP73">
        <v>76</v>
      </c>
      <c r="AQ73">
        <v>41</v>
      </c>
      <c r="AR73">
        <v>36</v>
      </c>
      <c r="AS73">
        <v>58</v>
      </c>
      <c r="AT73">
        <v>30</v>
      </c>
      <c r="AU73">
        <v>323</v>
      </c>
      <c r="AV73">
        <v>81</v>
      </c>
      <c r="AW73">
        <v>57</v>
      </c>
      <c r="AX73">
        <v>702</v>
      </c>
      <c r="AY73" s="1">
        <v>44258.398425925923</v>
      </c>
      <c r="AZ73">
        <v>1</v>
      </c>
      <c r="BA73">
        <v>8</v>
      </c>
      <c r="BB73">
        <v>8</v>
      </c>
      <c r="BC73">
        <v>0</v>
      </c>
      <c r="BD73">
        <v>0</v>
      </c>
      <c r="BE73" t="s">
        <v>343</v>
      </c>
      <c r="BF73">
        <v>1</v>
      </c>
      <c r="BI73" s="1"/>
      <c r="BR73" s="2"/>
      <c r="BS73" s="2"/>
      <c r="DE73" s="1"/>
    </row>
    <row r="74" spans="1:109" ht="409.5" x14ac:dyDescent="0.25">
      <c r="A74">
        <v>292</v>
      </c>
      <c r="B74" t="s">
        <v>115</v>
      </c>
      <c r="C74" s="1">
        <v>44258.3903125</v>
      </c>
      <c r="D74">
        <v>2</v>
      </c>
      <c r="E74">
        <v>3</v>
      </c>
      <c r="F74" t="s">
        <v>406</v>
      </c>
      <c r="G74" t="s">
        <v>536</v>
      </c>
      <c r="H74">
        <v>7</v>
      </c>
      <c r="I74">
        <v>26</v>
      </c>
      <c r="J74" t="s">
        <v>556</v>
      </c>
      <c r="K74">
        <v>2</v>
      </c>
      <c r="L74" s="2" t="s">
        <v>557</v>
      </c>
      <c r="M74" t="s">
        <v>558</v>
      </c>
      <c r="N74">
        <v>2</v>
      </c>
      <c r="O74">
        <v>4</v>
      </c>
      <c r="P74">
        <v>-1</v>
      </c>
      <c r="Q74">
        <v>1</v>
      </c>
      <c r="R74">
        <v>2</v>
      </c>
      <c r="S74">
        <v>-1</v>
      </c>
      <c r="T74">
        <v>3</v>
      </c>
      <c r="U74">
        <v>2</v>
      </c>
      <c r="V74">
        <v>3</v>
      </c>
      <c r="W74">
        <v>-1</v>
      </c>
      <c r="X74">
        <v>2</v>
      </c>
      <c r="Y74">
        <v>4</v>
      </c>
      <c r="Z74">
        <v>4</v>
      </c>
      <c r="AA74">
        <v>3</v>
      </c>
      <c r="AB74">
        <v>4</v>
      </c>
      <c r="AC74">
        <v>-1</v>
      </c>
      <c r="AD74">
        <v>2</v>
      </c>
      <c r="AE74">
        <v>16</v>
      </c>
      <c r="AP74">
        <v>60</v>
      </c>
      <c r="AQ74">
        <v>39</v>
      </c>
      <c r="AR74">
        <v>36</v>
      </c>
      <c r="AS74">
        <v>72</v>
      </c>
      <c r="AT74">
        <v>28</v>
      </c>
      <c r="AU74">
        <v>141</v>
      </c>
      <c r="AV74">
        <v>63</v>
      </c>
      <c r="AW74">
        <v>45</v>
      </c>
      <c r="AX74">
        <v>484</v>
      </c>
      <c r="AY74" s="1">
        <v>44258.395914351851</v>
      </c>
      <c r="AZ74">
        <v>1</v>
      </c>
      <c r="BA74">
        <v>8</v>
      </c>
      <c r="BB74">
        <v>8</v>
      </c>
      <c r="BC74">
        <v>0</v>
      </c>
      <c r="BD74">
        <v>0</v>
      </c>
      <c r="BE74" t="s">
        <v>133</v>
      </c>
      <c r="BF74">
        <v>6</v>
      </c>
      <c r="BI74" s="1"/>
      <c r="BR74" s="2"/>
      <c r="DE74" s="1"/>
    </row>
    <row r="75" spans="1:109" ht="409.5" x14ac:dyDescent="0.25">
      <c r="A75">
        <v>293</v>
      </c>
      <c r="B75" t="s">
        <v>115</v>
      </c>
      <c r="C75" s="1">
        <v>44258.3903125</v>
      </c>
      <c r="D75">
        <v>2</v>
      </c>
      <c r="E75">
        <v>3</v>
      </c>
      <c r="F75" t="s">
        <v>559</v>
      </c>
      <c r="G75" t="s">
        <v>560</v>
      </c>
      <c r="H75">
        <v>12</v>
      </c>
      <c r="I75">
        <v>23</v>
      </c>
      <c r="J75" t="s">
        <v>561</v>
      </c>
      <c r="K75">
        <v>2</v>
      </c>
      <c r="L75" s="2" t="s">
        <v>562</v>
      </c>
      <c r="M75" s="2" t="s">
        <v>563</v>
      </c>
      <c r="N75">
        <v>-1</v>
      </c>
      <c r="O75">
        <v>2</v>
      </c>
      <c r="P75">
        <v>2</v>
      </c>
      <c r="Q75">
        <v>2</v>
      </c>
      <c r="R75">
        <v>2</v>
      </c>
      <c r="S75">
        <v>1</v>
      </c>
      <c r="T75">
        <v>2</v>
      </c>
      <c r="U75">
        <v>2</v>
      </c>
      <c r="V75">
        <v>4</v>
      </c>
      <c r="W75">
        <v>4</v>
      </c>
      <c r="X75">
        <v>4</v>
      </c>
      <c r="Y75">
        <v>4</v>
      </c>
      <c r="Z75">
        <v>5</v>
      </c>
      <c r="AA75">
        <v>4</v>
      </c>
      <c r="AB75">
        <v>4</v>
      </c>
      <c r="AC75">
        <v>2</v>
      </c>
      <c r="AD75">
        <v>1</v>
      </c>
      <c r="AE75">
        <v>17</v>
      </c>
      <c r="AP75">
        <v>127</v>
      </c>
      <c r="AQ75">
        <v>40</v>
      </c>
      <c r="AR75">
        <v>81</v>
      </c>
      <c r="AS75">
        <v>94</v>
      </c>
      <c r="AT75">
        <v>45</v>
      </c>
      <c r="AU75">
        <v>187</v>
      </c>
      <c r="AV75">
        <v>104</v>
      </c>
      <c r="AW75">
        <v>69</v>
      </c>
      <c r="AX75">
        <v>720</v>
      </c>
      <c r="AY75" s="1">
        <v>44258.398958333331</v>
      </c>
      <c r="AZ75">
        <v>1</v>
      </c>
      <c r="BA75">
        <v>8</v>
      </c>
      <c r="BB75">
        <v>8</v>
      </c>
      <c r="BC75">
        <v>0</v>
      </c>
      <c r="BD75">
        <v>0</v>
      </c>
      <c r="BE75" t="s">
        <v>564</v>
      </c>
      <c r="BF75">
        <v>0</v>
      </c>
      <c r="BI75" s="1"/>
      <c r="BR75" s="2"/>
      <c r="DE75" s="1"/>
    </row>
    <row r="76" spans="1:109" ht="409.5" x14ac:dyDescent="0.25">
      <c r="A76">
        <v>294</v>
      </c>
      <c r="B76" t="s">
        <v>115</v>
      </c>
      <c r="C76" s="1">
        <v>44258.3903125</v>
      </c>
      <c r="D76">
        <v>2</v>
      </c>
      <c r="E76">
        <v>3</v>
      </c>
      <c r="F76" t="s">
        <v>401</v>
      </c>
      <c r="G76" t="s">
        <v>402</v>
      </c>
      <c r="H76">
        <v>5</v>
      </c>
      <c r="I76">
        <v>23</v>
      </c>
      <c r="J76" t="s">
        <v>565</v>
      </c>
      <c r="K76">
        <v>2</v>
      </c>
      <c r="L76" s="2" t="s">
        <v>566</v>
      </c>
      <c r="M76" t="s">
        <v>567</v>
      </c>
      <c r="N76">
        <v>3</v>
      </c>
      <c r="O76">
        <v>4</v>
      </c>
      <c r="P76">
        <v>3</v>
      </c>
      <c r="Q76">
        <v>2</v>
      </c>
      <c r="R76">
        <v>4</v>
      </c>
      <c r="S76">
        <v>4</v>
      </c>
      <c r="T76">
        <v>5</v>
      </c>
      <c r="U76">
        <v>4</v>
      </c>
      <c r="V76">
        <v>4</v>
      </c>
      <c r="W76">
        <v>3</v>
      </c>
      <c r="X76">
        <v>3</v>
      </c>
      <c r="Y76">
        <v>3</v>
      </c>
      <c r="Z76">
        <v>4</v>
      </c>
      <c r="AA76">
        <v>4</v>
      </c>
      <c r="AB76">
        <v>3</v>
      </c>
      <c r="AC76">
        <v>3</v>
      </c>
      <c r="AD76">
        <v>2</v>
      </c>
      <c r="AE76">
        <v>16</v>
      </c>
      <c r="AP76">
        <v>71</v>
      </c>
      <c r="AQ76">
        <v>32</v>
      </c>
      <c r="AR76">
        <v>20</v>
      </c>
      <c r="AS76">
        <v>36</v>
      </c>
      <c r="AT76">
        <v>38</v>
      </c>
      <c r="AU76">
        <v>486</v>
      </c>
      <c r="AV76">
        <v>56</v>
      </c>
      <c r="AW76">
        <v>22</v>
      </c>
      <c r="AX76">
        <v>761</v>
      </c>
      <c r="AY76" s="1">
        <v>44258.39912037037</v>
      </c>
      <c r="AZ76">
        <v>1</v>
      </c>
      <c r="BA76">
        <v>8</v>
      </c>
      <c r="BB76">
        <v>8</v>
      </c>
      <c r="BC76">
        <v>0</v>
      </c>
      <c r="BD76">
        <v>0</v>
      </c>
      <c r="BE76" t="s">
        <v>393</v>
      </c>
      <c r="BF76">
        <v>20</v>
      </c>
      <c r="BI76" s="1"/>
      <c r="BR76" s="2"/>
      <c r="BS76" s="2"/>
      <c r="DE76" s="1"/>
    </row>
    <row r="77" spans="1:109" ht="409.5" x14ac:dyDescent="0.25">
      <c r="A77">
        <v>295</v>
      </c>
      <c r="B77" t="s">
        <v>115</v>
      </c>
      <c r="C77" s="1">
        <v>44258.390324074076</v>
      </c>
      <c r="D77">
        <v>2</v>
      </c>
      <c r="E77">
        <v>3</v>
      </c>
      <c r="F77" t="s">
        <v>406</v>
      </c>
      <c r="G77" t="s">
        <v>568</v>
      </c>
      <c r="H77">
        <v>2</v>
      </c>
      <c r="I77">
        <v>19</v>
      </c>
      <c r="J77" t="s">
        <v>569</v>
      </c>
      <c r="K77">
        <v>2</v>
      </c>
      <c r="L77" s="2" t="s">
        <v>570</v>
      </c>
      <c r="M77" t="e">
        <v>#NAME?</v>
      </c>
      <c r="N77">
        <v>-1</v>
      </c>
      <c r="O77">
        <v>4</v>
      </c>
      <c r="P77">
        <v>4</v>
      </c>
      <c r="Q77">
        <v>2</v>
      </c>
      <c r="R77">
        <v>3</v>
      </c>
      <c r="S77">
        <v>2</v>
      </c>
      <c r="T77">
        <v>3</v>
      </c>
      <c r="U77">
        <v>3</v>
      </c>
      <c r="V77">
        <v>4</v>
      </c>
      <c r="W77">
        <v>3</v>
      </c>
      <c r="X77">
        <v>-1</v>
      </c>
      <c r="Y77">
        <v>4</v>
      </c>
      <c r="Z77">
        <v>4</v>
      </c>
      <c r="AA77">
        <v>4</v>
      </c>
      <c r="AB77">
        <v>3</v>
      </c>
      <c r="AC77">
        <v>-1</v>
      </c>
      <c r="AD77">
        <v>1</v>
      </c>
      <c r="AE77">
        <v>17</v>
      </c>
      <c r="AP77">
        <v>68</v>
      </c>
      <c r="AQ77">
        <v>77</v>
      </c>
      <c r="AR77">
        <v>49</v>
      </c>
      <c r="AS77">
        <v>111</v>
      </c>
      <c r="AT77">
        <v>30</v>
      </c>
      <c r="AU77">
        <v>335</v>
      </c>
      <c r="AV77">
        <v>118</v>
      </c>
      <c r="AW77">
        <v>74</v>
      </c>
      <c r="AX77">
        <v>825</v>
      </c>
      <c r="AY77" s="1">
        <v>44258.400300925925</v>
      </c>
      <c r="AZ77">
        <v>1</v>
      </c>
      <c r="BA77">
        <v>8</v>
      </c>
      <c r="BB77">
        <v>8</v>
      </c>
      <c r="BC77">
        <v>0</v>
      </c>
      <c r="BD77">
        <v>0</v>
      </c>
      <c r="BE77" t="s">
        <v>571</v>
      </c>
      <c r="BF77">
        <v>1</v>
      </c>
      <c r="BI77" s="1"/>
      <c r="DE77" s="1"/>
    </row>
    <row r="78" spans="1:109" ht="409.5" x14ac:dyDescent="0.25">
      <c r="A78">
        <v>296</v>
      </c>
      <c r="B78" t="s">
        <v>115</v>
      </c>
      <c r="C78" s="1">
        <v>44258.3903587963</v>
      </c>
      <c r="D78">
        <v>2</v>
      </c>
      <c r="E78">
        <v>3</v>
      </c>
      <c r="F78" t="s">
        <v>406</v>
      </c>
      <c r="G78" t="s">
        <v>572</v>
      </c>
      <c r="H78">
        <v>5</v>
      </c>
      <c r="I78">
        <v>19</v>
      </c>
      <c r="J78" t="s">
        <v>573</v>
      </c>
      <c r="K78">
        <v>2</v>
      </c>
      <c r="L78" s="2" t="s">
        <v>574</v>
      </c>
      <c r="M78" s="2" t="s">
        <v>575</v>
      </c>
      <c r="N78">
        <v>-1</v>
      </c>
      <c r="O78">
        <v>2</v>
      </c>
      <c r="P78">
        <v>-1</v>
      </c>
      <c r="Q78">
        <v>3</v>
      </c>
      <c r="R78">
        <v>-1</v>
      </c>
      <c r="S78">
        <v>1</v>
      </c>
      <c r="T78">
        <v>3</v>
      </c>
      <c r="U78">
        <v>3</v>
      </c>
      <c r="V78">
        <v>4</v>
      </c>
      <c r="W78">
        <v>-1</v>
      </c>
      <c r="X78">
        <v>-1</v>
      </c>
      <c r="Y78">
        <v>3</v>
      </c>
      <c r="Z78">
        <v>4</v>
      </c>
      <c r="AA78">
        <v>4</v>
      </c>
      <c r="AB78">
        <v>4</v>
      </c>
      <c r="AC78">
        <v>2</v>
      </c>
      <c r="AD78">
        <v>1</v>
      </c>
      <c r="AE78">
        <v>17</v>
      </c>
      <c r="AP78">
        <v>101</v>
      </c>
      <c r="AQ78">
        <v>50</v>
      </c>
      <c r="AR78">
        <v>88</v>
      </c>
      <c r="AS78">
        <v>83</v>
      </c>
      <c r="AT78">
        <v>21</v>
      </c>
      <c r="AU78">
        <v>192</v>
      </c>
      <c r="AV78">
        <v>138</v>
      </c>
      <c r="AW78">
        <v>36</v>
      </c>
      <c r="AX78">
        <v>655</v>
      </c>
      <c r="AY78" s="1">
        <v>44258.398564814815</v>
      </c>
      <c r="AZ78">
        <v>1</v>
      </c>
      <c r="BA78">
        <v>8</v>
      </c>
      <c r="BB78">
        <v>8</v>
      </c>
      <c r="BC78">
        <v>0</v>
      </c>
      <c r="BD78">
        <v>0</v>
      </c>
      <c r="BE78" t="s">
        <v>576</v>
      </c>
      <c r="BF78">
        <v>2</v>
      </c>
      <c r="BI78" s="1"/>
      <c r="BR78" s="2"/>
      <c r="DE78" s="1"/>
    </row>
    <row r="79" spans="1:109" x14ac:dyDescent="0.25">
      <c r="A79">
        <v>297</v>
      </c>
      <c r="B79" t="s">
        <v>115</v>
      </c>
      <c r="C79" s="1">
        <v>44258.390451388892</v>
      </c>
      <c r="D79">
        <v>2</v>
      </c>
      <c r="E79">
        <v>3</v>
      </c>
      <c r="F79" t="s">
        <v>401</v>
      </c>
      <c r="G79" t="s">
        <v>123</v>
      </c>
      <c r="H79">
        <v>2</v>
      </c>
      <c r="I79">
        <v>21</v>
      </c>
      <c r="J79" t="s">
        <v>577</v>
      </c>
      <c r="K79">
        <v>2</v>
      </c>
      <c r="L79" t="s">
        <v>578</v>
      </c>
      <c r="M79" t="s">
        <v>579</v>
      </c>
      <c r="N79">
        <v>3</v>
      </c>
      <c r="O79">
        <v>2</v>
      </c>
      <c r="P79">
        <v>-1</v>
      </c>
      <c r="Q79">
        <v>2</v>
      </c>
      <c r="R79">
        <v>2</v>
      </c>
      <c r="S79">
        <v>1</v>
      </c>
      <c r="T79">
        <v>2</v>
      </c>
      <c r="U79">
        <v>1</v>
      </c>
      <c r="V79">
        <v>3</v>
      </c>
      <c r="W79">
        <v>-1</v>
      </c>
      <c r="X79">
        <v>-1</v>
      </c>
      <c r="Y79">
        <v>2</v>
      </c>
      <c r="Z79">
        <v>3</v>
      </c>
      <c r="AA79">
        <v>-1</v>
      </c>
      <c r="AB79">
        <v>-1</v>
      </c>
      <c r="AC79">
        <v>-1</v>
      </c>
      <c r="AD79">
        <v>1</v>
      </c>
      <c r="AE79">
        <v>17</v>
      </c>
      <c r="AP79">
        <v>80</v>
      </c>
      <c r="AQ79">
        <v>35</v>
      </c>
      <c r="AR79">
        <v>30</v>
      </c>
      <c r="AS79">
        <v>38</v>
      </c>
      <c r="AT79">
        <v>20</v>
      </c>
      <c r="AU79">
        <v>30</v>
      </c>
      <c r="AV79">
        <v>102</v>
      </c>
      <c r="AW79">
        <v>46</v>
      </c>
      <c r="AX79">
        <v>381</v>
      </c>
      <c r="AY79" s="1">
        <v>44258.394861111112</v>
      </c>
      <c r="AZ79">
        <v>1</v>
      </c>
      <c r="BA79">
        <v>8</v>
      </c>
      <c r="BB79">
        <v>8</v>
      </c>
      <c r="BC79">
        <v>0</v>
      </c>
      <c r="BD79">
        <v>0</v>
      </c>
      <c r="BE79" t="s">
        <v>346</v>
      </c>
      <c r="BF79">
        <v>38</v>
      </c>
      <c r="BI79" s="1"/>
      <c r="BR79" s="2"/>
      <c r="BS79" s="2"/>
      <c r="DE79" s="1"/>
    </row>
    <row r="80" spans="1:109" ht="409.5" x14ac:dyDescent="0.25">
      <c r="A80">
        <v>298</v>
      </c>
      <c r="B80" t="s">
        <v>115</v>
      </c>
      <c r="C80" s="1">
        <v>44258.391400462962</v>
      </c>
      <c r="D80">
        <v>2</v>
      </c>
      <c r="E80">
        <v>3</v>
      </c>
      <c r="F80" t="s">
        <v>401</v>
      </c>
      <c r="G80" t="s">
        <v>580</v>
      </c>
      <c r="H80">
        <v>7</v>
      </c>
      <c r="I80">
        <v>13</v>
      </c>
      <c r="J80" t="s">
        <v>581</v>
      </c>
      <c r="K80">
        <v>2</v>
      </c>
      <c r="L80" s="2" t="s">
        <v>582</v>
      </c>
      <c r="M80" t="e">
        <v>#NAME?</v>
      </c>
      <c r="N80">
        <v>4</v>
      </c>
      <c r="O80">
        <v>3</v>
      </c>
      <c r="P80">
        <v>3</v>
      </c>
      <c r="Q80">
        <v>1</v>
      </c>
      <c r="R80">
        <v>3</v>
      </c>
      <c r="S80">
        <v>2</v>
      </c>
      <c r="T80">
        <v>3</v>
      </c>
      <c r="U80">
        <v>3</v>
      </c>
      <c r="V80">
        <v>4</v>
      </c>
      <c r="W80">
        <v>5</v>
      </c>
      <c r="X80">
        <v>2</v>
      </c>
      <c r="Y80">
        <v>5</v>
      </c>
      <c r="Z80">
        <v>5</v>
      </c>
      <c r="AA80">
        <v>4</v>
      </c>
      <c r="AB80">
        <v>5</v>
      </c>
      <c r="AC80">
        <v>2</v>
      </c>
      <c r="AD80">
        <v>2</v>
      </c>
      <c r="AE80">
        <v>17</v>
      </c>
      <c r="AP80">
        <v>130</v>
      </c>
      <c r="AQ80">
        <v>31</v>
      </c>
      <c r="AR80">
        <v>34</v>
      </c>
      <c r="AS80">
        <v>52</v>
      </c>
      <c r="AT80">
        <v>13</v>
      </c>
      <c r="AU80">
        <v>322</v>
      </c>
      <c r="AV80">
        <v>60</v>
      </c>
      <c r="AW80">
        <v>31</v>
      </c>
      <c r="AX80">
        <v>673</v>
      </c>
      <c r="AY80" s="1">
        <v>44258.399201388886</v>
      </c>
      <c r="AZ80">
        <v>1</v>
      </c>
      <c r="BA80">
        <v>8</v>
      </c>
      <c r="BB80">
        <v>8</v>
      </c>
      <c r="BC80">
        <v>0</v>
      </c>
      <c r="BD80">
        <v>0</v>
      </c>
      <c r="BE80" t="s">
        <v>365</v>
      </c>
      <c r="BF80">
        <v>10</v>
      </c>
      <c r="BI80" s="1"/>
      <c r="BR80" s="2"/>
      <c r="BS80" s="2"/>
      <c r="DE80" s="1"/>
    </row>
    <row r="81" spans="1:58" ht="195" x14ac:dyDescent="0.25">
      <c r="A81">
        <v>299</v>
      </c>
      <c r="B81" t="s">
        <v>115</v>
      </c>
      <c r="C81" s="1">
        <v>44258.391724537039</v>
      </c>
      <c r="D81">
        <v>2</v>
      </c>
      <c r="E81">
        <v>3</v>
      </c>
      <c r="F81" t="s">
        <v>406</v>
      </c>
      <c r="G81" t="s">
        <v>583</v>
      </c>
      <c r="H81">
        <v>2</v>
      </c>
      <c r="I81">
        <v>17</v>
      </c>
      <c r="J81" t="s">
        <v>584</v>
      </c>
      <c r="K81">
        <v>2</v>
      </c>
      <c r="L81" s="2" t="s">
        <v>585</v>
      </c>
      <c r="M81" s="2" t="s">
        <v>586</v>
      </c>
      <c r="N81">
        <v>2</v>
      </c>
      <c r="O81">
        <v>2</v>
      </c>
      <c r="P81">
        <v>3</v>
      </c>
      <c r="Q81">
        <v>3</v>
      </c>
      <c r="R81">
        <v>2</v>
      </c>
      <c r="S81">
        <v>2</v>
      </c>
      <c r="T81">
        <v>2</v>
      </c>
      <c r="U81">
        <v>2</v>
      </c>
      <c r="V81">
        <v>2</v>
      </c>
      <c r="W81">
        <v>4</v>
      </c>
      <c r="X81">
        <v>4</v>
      </c>
      <c r="Y81">
        <v>3</v>
      </c>
      <c r="Z81">
        <v>3</v>
      </c>
      <c r="AA81">
        <v>2</v>
      </c>
      <c r="AB81">
        <v>5</v>
      </c>
      <c r="AC81">
        <v>-1</v>
      </c>
      <c r="AD81">
        <v>1</v>
      </c>
      <c r="AE81">
        <v>17</v>
      </c>
      <c r="AP81">
        <v>78</v>
      </c>
      <c r="AQ81">
        <v>43</v>
      </c>
      <c r="AR81">
        <v>32</v>
      </c>
      <c r="AS81">
        <v>69</v>
      </c>
      <c r="AT81">
        <v>16</v>
      </c>
      <c r="AU81">
        <v>86</v>
      </c>
      <c r="AV81">
        <v>148</v>
      </c>
      <c r="AW81">
        <v>68</v>
      </c>
      <c r="AX81">
        <v>540</v>
      </c>
      <c r="AY81" s="1">
        <v>44258.397974537038</v>
      </c>
      <c r="AZ81">
        <v>1</v>
      </c>
      <c r="BA81">
        <v>8</v>
      </c>
      <c r="BB81">
        <v>8</v>
      </c>
      <c r="BC81">
        <v>0</v>
      </c>
      <c r="BD81">
        <v>0</v>
      </c>
      <c r="BE81" t="s">
        <v>133</v>
      </c>
      <c r="BF81">
        <v>8</v>
      </c>
    </row>
    <row r="82" spans="1:58" ht="409.5" x14ac:dyDescent="0.25">
      <c r="A82">
        <v>302</v>
      </c>
      <c r="B82" t="s">
        <v>115</v>
      </c>
      <c r="C82" s="1">
        <v>44258.392743055556</v>
      </c>
      <c r="D82">
        <v>2</v>
      </c>
      <c r="E82">
        <v>3</v>
      </c>
      <c r="F82" t="s">
        <v>401</v>
      </c>
      <c r="G82" t="s">
        <v>587</v>
      </c>
      <c r="H82">
        <v>9</v>
      </c>
      <c r="I82">
        <v>7</v>
      </c>
      <c r="J82" t="s">
        <v>588</v>
      </c>
      <c r="K82">
        <v>2</v>
      </c>
      <c r="L82" s="2" t="s">
        <v>589</v>
      </c>
      <c r="M82" s="2" t="s">
        <v>590</v>
      </c>
      <c r="N82">
        <v>3</v>
      </c>
      <c r="O82">
        <v>4</v>
      </c>
      <c r="P82">
        <v>3</v>
      </c>
      <c r="Q82">
        <v>1</v>
      </c>
      <c r="R82">
        <v>3</v>
      </c>
      <c r="S82">
        <v>2</v>
      </c>
      <c r="T82">
        <v>3</v>
      </c>
      <c r="U82">
        <v>2</v>
      </c>
      <c r="V82">
        <v>4</v>
      </c>
      <c r="W82">
        <v>3</v>
      </c>
      <c r="X82">
        <v>3</v>
      </c>
      <c r="Y82">
        <v>3</v>
      </c>
      <c r="Z82">
        <v>4</v>
      </c>
      <c r="AA82">
        <v>4</v>
      </c>
      <c r="AB82">
        <v>3</v>
      </c>
      <c r="AC82">
        <v>-1</v>
      </c>
      <c r="AD82">
        <v>1</v>
      </c>
      <c r="AE82">
        <v>17</v>
      </c>
      <c r="AP82">
        <v>12</v>
      </c>
      <c r="AQ82">
        <v>38</v>
      </c>
      <c r="AR82">
        <v>56</v>
      </c>
      <c r="AS82">
        <v>72</v>
      </c>
      <c r="AT82">
        <v>21</v>
      </c>
      <c r="AU82">
        <v>314</v>
      </c>
      <c r="AV82">
        <v>67</v>
      </c>
      <c r="AW82">
        <v>41</v>
      </c>
      <c r="AX82">
        <v>621</v>
      </c>
      <c r="AY82" s="1">
        <v>44258.399930555555</v>
      </c>
      <c r="AZ82">
        <v>1</v>
      </c>
      <c r="BA82">
        <v>8</v>
      </c>
      <c r="BB82">
        <v>8</v>
      </c>
      <c r="BC82">
        <v>0</v>
      </c>
      <c r="BD82">
        <v>0</v>
      </c>
      <c r="BE82" t="s">
        <v>372</v>
      </c>
      <c r="BF82">
        <v>37</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69"/>
  <sheetViews>
    <sheetView topLeftCell="A68" workbookViewId="0">
      <selection activeCell="J3" sqref="J3:J69"/>
    </sheetView>
  </sheetViews>
  <sheetFormatPr baseColWidth="10" defaultRowHeight="15" x14ac:dyDescent="0.25"/>
  <cols>
    <col min="3" max="3" width="13.570312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row>
    <row r="3" spans="1:29" ht="255" x14ac:dyDescent="0.25">
      <c r="A3">
        <v>125</v>
      </c>
      <c r="B3" t="s">
        <v>181</v>
      </c>
      <c r="C3" s="1">
        <v>44245.386331018519</v>
      </c>
      <c r="G3" t="s">
        <v>170</v>
      </c>
      <c r="H3">
        <v>14</v>
      </c>
      <c r="I3">
        <v>19</v>
      </c>
      <c r="J3" t="s">
        <v>171</v>
      </c>
      <c r="L3" s="2" t="s">
        <v>183</v>
      </c>
      <c r="M3" s="2" t="s">
        <v>184</v>
      </c>
      <c r="N3">
        <v>4</v>
      </c>
      <c r="O3">
        <v>4</v>
      </c>
      <c r="P3">
        <v>4</v>
      </c>
      <c r="Q3">
        <v>2</v>
      </c>
      <c r="R3">
        <v>2</v>
      </c>
      <c r="V3">
        <v>3</v>
      </c>
      <c r="W3">
        <v>3</v>
      </c>
      <c r="X3">
        <v>3</v>
      </c>
      <c r="Y3">
        <v>4</v>
      </c>
      <c r="Z3">
        <v>4</v>
      </c>
      <c r="AA3">
        <v>4</v>
      </c>
      <c r="AB3">
        <v>4</v>
      </c>
      <c r="AC3">
        <v>3</v>
      </c>
    </row>
    <row r="4" spans="1:29" ht="195" x14ac:dyDescent="0.25">
      <c r="A4">
        <v>127</v>
      </c>
      <c r="B4" t="s">
        <v>181</v>
      </c>
      <c r="C4" s="1">
        <v>44245.386342592596</v>
      </c>
      <c r="G4" t="s">
        <v>153</v>
      </c>
      <c r="H4">
        <v>3</v>
      </c>
      <c r="I4">
        <v>22</v>
      </c>
      <c r="J4" t="s">
        <v>154</v>
      </c>
      <c r="L4" s="2" t="s">
        <v>187</v>
      </c>
      <c r="M4" t="e">
        <v>#NAME?</v>
      </c>
      <c r="N4">
        <v>3</v>
      </c>
      <c r="O4">
        <v>1</v>
      </c>
      <c r="P4">
        <v>4</v>
      </c>
      <c r="Q4">
        <v>4</v>
      </c>
      <c r="R4">
        <v>4</v>
      </c>
      <c r="V4">
        <v>4</v>
      </c>
      <c r="W4">
        <v>4</v>
      </c>
      <c r="X4">
        <v>2</v>
      </c>
      <c r="Y4">
        <v>4</v>
      </c>
      <c r="Z4">
        <v>3</v>
      </c>
      <c r="AA4">
        <v>4</v>
      </c>
      <c r="AB4">
        <v>4</v>
      </c>
      <c r="AC4">
        <v>2</v>
      </c>
    </row>
    <row r="5" spans="1:29" ht="180" x14ac:dyDescent="0.25">
      <c r="A5">
        <v>130</v>
      </c>
      <c r="B5" t="s">
        <v>181</v>
      </c>
      <c r="C5" s="1">
        <v>44245.386412037034</v>
      </c>
      <c r="G5" t="s">
        <v>161</v>
      </c>
      <c r="H5">
        <v>7</v>
      </c>
      <c r="I5">
        <v>14</v>
      </c>
      <c r="J5" t="s">
        <v>162</v>
      </c>
      <c r="L5" s="2" t="s">
        <v>190</v>
      </c>
      <c r="M5" s="2" t="s">
        <v>191</v>
      </c>
      <c r="N5">
        <v>2</v>
      </c>
      <c r="O5">
        <v>5</v>
      </c>
      <c r="P5">
        <v>4</v>
      </c>
      <c r="Q5">
        <v>1</v>
      </c>
      <c r="R5">
        <v>3</v>
      </c>
      <c r="V5">
        <v>4</v>
      </c>
      <c r="W5">
        <v>2</v>
      </c>
      <c r="X5">
        <v>2</v>
      </c>
      <c r="Y5">
        <v>4</v>
      </c>
      <c r="Z5">
        <v>4</v>
      </c>
      <c r="AA5">
        <v>5</v>
      </c>
      <c r="AB5">
        <v>4</v>
      </c>
      <c r="AC5">
        <v>2</v>
      </c>
    </row>
    <row r="6" spans="1:29" ht="90" x14ac:dyDescent="0.25">
      <c r="A6">
        <v>131</v>
      </c>
      <c r="B6" t="s">
        <v>181</v>
      </c>
      <c r="C6" s="1">
        <v>44245.386412037034</v>
      </c>
      <c r="G6" t="s">
        <v>144</v>
      </c>
      <c r="H6">
        <v>12</v>
      </c>
      <c r="I6">
        <v>25</v>
      </c>
      <c r="J6" t="s">
        <v>145</v>
      </c>
      <c r="L6" s="2" t="s">
        <v>193</v>
      </c>
      <c r="M6" t="s">
        <v>194</v>
      </c>
      <c r="N6">
        <v>4</v>
      </c>
      <c r="O6">
        <v>4</v>
      </c>
      <c r="P6">
        <v>3</v>
      </c>
      <c r="Q6">
        <v>3</v>
      </c>
      <c r="R6">
        <v>4</v>
      </c>
      <c r="V6">
        <v>4</v>
      </c>
      <c r="W6">
        <v>3</v>
      </c>
      <c r="X6">
        <v>3</v>
      </c>
      <c r="Y6">
        <v>5</v>
      </c>
      <c r="Z6">
        <v>4</v>
      </c>
      <c r="AA6">
        <v>4</v>
      </c>
      <c r="AB6">
        <v>4</v>
      </c>
      <c r="AC6">
        <v>1</v>
      </c>
    </row>
    <row r="7" spans="1:29" ht="270" x14ac:dyDescent="0.25">
      <c r="A7">
        <v>132</v>
      </c>
      <c r="B7" t="s">
        <v>181</v>
      </c>
      <c r="C7" s="1">
        <v>44245.386423611111</v>
      </c>
      <c r="G7" t="s">
        <v>149</v>
      </c>
      <c r="H7">
        <v>10</v>
      </c>
      <c r="I7">
        <v>5</v>
      </c>
      <c r="J7" t="s">
        <v>150</v>
      </c>
      <c r="L7" s="2" t="s">
        <v>196</v>
      </c>
      <c r="M7" s="2" t="s">
        <v>197</v>
      </c>
      <c r="N7">
        <v>3</v>
      </c>
      <c r="O7">
        <v>4</v>
      </c>
      <c r="P7">
        <v>4</v>
      </c>
      <c r="Q7">
        <v>4</v>
      </c>
      <c r="R7">
        <v>2</v>
      </c>
      <c r="V7">
        <v>5</v>
      </c>
      <c r="W7">
        <v>3</v>
      </c>
      <c r="X7">
        <v>2</v>
      </c>
      <c r="Y7">
        <v>5</v>
      </c>
      <c r="Z7">
        <v>5</v>
      </c>
      <c r="AA7">
        <v>4</v>
      </c>
      <c r="AB7">
        <v>-1</v>
      </c>
      <c r="AC7">
        <v>3</v>
      </c>
    </row>
    <row r="8" spans="1:29" ht="390" x14ac:dyDescent="0.25">
      <c r="A8">
        <v>133</v>
      </c>
      <c r="B8" t="s">
        <v>181</v>
      </c>
      <c r="C8" s="1">
        <v>44245.38653935185</v>
      </c>
      <c r="G8" t="s">
        <v>123</v>
      </c>
      <c r="H8">
        <v>5</v>
      </c>
      <c r="I8">
        <v>4</v>
      </c>
      <c r="J8" t="s">
        <v>166</v>
      </c>
      <c r="L8" s="2" t="s">
        <v>199</v>
      </c>
      <c r="M8" t="s">
        <v>200</v>
      </c>
      <c r="N8">
        <v>4</v>
      </c>
      <c r="O8">
        <v>5</v>
      </c>
      <c r="P8">
        <v>4</v>
      </c>
      <c r="Q8">
        <v>1</v>
      </c>
      <c r="R8">
        <v>2</v>
      </c>
      <c r="V8">
        <v>4</v>
      </c>
      <c r="W8">
        <v>4</v>
      </c>
      <c r="X8">
        <v>2</v>
      </c>
      <c r="Y8">
        <v>4</v>
      </c>
      <c r="Z8">
        <v>5</v>
      </c>
      <c r="AA8">
        <v>4</v>
      </c>
      <c r="AB8">
        <v>4</v>
      </c>
      <c r="AC8">
        <v>2</v>
      </c>
    </row>
    <row r="9" spans="1:29" x14ac:dyDescent="0.25">
      <c r="A9">
        <v>134</v>
      </c>
      <c r="B9" t="s">
        <v>181</v>
      </c>
      <c r="C9" s="1">
        <v>44245.386550925927</v>
      </c>
      <c r="G9" t="s">
        <v>174</v>
      </c>
      <c r="H9">
        <v>4</v>
      </c>
      <c r="I9">
        <v>19</v>
      </c>
      <c r="J9" t="s">
        <v>175</v>
      </c>
      <c r="L9" t="e">
        <v>#NAME?</v>
      </c>
      <c r="M9" t="e">
        <v>#NAME?</v>
      </c>
      <c r="N9">
        <v>4</v>
      </c>
      <c r="O9">
        <v>5</v>
      </c>
      <c r="P9">
        <v>4</v>
      </c>
      <c r="Q9">
        <v>2</v>
      </c>
      <c r="R9">
        <v>1</v>
      </c>
      <c r="V9">
        <v>4</v>
      </c>
      <c r="W9">
        <v>4</v>
      </c>
      <c r="X9">
        <v>4</v>
      </c>
      <c r="Y9">
        <v>4</v>
      </c>
      <c r="Z9">
        <v>5</v>
      </c>
      <c r="AA9">
        <v>5</v>
      </c>
      <c r="AB9">
        <v>4</v>
      </c>
      <c r="AC9">
        <v>2</v>
      </c>
    </row>
    <row r="10" spans="1:29" ht="240" x14ac:dyDescent="0.25">
      <c r="A10">
        <v>135</v>
      </c>
      <c r="B10" t="s">
        <v>181</v>
      </c>
      <c r="C10" s="1">
        <v>44245.386608796296</v>
      </c>
      <c r="G10" t="s">
        <v>134</v>
      </c>
      <c r="H10">
        <v>3</v>
      </c>
      <c r="I10">
        <v>9</v>
      </c>
      <c r="J10" t="s">
        <v>135</v>
      </c>
      <c r="L10" s="2" t="s">
        <v>201</v>
      </c>
      <c r="M10" s="2" t="s">
        <v>202</v>
      </c>
      <c r="N10">
        <v>4</v>
      </c>
      <c r="O10">
        <v>4</v>
      </c>
      <c r="P10">
        <v>4</v>
      </c>
      <c r="Q10">
        <v>2</v>
      </c>
      <c r="R10">
        <v>2</v>
      </c>
      <c r="V10">
        <v>4</v>
      </c>
      <c r="W10">
        <v>4</v>
      </c>
      <c r="X10">
        <v>-1</v>
      </c>
      <c r="Y10">
        <v>3</v>
      </c>
      <c r="Z10">
        <v>4</v>
      </c>
      <c r="AA10">
        <v>4</v>
      </c>
      <c r="AB10">
        <v>4</v>
      </c>
      <c r="AC10">
        <v>2</v>
      </c>
    </row>
    <row r="11" spans="1:29" ht="409.5" x14ac:dyDescent="0.25">
      <c r="A11">
        <v>136</v>
      </c>
      <c r="B11" t="s">
        <v>181</v>
      </c>
      <c r="C11" s="1">
        <v>44245.386631944442</v>
      </c>
      <c r="G11" t="s">
        <v>140</v>
      </c>
      <c r="H11">
        <v>7</v>
      </c>
      <c r="I11">
        <v>2</v>
      </c>
      <c r="J11" t="s">
        <v>177</v>
      </c>
      <c r="L11" s="2" t="s">
        <v>204</v>
      </c>
      <c r="M11" s="2" t="s">
        <v>205</v>
      </c>
      <c r="N11">
        <v>4</v>
      </c>
      <c r="O11">
        <v>4</v>
      </c>
      <c r="P11">
        <v>4</v>
      </c>
      <c r="Q11">
        <v>2</v>
      </c>
      <c r="R11">
        <v>4</v>
      </c>
      <c r="V11">
        <v>4</v>
      </c>
      <c r="W11">
        <v>4</v>
      </c>
      <c r="X11">
        <v>2</v>
      </c>
      <c r="Y11">
        <v>4</v>
      </c>
      <c r="Z11">
        <v>4</v>
      </c>
      <c r="AA11">
        <v>4</v>
      </c>
      <c r="AB11">
        <v>4</v>
      </c>
      <c r="AC11">
        <v>3</v>
      </c>
    </row>
    <row r="12" spans="1:29" ht="409.5" x14ac:dyDescent="0.25">
      <c r="A12">
        <v>140</v>
      </c>
      <c r="B12" t="s">
        <v>181</v>
      </c>
      <c r="C12" s="1">
        <v>44245.386979166666</v>
      </c>
      <c r="G12" t="s">
        <v>129</v>
      </c>
      <c r="H12">
        <v>1</v>
      </c>
      <c r="I12">
        <v>17</v>
      </c>
      <c r="J12" t="s">
        <v>130</v>
      </c>
      <c r="L12" s="2" t="s">
        <v>207</v>
      </c>
      <c r="M12" s="2" t="s">
        <v>208</v>
      </c>
      <c r="N12">
        <v>3</v>
      </c>
      <c r="O12">
        <v>4</v>
      </c>
      <c r="P12">
        <v>4</v>
      </c>
      <c r="Q12">
        <v>2</v>
      </c>
      <c r="R12">
        <v>3</v>
      </c>
      <c r="V12">
        <v>4</v>
      </c>
      <c r="W12">
        <v>3</v>
      </c>
      <c r="X12">
        <v>1</v>
      </c>
      <c r="Y12">
        <v>4</v>
      </c>
      <c r="Z12">
        <v>5</v>
      </c>
      <c r="AA12">
        <v>5</v>
      </c>
      <c r="AB12">
        <v>3</v>
      </c>
      <c r="AC12">
        <v>2</v>
      </c>
    </row>
    <row r="13" spans="1:29" x14ac:dyDescent="0.25">
      <c r="A13">
        <v>141</v>
      </c>
      <c r="B13" t="s">
        <v>181</v>
      </c>
      <c r="C13" s="1">
        <v>44245.387071759258</v>
      </c>
      <c r="G13" t="s">
        <v>156</v>
      </c>
      <c r="H13">
        <v>12</v>
      </c>
      <c r="I13">
        <v>10</v>
      </c>
      <c r="J13" t="s">
        <v>157</v>
      </c>
      <c r="L13" t="s">
        <v>210</v>
      </c>
      <c r="M13" t="s">
        <v>211</v>
      </c>
      <c r="N13">
        <v>3</v>
      </c>
      <c r="O13">
        <v>2</v>
      </c>
      <c r="P13">
        <v>4</v>
      </c>
      <c r="Q13">
        <v>3</v>
      </c>
      <c r="R13">
        <v>-1</v>
      </c>
      <c r="V13">
        <v>3</v>
      </c>
      <c r="W13">
        <v>3</v>
      </c>
      <c r="X13">
        <v>4</v>
      </c>
      <c r="Y13">
        <v>3</v>
      </c>
      <c r="Z13">
        <v>3</v>
      </c>
      <c r="AA13">
        <v>-1</v>
      </c>
      <c r="AB13">
        <v>3</v>
      </c>
      <c r="AC13">
        <v>-1</v>
      </c>
    </row>
    <row r="14" spans="1:29" ht="195" x14ac:dyDescent="0.25">
      <c r="A14">
        <v>142</v>
      </c>
      <c r="B14" t="s">
        <v>181</v>
      </c>
      <c r="C14" s="1">
        <v>44245.387106481481</v>
      </c>
      <c r="G14" t="s">
        <v>117</v>
      </c>
      <c r="H14">
        <v>11</v>
      </c>
      <c r="I14">
        <v>29</v>
      </c>
      <c r="J14" t="s">
        <v>118</v>
      </c>
      <c r="L14" s="2" t="s">
        <v>213</v>
      </c>
      <c r="M14" s="2" t="s">
        <v>214</v>
      </c>
      <c r="N14">
        <v>4</v>
      </c>
      <c r="O14">
        <v>5</v>
      </c>
      <c r="P14">
        <v>4</v>
      </c>
      <c r="Q14">
        <v>1</v>
      </c>
      <c r="R14">
        <v>2</v>
      </c>
      <c r="V14">
        <v>5</v>
      </c>
      <c r="W14">
        <v>4</v>
      </c>
      <c r="X14">
        <v>3</v>
      </c>
      <c r="Y14">
        <v>4</v>
      </c>
      <c r="Z14">
        <v>5</v>
      </c>
      <c r="AA14">
        <v>4</v>
      </c>
      <c r="AB14">
        <v>4</v>
      </c>
      <c r="AC14">
        <v>2</v>
      </c>
    </row>
    <row r="15" spans="1:29" ht="195" x14ac:dyDescent="0.25">
      <c r="A15">
        <v>143</v>
      </c>
      <c r="B15" t="s">
        <v>181</v>
      </c>
      <c r="C15" s="1">
        <v>44245.387164351851</v>
      </c>
      <c r="G15" t="s">
        <v>140</v>
      </c>
      <c r="H15">
        <v>11</v>
      </c>
      <c r="I15">
        <v>87</v>
      </c>
      <c r="J15" t="s">
        <v>141</v>
      </c>
      <c r="L15" t="e">
        <v>#NAME?</v>
      </c>
      <c r="M15" s="2" t="s">
        <v>216</v>
      </c>
      <c r="N15">
        <v>4</v>
      </c>
      <c r="O15">
        <v>4</v>
      </c>
      <c r="P15">
        <v>-1</v>
      </c>
      <c r="Q15">
        <v>4</v>
      </c>
      <c r="R15">
        <v>2</v>
      </c>
      <c r="V15">
        <v>5</v>
      </c>
      <c r="W15">
        <v>4</v>
      </c>
      <c r="X15">
        <v>3</v>
      </c>
      <c r="Y15">
        <v>3</v>
      </c>
      <c r="Z15">
        <v>4</v>
      </c>
      <c r="AA15">
        <v>4</v>
      </c>
      <c r="AB15">
        <v>4</v>
      </c>
      <c r="AC15">
        <v>3</v>
      </c>
    </row>
    <row r="16" spans="1:29" ht="409.5" x14ac:dyDescent="0.25">
      <c r="A16">
        <v>145</v>
      </c>
      <c r="B16" t="s">
        <v>181</v>
      </c>
      <c r="C16" s="1">
        <v>44245.387569444443</v>
      </c>
      <c r="G16" t="s">
        <v>123</v>
      </c>
      <c r="H16">
        <v>7</v>
      </c>
      <c r="I16">
        <v>19</v>
      </c>
      <c r="J16" t="s">
        <v>124</v>
      </c>
      <c r="L16" s="2" t="s">
        <v>218</v>
      </c>
      <c r="M16" s="2" t="s">
        <v>219</v>
      </c>
      <c r="N16">
        <v>4</v>
      </c>
      <c r="O16">
        <v>5</v>
      </c>
      <c r="P16">
        <v>5</v>
      </c>
      <c r="Q16">
        <v>2</v>
      </c>
      <c r="R16">
        <v>4</v>
      </c>
      <c r="V16">
        <v>5</v>
      </c>
      <c r="W16">
        <v>4</v>
      </c>
      <c r="X16">
        <v>3</v>
      </c>
      <c r="Y16">
        <v>4</v>
      </c>
      <c r="Z16">
        <v>5</v>
      </c>
      <c r="AA16">
        <v>5</v>
      </c>
      <c r="AB16">
        <v>4</v>
      </c>
      <c r="AC16">
        <v>-1</v>
      </c>
    </row>
    <row r="17" spans="1:29" ht="195" x14ac:dyDescent="0.25">
      <c r="A17">
        <v>196</v>
      </c>
      <c r="B17" t="s">
        <v>181</v>
      </c>
      <c r="C17" s="1">
        <v>44249.387349537035</v>
      </c>
      <c r="G17" t="s">
        <v>153</v>
      </c>
      <c r="H17">
        <v>7</v>
      </c>
      <c r="I17">
        <v>26</v>
      </c>
      <c r="J17" t="s">
        <v>234</v>
      </c>
      <c r="L17" s="2" t="s">
        <v>342</v>
      </c>
      <c r="M17" t="e">
        <v>#NAME?</v>
      </c>
      <c r="N17">
        <v>4</v>
      </c>
      <c r="O17">
        <v>5</v>
      </c>
      <c r="P17">
        <v>4</v>
      </c>
      <c r="Q17">
        <v>1</v>
      </c>
      <c r="R17">
        <v>1</v>
      </c>
      <c r="V17">
        <v>4</v>
      </c>
      <c r="W17">
        <v>4</v>
      </c>
      <c r="X17">
        <v>4</v>
      </c>
      <c r="Y17">
        <v>3</v>
      </c>
      <c r="Z17">
        <v>3</v>
      </c>
      <c r="AA17">
        <v>4</v>
      </c>
      <c r="AB17">
        <v>4</v>
      </c>
      <c r="AC17">
        <v>4</v>
      </c>
    </row>
    <row r="18" spans="1:29" ht="270" x14ac:dyDescent="0.25">
      <c r="A18">
        <v>197</v>
      </c>
      <c r="B18" t="s">
        <v>181</v>
      </c>
      <c r="C18" s="1">
        <v>44249.387349537035</v>
      </c>
      <c r="G18" t="s">
        <v>229</v>
      </c>
      <c r="H18">
        <v>5</v>
      </c>
      <c r="I18">
        <v>5</v>
      </c>
      <c r="J18" t="s">
        <v>252</v>
      </c>
      <c r="L18" s="2" t="s">
        <v>344</v>
      </c>
      <c r="M18" s="2" t="s">
        <v>345</v>
      </c>
      <c r="N18">
        <v>4</v>
      </c>
      <c r="O18">
        <v>2</v>
      </c>
      <c r="P18">
        <v>5</v>
      </c>
      <c r="Q18">
        <v>1</v>
      </c>
      <c r="R18">
        <v>1</v>
      </c>
      <c r="V18">
        <v>5</v>
      </c>
      <c r="W18">
        <v>-1</v>
      </c>
      <c r="X18">
        <v>5</v>
      </c>
      <c r="Y18">
        <v>4</v>
      </c>
      <c r="Z18">
        <v>4</v>
      </c>
      <c r="AA18">
        <v>5</v>
      </c>
      <c r="AB18">
        <v>4</v>
      </c>
      <c r="AC18">
        <v>-1</v>
      </c>
    </row>
    <row r="19" spans="1:29" x14ac:dyDescent="0.25">
      <c r="A19">
        <v>198</v>
      </c>
      <c r="B19" t="s">
        <v>181</v>
      </c>
      <c r="C19" s="1">
        <v>44249.387361111112</v>
      </c>
      <c r="G19" t="s">
        <v>117</v>
      </c>
      <c r="H19">
        <v>27</v>
      </c>
      <c r="I19">
        <v>23</v>
      </c>
      <c r="J19" t="s">
        <v>238</v>
      </c>
      <c r="L19" t="s">
        <v>250</v>
      </c>
      <c r="M19" t="s">
        <v>250</v>
      </c>
      <c r="N19">
        <v>5</v>
      </c>
      <c r="O19">
        <v>5</v>
      </c>
      <c r="P19">
        <v>4</v>
      </c>
      <c r="Q19">
        <v>1</v>
      </c>
      <c r="R19">
        <v>3</v>
      </c>
      <c r="V19">
        <v>4</v>
      </c>
      <c r="W19">
        <v>3</v>
      </c>
      <c r="X19">
        <v>3</v>
      </c>
      <c r="Y19">
        <v>3</v>
      </c>
      <c r="Z19">
        <v>5</v>
      </c>
      <c r="AA19">
        <v>4</v>
      </c>
      <c r="AB19">
        <v>4</v>
      </c>
      <c r="AC19">
        <v>3</v>
      </c>
    </row>
    <row r="20" spans="1:29" ht="105" x14ac:dyDescent="0.25">
      <c r="A20">
        <v>199</v>
      </c>
      <c r="B20" t="s">
        <v>181</v>
      </c>
      <c r="C20" s="1">
        <v>44249.387361111112</v>
      </c>
      <c r="G20" t="s">
        <v>170</v>
      </c>
      <c r="H20">
        <v>6</v>
      </c>
      <c r="I20">
        <v>15</v>
      </c>
      <c r="J20" t="s">
        <v>257</v>
      </c>
      <c r="L20" s="2" t="s">
        <v>348</v>
      </c>
      <c r="M20" t="s">
        <v>349</v>
      </c>
      <c r="N20">
        <v>2</v>
      </c>
      <c r="O20">
        <v>4</v>
      </c>
      <c r="P20">
        <v>2</v>
      </c>
      <c r="Q20">
        <v>1</v>
      </c>
      <c r="R20">
        <v>2</v>
      </c>
      <c r="V20">
        <v>1</v>
      </c>
      <c r="W20">
        <v>4</v>
      </c>
      <c r="X20">
        <v>1</v>
      </c>
      <c r="Y20">
        <v>4</v>
      </c>
      <c r="Z20">
        <v>5</v>
      </c>
      <c r="AA20">
        <v>4</v>
      </c>
      <c r="AB20">
        <v>4</v>
      </c>
      <c r="AC20">
        <v>2</v>
      </c>
    </row>
    <row r="21" spans="1:29" x14ac:dyDescent="0.25">
      <c r="A21">
        <v>200</v>
      </c>
      <c r="B21" t="s">
        <v>181</v>
      </c>
      <c r="C21" s="1">
        <v>44249.387361111112</v>
      </c>
      <c r="G21" t="s">
        <v>266</v>
      </c>
      <c r="H21">
        <v>9</v>
      </c>
      <c r="I21">
        <v>12</v>
      </c>
      <c r="J21" t="s">
        <v>267</v>
      </c>
      <c r="L21" t="s">
        <v>250</v>
      </c>
      <c r="M21" t="s">
        <v>351</v>
      </c>
      <c r="N21">
        <v>2</v>
      </c>
      <c r="O21">
        <v>4</v>
      </c>
      <c r="P21">
        <v>3</v>
      </c>
      <c r="Q21">
        <v>1</v>
      </c>
      <c r="R21">
        <v>3</v>
      </c>
      <c r="V21">
        <v>4</v>
      </c>
      <c r="W21">
        <v>4</v>
      </c>
      <c r="X21">
        <v>2</v>
      </c>
      <c r="Y21">
        <v>4</v>
      </c>
      <c r="Z21">
        <v>4</v>
      </c>
      <c r="AA21">
        <v>2</v>
      </c>
      <c r="AB21">
        <v>4</v>
      </c>
      <c r="AC21">
        <v>2</v>
      </c>
    </row>
    <row r="22" spans="1:29" ht="210" x14ac:dyDescent="0.25">
      <c r="A22">
        <v>201</v>
      </c>
      <c r="B22" t="s">
        <v>181</v>
      </c>
      <c r="C22" s="1">
        <v>44249.387395833335</v>
      </c>
      <c r="G22" t="s">
        <v>123</v>
      </c>
      <c r="H22">
        <v>9</v>
      </c>
      <c r="I22">
        <v>4</v>
      </c>
      <c r="J22" t="s">
        <v>330</v>
      </c>
      <c r="L22" t="s">
        <v>353</v>
      </c>
      <c r="M22" s="2" t="s">
        <v>354</v>
      </c>
      <c r="N22">
        <v>3</v>
      </c>
      <c r="O22">
        <v>4</v>
      </c>
      <c r="P22">
        <v>4</v>
      </c>
      <c r="Q22">
        <v>3</v>
      </c>
      <c r="R22">
        <v>2</v>
      </c>
      <c r="V22">
        <v>5</v>
      </c>
      <c r="W22">
        <v>4</v>
      </c>
      <c r="X22">
        <v>4</v>
      </c>
      <c r="Y22">
        <v>4</v>
      </c>
      <c r="Z22">
        <v>4</v>
      </c>
      <c r="AA22">
        <v>5</v>
      </c>
      <c r="AB22">
        <v>4</v>
      </c>
      <c r="AC22">
        <v>2</v>
      </c>
    </row>
    <row r="23" spans="1:29" ht="409.5" x14ac:dyDescent="0.25">
      <c r="A23">
        <v>202</v>
      </c>
      <c r="B23" t="s">
        <v>181</v>
      </c>
      <c r="C23" s="1">
        <v>44249.387395833335</v>
      </c>
      <c r="G23" t="s">
        <v>123</v>
      </c>
      <c r="H23">
        <v>4</v>
      </c>
      <c r="I23">
        <v>12</v>
      </c>
      <c r="J23" t="s">
        <v>292</v>
      </c>
      <c r="L23" s="2" t="s">
        <v>356</v>
      </c>
      <c r="M23" s="2" t="s">
        <v>357</v>
      </c>
      <c r="N23">
        <v>2</v>
      </c>
      <c r="O23">
        <v>4</v>
      </c>
      <c r="P23">
        <v>4</v>
      </c>
      <c r="Q23">
        <v>3</v>
      </c>
      <c r="R23">
        <v>3</v>
      </c>
      <c r="V23">
        <v>4</v>
      </c>
      <c r="W23">
        <v>-1</v>
      </c>
      <c r="X23">
        <v>-1</v>
      </c>
      <c r="Y23">
        <v>4</v>
      </c>
      <c r="Z23">
        <v>4</v>
      </c>
      <c r="AA23">
        <v>4</v>
      </c>
      <c r="AB23">
        <v>4</v>
      </c>
      <c r="AC23">
        <v>3</v>
      </c>
    </row>
    <row r="24" spans="1:29" ht="375" x14ac:dyDescent="0.25">
      <c r="A24">
        <v>203</v>
      </c>
      <c r="B24" t="s">
        <v>181</v>
      </c>
      <c r="C24" s="1">
        <v>44249.387395833335</v>
      </c>
      <c r="G24" t="s">
        <v>229</v>
      </c>
      <c r="H24">
        <v>7</v>
      </c>
      <c r="I24">
        <v>9</v>
      </c>
      <c r="J24" t="s">
        <v>262</v>
      </c>
      <c r="L24" s="2" t="s">
        <v>358</v>
      </c>
      <c r="M24" s="2" t="s">
        <v>359</v>
      </c>
      <c r="N24">
        <v>4</v>
      </c>
      <c r="O24">
        <v>5</v>
      </c>
      <c r="P24">
        <v>5</v>
      </c>
      <c r="Q24">
        <v>1</v>
      </c>
      <c r="R24">
        <v>2</v>
      </c>
      <c r="V24">
        <v>5</v>
      </c>
      <c r="W24">
        <v>5</v>
      </c>
      <c r="X24">
        <v>4</v>
      </c>
      <c r="Y24">
        <v>4</v>
      </c>
      <c r="Z24">
        <v>4</v>
      </c>
      <c r="AA24">
        <v>5</v>
      </c>
      <c r="AB24">
        <v>5</v>
      </c>
      <c r="AC24">
        <v>3</v>
      </c>
    </row>
    <row r="25" spans="1:29" ht="195" x14ac:dyDescent="0.25">
      <c r="A25">
        <v>204</v>
      </c>
      <c r="B25" t="s">
        <v>181</v>
      </c>
      <c r="C25" s="1">
        <v>44249.387395833335</v>
      </c>
      <c r="G25" t="s">
        <v>317</v>
      </c>
      <c r="H25">
        <v>9</v>
      </c>
      <c r="I25">
        <v>15</v>
      </c>
      <c r="J25" t="s">
        <v>318</v>
      </c>
      <c r="L25" t="e">
        <v>#NAME?</v>
      </c>
      <c r="M25" s="2" t="s">
        <v>360</v>
      </c>
      <c r="N25">
        <v>4</v>
      </c>
      <c r="O25">
        <v>4</v>
      </c>
      <c r="P25">
        <v>4</v>
      </c>
      <c r="Q25">
        <v>1</v>
      </c>
      <c r="R25">
        <v>3</v>
      </c>
      <c r="V25">
        <v>4</v>
      </c>
      <c r="W25">
        <v>5</v>
      </c>
      <c r="X25">
        <v>4</v>
      </c>
      <c r="Y25">
        <v>4</v>
      </c>
      <c r="Z25">
        <v>4</v>
      </c>
      <c r="AA25">
        <v>4</v>
      </c>
      <c r="AB25">
        <v>4</v>
      </c>
      <c r="AC25">
        <v>2</v>
      </c>
    </row>
    <row r="26" spans="1:29" ht="105" x14ac:dyDescent="0.25">
      <c r="A26">
        <v>205</v>
      </c>
      <c r="B26" t="s">
        <v>181</v>
      </c>
      <c r="C26" s="1">
        <v>44249.387430555558</v>
      </c>
      <c r="G26" t="s">
        <v>229</v>
      </c>
      <c r="H26">
        <v>2</v>
      </c>
      <c r="I26">
        <v>7</v>
      </c>
      <c r="J26" t="s">
        <v>277</v>
      </c>
      <c r="L26" s="2" t="s">
        <v>361</v>
      </c>
      <c r="M26" s="2" t="s">
        <v>362</v>
      </c>
      <c r="N26">
        <v>2</v>
      </c>
      <c r="O26">
        <v>2</v>
      </c>
      <c r="P26">
        <v>3</v>
      </c>
      <c r="Q26">
        <v>1</v>
      </c>
      <c r="R26">
        <v>1</v>
      </c>
      <c r="V26">
        <v>5</v>
      </c>
      <c r="W26">
        <v>1</v>
      </c>
      <c r="X26">
        <v>1</v>
      </c>
      <c r="Y26">
        <v>1</v>
      </c>
      <c r="Z26">
        <v>1</v>
      </c>
      <c r="AA26">
        <v>3</v>
      </c>
      <c r="AB26">
        <v>2</v>
      </c>
      <c r="AC26">
        <v>4</v>
      </c>
    </row>
    <row r="27" spans="1:29" ht="375" x14ac:dyDescent="0.25">
      <c r="A27">
        <v>206</v>
      </c>
      <c r="B27" t="s">
        <v>181</v>
      </c>
      <c r="C27" s="1">
        <v>44249.387430555558</v>
      </c>
      <c r="G27" t="s">
        <v>281</v>
      </c>
      <c r="H27">
        <v>7</v>
      </c>
      <c r="I27">
        <v>10</v>
      </c>
      <c r="J27" t="s">
        <v>282</v>
      </c>
      <c r="L27" s="2" t="s">
        <v>363</v>
      </c>
      <c r="M27" s="2" t="s">
        <v>364</v>
      </c>
      <c r="N27">
        <v>4</v>
      </c>
      <c r="O27">
        <v>5</v>
      </c>
      <c r="P27">
        <v>4</v>
      </c>
      <c r="Q27">
        <v>2</v>
      </c>
      <c r="R27">
        <v>2</v>
      </c>
      <c r="V27">
        <v>5</v>
      </c>
      <c r="W27">
        <v>4</v>
      </c>
      <c r="X27">
        <v>2</v>
      </c>
      <c r="Y27">
        <v>4</v>
      </c>
      <c r="Z27">
        <v>5</v>
      </c>
      <c r="AA27">
        <v>4</v>
      </c>
      <c r="AB27">
        <v>3</v>
      </c>
      <c r="AC27">
        <v>3</v>
      </c>
    </row>
    <row r="28" spans="1:29" ht="409.5" x14ac:dyDescent="0.25">
      <c r="A28">
        <v>207</v>
      </c>
      <c r="B28" t="s">
        <v>181</v>
      </c>
      <c r="C28" s="1">
        <v>44249.387442129628</v>
      </c>
      <c r="G28" t="s">
        <v>229</v>
      </c>
      <c r="H28">
        <v>8</v>
      </c>
      <c r="I28">
        <v>27</v>
      </c>
      <c r="J28" t="s">
        <v>286</v>
      </c>
      <c r="L28" t="e">
        <v>#NAME?</v>
      </c>
      <c r="M28" s="2" t="s">
        <v>366</v>
      </c>
      <c r="N28">
        <v>4</v>
      </c>
      <c r="O28">
        <v>4</v>
      </c>
      <c r="P28">
        <v>4</v>
      </c>
      <c r="Q28">
        <v>2</v>
      </c>
      <c r="R28">
        <v>2</v>
      </c>
      <c r="V28">
        <v>4</v>
      </c>
      <c r="W28">
        <v>4</v>
      </c>
      <c r="X28">
        <v>4</v>
      </c>
      <c r="Y28">
        <v>4</v>
      </c>
      <c r="Z28">
        <v>4</v>
      </c>
      <c r="AA28">
        <v>4</v>
      </c>
      <c r="AB28">
        <v>4</v>
      </c>
      <c r="AC28">
        <v>-1</v>
      </c>
    </row>
    <row r="29" spans="1:29" ht="409.5" x14ac:dyDescent="0.25">
      <c r="A29">
        <v>208</v>
      </c>
      <c r="B29" t="s">
        <v>181</v>
      </c>
      <c r="C29" s="1">
        <v>44249.387442129628</v>
      </c>
      <c r="G29" t="s">
        <v>269</v>
      </c>
      <c r="H29">
        <v>2</v>
      </c>
      <c r="I29">
        <v>10</v>
      </c>
      <c r="J29" t="s">
        <v>367</v>
      </c>
      <c r="L29" t="s">
        <v>368</v>
      </c>
      <c r="M29" s="2" t="s">
        <v>369</v>
      </c>
      <c r="N29">
        <v>1</v>
      </c>
      <c r="O29">
        <v>4</v>
      </c>
      <c r="P29">
        <v>4</v>
      </c>
      <c r="Q29">
        <v>2</v>
      </c>
      <c r="R29">
        <v>3</v>
      </c>
      <c r="V29">
        <v>5</v>
      </c>
      <c r="W29">
        <v>4</v>
      </c>
      <c r="X29">
        <v>4</v>
      </c>
      <c r="Y29">
        <v>5</v>
      </c>
      <c r="Z29">
        <v>5</v>
      </c>
      <c r="AA29">
        <v>3</v>
      </c>
      <c r="AB29">
        <v>4</v>
      </c>
      <c r="AC29">
        <v>2</v>
      </c>
    </row>
    <row r="30" spans="1:29" ht="210" x14ac:dyDescent="0.25">
      <c r="A30">
        <v>209</v>
      </c>
      <c r="B30" t="s">
        <v>181</v>
      </c>
      <c r="C30" s="1">
        <v>44249.387465277781</v>
      </c>
      <c r="G30" t="s">
        <v>229</v>
      </c>
      <c r="H30">
        <v>4</v>
      </c>
      <c r="I30">
        <v>24</v>
      </c>
      <c r="J30" t="s">
        <v>230</v>
      </c>
      <c r="L30" s="2" t="s">
        <v>370</v>
      </c>
      <c r="M30" s="2" t="s">
        <v>371</v>
      </c>
      <c r="N30">
        <v>4</v>
      </c>
      <c r="O30">
        <v>4</v>
      </c>
      <c r="P30">
        <v>-1</v>
      </c>
      <c r="Q30">
        <v>1</v>
      </c>
      <c r="R30">
        <v>2</v>
      </c>
      <c r="V30">
        <v>4</v>
      </c>
      <c r="W30">
        <v>-1</v>
      </c>
      <c r="X30">
        <v>4</v>
      </c>
      <c r="Y30">
        <v>5</v>
      </c>
      <c r="Z30">
        <v>5</v>
      </c>
      <c r="AA30">
        <v>4</v>
      </c>
      <c r="AB30">
        <v>4</v>
      </c>
      <c r="AC30">
        <v>-1</v>
      </c>
    </row>
    <row r="31" spans="1:29" ht="255" x14ac:dyDescent="0.25">
      <c r="A31">
        <v>211</v>
      </c>
      <c r="B31" t="s">
        <v>181</v>
      </c>
      <c r="C31" s="1">
        <v>44249.387546296297</v>
      </c>
      <c r="G31" t="s">
        <v>304</v>
      </c>
      <c r="H31">
        <v>8</v>
      </c>
      <c r="I31">
        <v>12</v>
      </c>
      <c r="J31" t="s">
        <v>305</v>
      </c>
      <c r="L31" s="2" t="s">
        <v>373</v>
      </c>
      <c r="M31" s="2" t="s">
        <v>374</v>
      </c>
      <c r="N31">
        <v>4</v>
      </c>
      <c r="O31">
        <v>4</v>
      </c>
      <c r="P31">
        <v>3</v>
      </c>
      <c r="Q31">
        <v>3</v>
      </c>
      <c r="R31">
        <v>4</v>
      </c>
      <c r="V31">
        <v>4</v>
      </c>
      <c r="W31">
        <v>-1</v>
      </c>
      <c r="X31">
        <v>-1</v>
      </c>
      <c r="Y31">
        <v>4</v>
      </c>
      <c r="Z31">
        <v>4</v>
      </c>
      <c r="AA31">
        <v>4</v>
      </c>
      <c r="AB31">
        <v>4</v>
      </c>
      <c r="AC31">
        <v>-1</v>
      </c>
    </row>
    <row r="32" spans="1:29" ht="165" x14ac:dyDescent="0.25">
      <c r="A32">
        <v>212</v>
      </c>
      <c r="B32" t="s">
        <v>181</v>
      </c>
      <c r="C32" s="1">
        <v>44249.387546296297</v>
      </c>
      <c r="G32" t="s">
        <v>140</v>
      </c>
      <c r="H32">
        <v>7</v>
      </c>
      <c r="I32">
        <v>11</v>
      </c>
      <c r="J32" t="s">
        <v>274</v>
      </c>
      <c r="L32" s="2" t="s">
        <v>376</v>
      </c>
      <c r="M32" s="2" t="s">
        <v>377</v>
      </c>
      <c r="N32">
        <v>3</v>
      </c>
      <c r="O32">
        <v>4</v>
      </c>
      <c r="P32">
        <v>4</v>
      </c>
      <c r="Q32">
        <v>3</v>
      </c>
      <c r="R32">
        <v>3</v>
      </c>
      <c r="V32">
        <v>5</v>
      </c>
      <c r="W32">
        <v>5</v>
      </c>
      <c r="X32">
        <v>4</v>
      </c>
      <c r="Y32">
        <v>4</v>
      </c>
      <c r="Z32">
        <v>5</v>
      </c>
      <c r="AA32">
        <v>4</v>
      </c>
      <c r="AB32">
        <v>5</v>
      </c>
      <c r="AC32">
        <v>2</v>
      </c>
    </row>
    <row r="33" spans="1:29" ht="409.5" x14ac:dyDescent="0.25">
      <c r="A33">
        <v>214</v>
      </c>
      <c r="B33" t="s">
        <v>181</v>
      </c>
      <c r="C33" s="1">
        <v>44249.387557870374</v>
      </c>
      <c r="G33" t="s">
        <v>321</v>
      </c>
      <c r="H33">
        <v>11</v>
      </c>
      <c r="I33">
        <v>23</v>
      </c>
      <c r="J33" t="s">
        <v>322</v>
      </c>
      <c r="L33" s="2" t="s">
        <v>379</v>
      </c>
      <c r="M33" s="2" t="s">
        <v>380</v>
      </c>
      <c r="N33">
        <v>4</v>
      </c>
      <c r="O33">
        <v>5</v>
      </c>
      <c r="P33">
        <v>4</v>
      </c>
      <c r="Q33">
        <v>2</v>
      </c>
      <c r="R33">
        <v>2</v>
      </c>
      <c r="V33">
        <v>5</v>
      </c>
      <c r="W33">
        <v>5</v>
      </c>
      <c r="X33">
        <v>5</v>
      </c>
      <c r="Y33">
        <v>5</v>
      </c>
      <c r="Z33">
        <v>5</v>
      </c>
      <c r="AA33">
        <v>4</v>
      </c>
      <c r="AB33">
        <v>5</v>
      </c>
      <c r="AC33">
        <v>2</v>
      </c>
    </row>
    <row r="34" spans="1:29" ht="240" x14ac:dyDescent="0.25">
      <c r="A34">
        <v>215</v>
      </c>
      <c r="B34" t="s">
        <v>181</v>
      </c>
      <c r="C34" s="1">
        <v>44249.387627314813</v>
      </c>
      <c r="G34" t="s">
        <v>140</v>
      </c>
      <c r="H34">
        <v>2</v>
      </c>
      <c r="I34">
        <v>10</v>
      </c>
      <c r="J34" t="s">
        <v>314</v>
      </c>
      <c r="L34" s="2" t="s">
        <v>381</v>
      </c>
      <c r="M34" s="2" t="s">
        <v>382</v>
      </c>
      <c r="N34">
        <v>3</v>
      </c>
      <c r="O34">
        <v>4</v>
      </c>
      <c r="P34">
        <v>-1</v>
      </c>
      <c r="Q34">
        <v>2</v>
      </c>
      <c r="R34">
        <v>2</v>
      </c>
      <c r="V34">
        <v>4</v>
      </c>
      <c r="W34">
        <v>4</v>
      </c>
      <c r="X34">
        <v>2</v>
      </c>
      <c r="Y34">
        <v>3</v>
      </c>
      <c r="Z34">
        <v>4</v>
      </c>
      <c r="AA34">
        <v>4</v>
      </c>
      <c r="AB34">
        <v>2</v>
      </c>
      <c r="AC34">
        <v>2</v>
      </c>
    </row>
    <row r="35" spans="1:29" x14ac:dyDescent="0.25">
      <c r="A35">
        <v>217</v>
      </c>
      <c r="B35" t="s">
        <v>181</v>
      </c>
      <c r="C35" s="1">
        <v>44249.387812499997</v>
      </c>
      <c r="G35" t="s">
        <v>384</v>
      </c>
      <c r="H35">
        <v>9</v>
      </c>
      <c r="I35">
        <v>20</v>
      </c>
      <c r="J35" t="s">
        <v>385</v>
      </c>
      <c r="L35" t="s">
        <v>386</v>
      </c>
      <c r="M35" t="s">
        <v>387</v>
      </c>
      <c r="N35">
        <v>3</v>
      </c>
      <c r="O35">
        <v>4</v>
      </c>
      <c r="P35">
        <v>4</v>
      </c>
      <c r="Q35">
        <v>1</v>
      </c>
      <c r="R35">
        <v>3</v>
      </c>
      <c r="V35">
        <v>3</v>
      </c>
      <c r="W35">
        <v>4</v>
      </c>
      <c r="X35">
        <v>2</v>
      </c>
      <c r="Y35">
        <v>3</v>
      </c>
      <c r="Z35">
        <v>4</v>
      </c>
      <c r="AA35">
        <v>4</v>
      </c>
      <c r="AB35">
        <v>4</v>
      </c>
      <c r="AC35">
        <v>2</v>
      </c>
    </row>
    <row r="36" spans="1:29" ht="150" x14ac:dyDescent="0.25">
      <c r="A36">
        <v>218</v>
      </c>
      <c r="B36" t="s">
        <v>181</v>
      </c>
      <c r="C36" s="1">
        <v>44249.387824074074</v>
      </c>
      <c r="G36" t="s">
        <v>140</v>
      </c>
      <c r="H36">
        <v>6</v>
      </c>
      <c r="I36">
        <v>19</v>
      </c>
      <c r="J36" t="s">
        <v>310</v>
      </c>
      <c r="L36" s="2" t="s">
        <v>388</v>
      </c>
      <c r="M36" s="2" t="s">
        <v>389</v>
      </c>
      <c r="N36">
        <v>4</v>
      </c>
      <c r="O36">
        <v>4</v>
      </c>
      <c r="P36">
        <v>4</v>
      </c>
      <c r="Q36">
        <v>2</v>
      </c>
      <c r="R36">
        <v>3</v>
      </c>
      <c r="V36">
        <v>4</v>
      </c>
      <c r="W36">
        <v>3</v>
      </c>
      <c r="X36">
        <v>3</v>
      </c>
      <c r="Y36">
        <v>4</v>
      </c>
      <c r="Z36">
        <v>4</v>
      </c>
      <c r="AA36">
        <v>5</v>
      </c>
      <c r="AB36">
        <v>4</v>
      </c>
      <c r="AC36">
        <v>2</v>
      </c>
    </row>
    <row r="37" spans="1:29" ht="120" x14ac:dyDescent="0.25">
      <c r="A37">
        <v>219</v>
      </c>
      <c r="B37" t="s">
        <v>181</v>
      </c>
      <c r="C37" s="1">
        <v>44249.388055555559</v>
      </c>
      <c r="G37" t="s">
        <v>335</v>
      </c>
      <c r="H37">
        <v>6</v>
      </c>
      <c r="I37">
        <v>19</v>
      </c>
      <c r="J37" t="s">
        <v>340</v>
      </c>
      <c r="L37" s="2" t="s">
        <v>391</v>
      </c>
      <c r="M37" t="e">
        <v>#NAME?</v>
      </c>
      <c r="N37">
        <v>3</v>
      </c>
      <c r="O37">
        <v>5</v>
      </c>
      <c r="P37">
        <v>4</v>
      </c>
      <c r="Q37">
        <v>5</v>
      </c>
      <c r="R37">
        <v>5</v>
      </c>
      <c r="V37">
        <v>5</v>
      </c>
      <c r="W37">
        <v>5</v>
      </c>
      <c r="X37">
        <v>5</v>
      </c>
      <c r="Y37">
        <v>4</v>
      </c>
      <c r="Z37">
        <v>5</v>
      </c>
      <c r="AA37">
        <v>5</v>
      </c>
      <c r="AB37">
        <v>5</v>
      </c>
      <c r="AC37">
        <v>2</v>
      </c>
    </row>
    <row r="38" spans="1:29" ht="409.5" x14ac:dyDescent="0.25">
      <c r="A38">
        <v>258</v>
      </c>
      <c r="B38" t="s">
        <v>181</v>
      </c>
      <c r="C38" s="1">
        <v>44256.58792824074</v>
      </c>
      <c r="G38" t="s">
        <v>462</v>
      </c>
      <c r="H38">
        <v>10</v>
      </c>
      <c r="I38">
        <v>27</v>
      </c>
      <c r="J38" t="s">
        <v>463</v>
      </c>
      <c r="L38" s="2" t="s">
        <v>496</v>
      </c>
      <c r="M38" t="e">
        <v>#NAME?</v>
      </c>
      <c r="N38">
        <v>3</v>
      </c>
      <c r="O38">
        <v>4</v>
      </c>
      <c r="P38">
        <v>4</v>
      </c>
      <c r="Q38">
        <v>2</v>
      </c>
      <c r="R38">
        <v>3</v>
      </c>
      <c r="V38">
        <v>5</v>
      </c>
      <c r="W38">
        <v>5</v>
      </c>
      <c r="X38">
        <v>2</v>
      </c>
      <c r="Y38">
        <v>4</v>
      </c>
      <c r="Z38">
        <v>4</v>
      </c>
      <c r="AA38">
        <v>4</v>
      </c>
      <c r="AB38">
        <v>4</v>
      </c>
      <c r="AC38">
        <v>2</v>
      </c>
    </row>
    <row r="39" spans="1:29" ht="409.5" x14ac:dyDescent="0.25">
      <c r="A39">
        <v>259</v>
      </c>
      <c r="B39" t="s">
        <v>181</v>
      </c>
      <c r="C39" s="1">
        <v>44256.58792824074</v>
      </c>
      <c r="G39" t="s">
        <v>436</v>
      </c>
      <c r="H39">
        <v>6</v>
      </c>
      <c r="I39">
        <v>28</v>
      </c>
      <c r="J39" t="s">
        <v>437</v>
      </c>
      <c r="L39" s="2" t="s">
        <v>497</v>
      </c>
      <c r="M39" t="e">
        <v>#NAME?</v>
      </c>
      <c r="N39">
        <v>4</v>
      </c>
      <c r="O39">
        <v>4</v>
      </c>
      <c r="P39">
        <v>4</v>
      </c>
      <c r="Q39">
        <v>2</v>
      </c>
      <c r="R39">
        <v>2</v>
      </c>
      <c r="V39">
        <v>4</v>
      </c>
      <c r="W39">
        <v>4</v>
      </c>
      <c r="X39">
        <v>4</v>
      </c>
      <c r="Y39">
        <v>3</v>
      </c>
      <c r="Z39">
        <v>3</v>
      </c>
      <c r="AA39">
        <v>4</v>
      </c>
      <c r="AB39">
        <v>4</v>
      </c>
      <c r="AC39">
        <v>3</v>
      </c>
    </row>
    <row r="40" spans="1:29" x14ac:dyDescent="0.25">
      <c r="A40">
        <v>260</v>
      </c>
      <c r="B40" t="s">
        <v>181</v>
      </c>
      <c r="C40" s="1">
        <v>44256.587939814817</v>
      </c>
      <c r="G40" t="s">
        <v>428</v>
      </c>
      <c r="H40">
        <v>6</v>
      </c>
      <c r="I40">
        <v>22</v>
      </c>
      <c r="J40" t="s">
        <v>429</v>
      </c>
      <c r="L40" t="e">
        <v>#NAME?</v>
      </c>
      <c r="M40" t="e">
        <v>#NAME?</v>
      </c>
      <c r="N40">
        <v>3</v>
      </c>
      <c r="O40">
        <v>4</v>
      </c>
      <c r="P40">
        <v>4</v>
      </c>
      <c r="Q40">
        <v>3</v>
      </c>
      <c r="R40">
        <v>2</v>
      </c>
      <c r="V40">
        <v>4</v>
      </c>
      <c r="W40">
        <v>3</v>
      </c>
      <c r="X40">
        <v>3</v>
      </c>
      <c r="Y40">
        <v>4</v>
      </c>
      <c r="Z40">
        <v>4</v>
      </c>
      <c r="AA40">
        <v>4</v>
      </c>
      <c r="AB40">
        <v>5</v>
      </c>
      <c r="AC40">
        <v>2</v>
      </c>
    </row>
    <row r="41" spans="1:29" ht="180" x14ac:dyDescent="0.25">
      <c r="A41">
        <v>261</v>
      </c>
      <c r="B41" t="s">
        <v>181</v>
      </c>
      <c r="C41" s="1">
        <v>44256.587939814817</v>
      </c>
      <c r="G41" t="s">
        <v>402</v>
      </c>
      <c r="H41">
        <v>7</v>
      </c>
      <c r="I41">
        <v>18</v>
      </c>
      <c r="J41" t="s">
        <v>403</v>
      </c>
      <c r="L41" s="2" t="s">
        <v>498</v>
      </c>
      <c r="M41" s="2" t="s">
        <v>499</v>
      </c>
      <c r="N41">
        <v>5</v>
      </c>
      <c r="O41">
        <v>4</v>
      </c>
      <c r="P41">
        <v>4</v>
      </c>
      <c r="Q41">
        <v>1</v>
      </c>
      <c r="R41">
        <v>2</v>
      </c>
      <c r="V41">
        <v>4</v>
      </c>
      <c r="W41">
        <v>4</v>
      </c>
      <c r="X41">
        <v>2</v>
      </c>
      <c r="Y41">
        <v>3</v>
      </c>
      <c r="Z41">
        <v>3</v>
      </c>
      <c r="AA41">
        <v>4</v>
      </c>
      <c r="AB41">
        <v>4</v>
      </c>
      <c r="AC41">
        <v>2</v>
      </c>
    </row>
    <row r="42" spans="1:29" x14ac:dyDescent="0.25">
      <c r="A42">
        <v>262</v>
      </c>
      <c r="B42" t="s">
        <v>181</v>
      </c>
      <c r="C42" s="1">
        <v>44256.587951388887</v>
      </c>
      <c r="G42" t="s">
        <v>465</v>
      </c>
      <c r="H42">
        <v>4</v>
      </c>
      <c r="I42">
        <v>23</v>
      </c>
      <c r="J42" t="s">
        <v>501</v>
      </c>
      <c r="L42" t="e">
        <v>#NAME?</v>
      </c>
      <c r="M42" t="e">
        <v>#NAME?</v>
      </c>
      <c r="N42">
        <v>4</v>
      </c>
      <c r="O42">
        <v>4</v>
      </c>
      <c r="P42">
        <v>3</v>
      </c>
      <c r="Q42">
        <v>5</v>
      </c>
      <c r="R42">
        <v>3</v>
      </c>
      <c r="V42">
        <v>4</v>
      </c>
      <c r="W42">
        <v>3</v>
      </c>
      <c r="X42">
        <v>2</v>
      </c>
      <c r="Y42">
        <v>4</v>
      </c>
      <c r="Z42">
        <v>5</v>
      </c>
      <c r="AA42">
        <v>4</v>
      </c>
      <c r="AB42">
        <v>4</v>
      </c>
      <c r="AC42">
        <v>3</v>
      </c>
    </row>
    <row r="43" spans="1:29" ht="30" x14ac:dyDescent="0.25">
      <c r="A43">
        <v>263</v>
      </c>
      <c r="B43" t="s">
        <v>181</v>
      </c>
      <c r="C43" s="1">
        <v>44256.587951388887</v>
      </c>
      <c r="G43" t="s">
        <v>477</v>
      </c>
      <c r="H43">
        <v>9</v>
      </c>
      <c r="I43">
        <v>3</v>
      </c>
      <c r="J43" t="s">
        <v>478</v>
      </c>
      <c r="L43" t="s">
        <v>502</v>
      </c>
      <c r="M43" s="2" t="s">
        <v>503</v>
      </c>
      <c r="N43">
        <v>4</v>
      </c>
      <c r="O43">
        <v>5</v>
      </c>
      <c r="P43">
        <v>5</v>
      </c>
      <c r="Q43">
        <v>4</v>
      </c>
      <c r="R43">
        <v>2</v>
      </c>
      <c r="V43">
        <v>3</v>
      </c>
      <c r="W43">
        <v>4</v>
      </c>
      <c r="X43">
        <v>3</v>
      </c>
      <c r="Y43">
        <v>4</v>
      </c>
      <c r="Z43">
        <v>5</v>
      </c>
      <c r="AA43">
        <v>4</v>
      </c>
      <c r="AB43">
        <v>4</v>
      </c>
      <c r="AC43">
        <v>2</v>
      </c>
    </row>
    <row r="44" spans="1:29" ht="105" x14ac:dyDescent="0.25">
      <c r="A44">
        <v>264</v>
      </c>
      <c r="B44" t="s">
        <v>181</v>
      </c>
      <c r="C44" s="1">
        <v>44256.587951388887</v>
      </c>
      <c r="G44" t="s">
        <v>472</v>
      </c>
      <c r="H44">
        <v>14</v>
      </c>
      <c r="I44">
        <v>4</v>
      </c>
      <c r="J44" t="s">
        <v>473</v>
      </c>
      <c r="L44" s="2" t="s">
        <v>504</v>
      </c>
      <c r="M44" s="2" t="s">
        <v>505</v>
      </c>
      <c r="N44">
        <v>-1</v>
      </c>
      <c r="O44">
        <v>3</v>
      </c>
      <c r="P44">
        <v>4</v>
      </c>
      <c r="Q44">
        <v>2</v>
      </c>
      <c r="R44">
        <v>-1</v>
      </c>
      <c r="V44">
        <v>4</v>
      </c>
      <c r="W44">
        <v>4</v>
      </c>
      <c r="X44">
        <v>3</v>
      </c>
      <c r="Y44">
        <v>3</v>
      </c>
      <c r="Z44">
        <v>3</v>
      </c>
      <c r="AA44">
        <v>3</v>
      </c>
      <c r="AB44">
        <v>3</v>
      </c>
      <c r="AC44">
        <v>3</v>
      </c>
    </row>
    <row r="45" spans="1:29" ht="409.5" x14ac:dyDescent="0.25">
      <c r="A45">
        <v>265</v>
      </c>
      <c r="B45" t="s">
        <v>181</v>
      </c>
      <c r="C45" s="1">
        <v>44256.587962962964</v>
      </c>
      <c r="G45" t="s">
        <v>411</v>
      </c>
      <c r="H45">
        <v>6</v>
      </c>
      <c r="I45">
        <v>8</v>
      </c>
      <c r="J45" t="s">
        <v>412</v>
      </c>
      <c r="L45" s="2" t="s">
        <v>506</v>
      </c>
      <c r="M45" s="2" t="s">
        <v>507</v>
      </c>
      <c r="N45">
        <v>4</v>
      </c>
      <c r="O45">
        <v>3</v>
      </c>
      <c r="P45">
        <v>4</v>
      </c>
      <c r="Q45">
        <v>2</v>
      </c>
      <c r="R45">
        <v>3</v>
      </c>
      <c r="V45">
        <v>3</v>
      </c>
      <c r="W45">
        <v>4</v>
      </c>
      <c r="X45">
        <v>2</v>
      </c>
      <c r="Y45">
        <v>4</v>
      </c>
      <c r="Z45">
        <v>4</v>
      </c>
      <c r="AA45">
        <v>4</v>
      </c>
      <c r="AB45">
        <v>4</v>
      </c>
      <c r="AC45">
        <v>2</v>
      </c>
    </row>
    <row r="46" spans="1:29" ht="300" x14ac:dyDescent="0.25">
      <c r="A46">
        <v>266</v>
      </c>
      <c r="B46" t="s">
        <v>181</v>
      </c>
      <c r="C46" s="1">
        <v>44256.58797453704</v>
      </c>
      <c r="G46" t="s">
        <v>321</v>
      </c>
      <c r="H46">
        <v>12</v>
      </c>
      <c r="I46">
        <v>29</v>
      </c>
      <c r="J46" t="s">
        <v>444</v>
      </c>
      <c r="L46" s="2" t="s">
        <v>508</v>
      </c>
      <c r="M46" s="2" t="s">
        <v>509</v>
      </c>
      <c r="N46">
        <v>4</v>
      </c>
      <c r="O46">
        <v>4</v>
      </c>
      <c r="P46">
        <v>5</v>
      </c>
      <c r="Q46">
        <v>1</v>
      </c>
      <c r="R46">
        <v>2</v>
      </c>
      <c r="V46">
        <v>4</v>
      </c>
      <c r="W46">
        <v>5</v>
      </c>
      <c r="X46">
        <v>1</v>
      </c>
      <c r="Y46">
        <v>3</v>
      </c>
      <c r="Z46">
        <v>4</v>
      </c>
      <c r="AA46">
        <v>4</v>
      </c>
      <c r="AB46">
        <v>5</v>
      </c>
      <c r="AC46">
        <v>2</v>
      </c>
    </row>
    <row r="47" spans="1:29" x14ac:dyDescent="0.25">
      <c r="A47">
        <v>267</v>
      </c>
      <c r="B47" t="s">
        <v>181</v>
      </c>
      <c r="C47" s="1">
        <v>44256.58797453704</v>
      </c>
      <c r="G47" t="s">
        <v>407</v>
      </c>
      <c r="H47">
        <v>2</v>
      </c>
      <c r="I47">
        <v>26</v>
      </c>
      <c r="J47" t="s">
        <v>408</v>
      </c>
      <c r="L47" t="e">
        <v>#NAME?</v>
      </c>
      <c r="M47" t="e">
        <v>#NAME?</v>
      </c>
      <c r="N47">
        <v>-1</v>
      </c>
      <c r="O47">
        <v>-1</v>
      </c>
      <c r="P47">
        <v>-1</v>
      </c>
      <c r="Q47">
        <v>2</v>
      </c>
      <c r="R47">
        <v>-1</v>
      </c>
      <c r="V47">
        <v>5</v>
      </c>
      <c r="W47">
        <v>-1</v>
      </c>
      <c r="X47">
        <v>-1</v>
      </c>
      <c r="Y47">
        <v>4</v>
      </c>
      <c r="Z47">
        <v>4</v>
      </c>
      <c r="AA47">
        <v>4</v>
      </c>
      <c r="AB47">
        <v>4</v>
      </c>
      <c r="AC47">
        <v>-1</v>
      </c>
    </row>
    <row r="48" spans="1:29" ht="270" x14ac:dyDescent="0.25">
      <c r="A48">
        <v>268</v>
      </c>
      <c r="B48" t="s">
        <v>181</v>
      </c>
      <c r="C48" s="1">
        <v>44256.587997685187</v>
      </c>
      <c r="G48" t="s">
        <v>511</v>
      </c>
      <c r="H48">
        <v>1</v>
      </c>
      <c r="I48">
        <v>26</v>
      </c>
      <c r="J48" t="s">
        <v>512</v>
      </c>
      <c r="L48" t="e">
        <v>#NAME?</v>
      </c>
      <c r="M48" s="2" t="s">
        <v>513</v>
      </c>
      <c r="N48">
        <v>2</v>
      </c>
      <c r="O48">
        <v>4</v>
      </c>
      <c r="P48">
        <v>4</v>
      </c>
      <c r="Q48">
        <v>2</v>
      </c>
      <c r="R48">
        <v>3</v>
      </c>
      <c r="V48">
        <v>5</v>
      </c>
      <c r="W48">
        <v>3</v>
      </c>
      <c r="X48">
        <v>3</v>
      </c>
      <c r="Y48">
        <v>5</v>
      </c>
      <c r="Z48">
        <v>5</v>
      </c>
      <c r="AA48">
        <v>4</v>
      </c>
      <c r="AB48">
        <v>4</v>
      </c>
      <c r="AC48">
        <v>3</v>
      </c>
    </row>
    <row r="49" spans="1:29" ht="210" x14ac:dyDescent="0.25">
      <c r="A49">
        <v>269</v>
      </c>
      <c r="B49" t="s">
        <v>181</v>
      </c>
      <c r="C49" s="1">
        <v>44256.58803240741</v>
      </c>
      <c r="G49" t="s">
        <v>514</v>
      </c>
      <c r="H49">
        <v>9</v>
      </c>
      <c r="I49">
        <v>19</v>
      </c>
      <c r="J49" t="s">
        <v>515</v>
      </c>
      <c r="L49" s="2" t="s">
        <v>516</v>
      </c>
      <c r="M49" s="2" t="s">
        <v>517</v>
      </c>
      <c r="N49">
        <v>5</v>
      </c>
      <c r="O49">
        <v>2</v>
      </c>
      <c r="P49">
        <v>5</v>
      </c>
      <c r="Q49">
        <v>1</v>
      </c>
      <c r="R49">
        <v>1</v>
      </c>
      <c r="V49">
        <v>4</v>
      </c>
      <c r="W49">
        <v>2</v>
      </c>
      <c r="X49">
        <v>2</v>
      </c>
      <c r="Y49">
        <v>3</v>
      </c>
      <c r="Z49">
        <v>3</v>
      </c>
      <c r="AA49">
        <v>4</v>
      </c>
      <c r="AB49">
        <v>3</v>
      </c>
      <c r="AC49">
        <v>3</v>
      </c>
    </row>
    <row r="50" spans="1:29" ht="240" x14ac:dyDescent="0.25">
      <c r="A50">
        <v>270</v>
      </c>
      <c r="B50" t="s">
        <v>181</v>
      </c>
      <c r="C50" s="1">
        <v>44256.588043981479</v>
      </c>
      <c r="G50" t="s">
        <v>455</v>
      </c>
      <c r="H50">
        <v>7</v>
      </c>
      <c r="I50">
        <v>23</v>
      </c>
      <c r="J50" t="s">
        <v>456</v>
      </c>
      <c r="L50" s="2" t="s">
        <v>518</v>
      </c>
      <c r="M50" s="2" t="s">
        <v>519</v>
      </c>
      <c r="N50">
        <v>2</v>
      </c>
      <c r="O50">
        <v>4</v>
      </c>
      <c r="P50">
        <v>4</v>
      </c>
      <c r="Q50">
        <v>3</v>
      </c>
      <c r="R50">
        <v>4</v>
      </c>
      <c r="V50">
        <v>4</v>
      </c>
      <c r="W50">
        <v>5</v>
      </c>
      <c r="X50">
        <v>4</v>
      </c>
      <c r="Y50">
        <v>4</v>
      </c>
      <c r="Z50">
        <v>4</v>
      </c>
      <c r="AA50">
        <v>4</v>
      </c>
      <c r="AB50">
        <v>5</v>
      </c>
      <c r="AC50">
        <v>2</v>
      </c>
    </row>
    <row r="51" spans="1:29" ht="285" x14ac:dyDescent="0.25">
      <c r="A51">
        <v>271</v>
      </c>
      <c r="B51" t="s">
        <v>181</v>
      </c>
      <c r="C51" s="1">
        <v>44256.588055555556</v>
      </c>
      <c r="G51" t="s">
        <v>321</v>
      </c>
      <c r="H51">
        <v>8</v>
      </c>
      <c r="I51">
        <v>26</v>
      </c>
      <c r="J51" t="s">
        <v>451</v>
      </c>
      <c r="L51" s="2" t="s">
        <v>520</v>
      </c>
      <c r="M51" t="e">
        <v>#NAME?</v>
      </c>
      <c r="N51">
        <v>4</v>
      </c>
      <c r="O51">
        <v>4</v>
      </c>
      <c r="P51">
        <v>4</v>
      </c>
      <c r="Q51">
        <v>1</v>
      </c>
      <c r="R51">
        <v>2</v>
      </c>
      <c r="V51">
        <v>4</v>
      </c>
      <c r="W51">
        <v>4</v>
      </c>
      <c r="X51">
        <v>2</v>
      </c>
      <c r="Y51">
        <v>3</v>
      </c>
      <c r="Z51">
        <v>3</v>
      </c>
      <c r="AA51">
        <v>3</v>
      </c>
      <c r="AB51">
        <v>4</v>
      </c>
      <c r="AC51">
        <v>2</v>
      </c>
    </row>
    <row r="52" spans="1:29" ht="165" x14ac:dyDescent="0.25">
      <c r="A52">
        <v>272</v>
      </c>
      <c r="B52" t="s">
        <v>181</v>
      </c>
      <c r="C52" s="1">
        <v>44256.588090277779</v>
      </c>
      <c r="G52" t="s">
        <v>415</v>
      </c>
      <c r="H52">
        <v>1</v>
      </c>
      <c r="I52">
        <v>16</v>
      </c>
      <c r="J52" t="s">
        <v>416</v>
      </c>
      <c r="L52" t="e">
        <v>#NAME?</v>
      </c>
      <c r="M52" s="2" t="s">
        <v>521</v>
      </c>
      <c r="N52">
        <v>4</v>
      </c>
      <c r="O52">
        <v>4</v>
      </c>
      <c r="P52">
        <v>4</v>
      </c>
      <c r="Q52">
        <v>1</v>
      </c>
      <c r="R52">
        <v>3</v>
      </c>
      <c r="V52">
        <v>5</v>
      </c>
      <c r="W52">
        <v>3</v>
      </c>
      <c r="X52">
        <v>3</v>
      </c>
      <c r="Y52">
        <v>4</v>
      </c>
      <c r="Z52">
        <v>4</v>
      </c>
      <c r="AA52">
        <v>4</v>
      </c>
      <c r="AB52">
        <v>4</v>
      </c>
      <c r="AC52">
        <v>2</v>
      </c>
    </row>
    <row r="53" spans="1:29" ht="105" x14ac:dyDescent="0.25">
      <c r="A53">
        <v>276</v>
      </c>
      <c r="B53" t="s">
        <v>181</v>
      </c>
      <c r="C53" s="1">
        <v>44256.588599537034</v>
      </c>
      <c r="G53" t="s">
        <v>436</v>
      </c>
      <c r="H53">
        <v>4</v>
      </c>
      <c r="I53">
        <v>19</v>
      </c>
      <c r="J53" t="s">
        <v>523</v>
      </c>
      <c r="L53" s="2" t="s">
        <v>524</v>
      </c>
      <c r="M53" s="2" t="s">
        <v>525</v>
      </c>
      <c r="N53">
        <v>3</v>
      </c>
      <c r="O53">
        <v>4</v>
      </c>
      <c r="P53">
        <v>3</v>
      </c>
      <c r="Q53">
        <v>2</v>
      </c>
      <c r="R53">
        <v>-1</v>
      </c>
      <c r="V53">
        <v>4</v>
      </c>
      <c r="W53">
        <v>2</v>
      </c>
      <c r="X53">
        <v>3</v>
      </c>
      <c r="Y53">
        <v>2</v>
      </c>
      <c r="Z53">
        <v>3</v>
      </c>
      <c r="AA53">
        <v>4</v>
      </c>
      <c r="AB53">
        <v>4</v>
      </c>
      <c r="AC53">
        <v>3</v>
      </c>
    </row>
    <row r="54" spans="1:29" ht="225" x14ac:dyDescent="0.25">
      <c r="A54">
        <v>278</v>
      </c>
      <c r="B54" t="s">
        <v>181</v>
      </c>
      <c r="C54" s="1">
        <v>44256.589479166665</v>
      </c>
      <c r="G54" t="s">
        <v>481</v>
      </c>
      <c r="H54">
        <v>11</v>
      </c>
      <c r="I54">
        <v>27</v>
      </c>
      <c r="J54" t="s">
        <v>482</v>
      </c>
      <c r="L54" s="2" t="s">
        <v>527</v>
      </c>
      <c r="M54" s="2" t="s">
        <v>528</v>
      </c>
      <c r="N54">
        <v>4</v>
      </c>
      <c r="O54">
        <v>4</v>
      </c>
      <c r="P54">
        <v>4</v>
      </c>
      <c r="Q54">
        <v>4</v>
      </c>
      <c r="R54">
        <v>4</v>
      </c>
      <c r="V54">
        <v>4</v>
      </c>
      <c r="W54">
        <v>3</v>
      </c>
      <c r="X54">
        <v>2</v>
      </c>
      <c r="Y54">
        <v>4</v>
      </c>
      <c r="Z54">
        <v>5</v>
      </c>
      <c r="AA54">
        <v>4</v>
      </c>
      <c r="AB54">
        <v>4</v>
      </c>
      <c r="AC54">
        <v>2</v>
      </c>
    </row>
    <row r="55" spans="1:29" x14ac:dyDescent="0.25">
      <c r="A55">
        <v>279</v>
      </c>
      <c r="B55" t="s">
        <v>181</v>
      </c>
      <c r="C55" s="1">
        <v>44256.590358796297</v>
      </c>
      <c r="G55" t="s">
        <v>140</v>
      </c>
      <c r="H55">
        <v>6</v>
      </c>
      <c r="I55">
        <v>28</v>
      </c>
      <c r="J55" t="s">
        <v>469</v>
      </c>
      <c r="L55" t="s">
        <v>530</v>
      </c>
      <c r="M55" t="s">
        <v>471</v>
      </c>
      <c r="N55">
        <v>4</v>
      </c>
      <c r="O55">
        <v>4</v>
      </c>
      <c r="P55">
        <v>4</v>
      </c>
      <c r="Q55">
        <v>1</v>
      </c>
      <c r="R55">
        <v>1</v>
      </c>
      <c r="V55">
        <v>1</v>
      </c>
      <c r="W55">
        <v>2</v>
      </c>
      <c r="X55">
        <v>1</v>
      </c>
      <c r="Y55">
        <v>2</v>
      </c>
      <c r="Z55">
        <v>3</v>
      </c>
      <c r="AA55">
        <v>3</v>
      </c>
      <c r="AB55">
        <v>2</v>
      </c>
      <c r="AC55">
        <v>2</v>
      </c>
    </row>
    <row r="56" spans="1:29" ht="180" x14ac:dyDescent="0.25">
      <c r="A56">
        <v>280</v>
      </c>
      <c r="B56" t="s">
        <v>181</v>
      </c>
      <c r="C56" s="1">
        <v>44256.591585648152</v>
      </c>
      <c r="G56" t="s">
        <v>161</v>
      </c>
      <c r="H56">
        <v>9</v>
      </c>
      <c r="I56">
        <v>30</v>
      </c>
      <c r="J56" t="s">
        <v>489</v>
      </c>
      <c r="L56" s="2" t="s">
        <v>532</v>
      </c>
      <c r="M56" s="2" t="s">
        <v>533</v>
      </c>
      <c r="N56">
        <v>4</v>
      </c>
      <c r="O56">
        <v>4</v>
      </c>
      <c r="P56">
        <v>4</v>
      </c>
      <c r="Q56">
        <v>1</v>
      </c>
      <c r="R56">
        <v>3</v>
      </c>
      <c r="V56">
        <v>3</v>
      </c>
      <c r="W56">
        <v>2</v>
      </c>
      <c r="X56">
        <v>2</v>
      </c>
      <c r="Y56">
        <v>2</v>
      </c>
      <c r="Z56">
        <v>3</v>
      </c>
      <c r="AA56">
        <v>4</v>
      </c>
      <c r="AB56">
        <v>3</v>
      </c>
      <c r="AC56">
        <v>4</v>
      </c>
    </row>
    <row r="57" spans="1:29" ht="300" x14ac:dyDescent="0.25">
      <c r="A57">
        <v>303</v>
      </c>
      <c r="B57" t="s">
        <v>181</v>
      </c>
      <c r="C57" s="1">
        <v>44258.441851851851</v>
      </c>
      <c r="G57" t="s">
        <v>174</v>
      </c>
      <c r="H57">
        <v>8</v>
      </c>
      <c r="I57">
        <v>23</v>
      </c>
      <c r="J57" t="s">
        <v>542</v>
      </c>
      <c r="L57" t="e">
        <v>#NAME?</v>
      </c>
      <c r="M57" s="2" t="s">
        <v>591</v>
      </c>
      <c r="N57">
        <v>4</v>
      </c>
      <c r="O57">
        <v>5</v>
      </c>
      <c r="P57">
        <v>5</v>
      </c>
      <c r="Q57">
        <v>5</v>
      </c>
      <c r="R57">
        <v>3</v>
      </c>
      <c r="V57">
        <v>5</v>
      </c>
      <c r="W57">
        <v>4</v>
      </c>
      <c r="X57">
        <v>4</v>
      </c>
      <c r="Y57">
        <v>5</v>
      </c>
      <c r="Z57">
        <v>5</v>
      </c>
      <c r="AA57">
        <v>4</v>
      </c>
      <c r="AB57">
        <v>5</v>
      </c>
      <c r="AC57">
        <v>2</v>
      </c>
    </row>
    <row r="58" spans="1:29" ht="345" x14ac:dyDescent="0.25">
      <c r="A58">
        <v>304</v>
      </c>
      <c r="B58" t="s">
        <v>181</v>
      </c>
      <c r="C58" s="1">
        <v>44258.441863425927</v>
      </c>
      <c r="G58" t="s">
        <v>140</v>
      </c>
      <c r="H58">
        <v>5</v>
      </c>
      <c r="I58">
        <v>12</v>
      </c>
      <c r="J58" t="s">
        <v>553</v>
      </c>
      <c r="L58" s="2" t="s">
        <v>592</v>
      </c>
      <c r="M58" s="2" t="s">
        <v>593</v>
      </c>
      <c r="N58">
        <v>3</v>
      </c>
      <c r="O58">
        <v>5</v>
      </c>
      <c r="P58">
        <v>4</v>
      </c>
      <c r="Q58">
        <v>3</v>
      </c>
      <c r="R58">
        <v>2</v>
      </c>
      <c r="V58">
        <v>4</v>
      </c>
      <c r="W58">
        <v>4</v>
      </c>
      <c r="X58">
        <v>3</v>
      </c>
      <c r="Y58">
        <v>3</v>
      </c>
      <c r="Z58">
        <v>4</v>
      </c>
      <c r="AA58">
        <v>5</v>
      </c>
      <c r="AB58">
        <v>4</v>
      </c>
      <c r="AC58">
        <v>3</v>
      </c>
    </row>
    <row r="59" spans="1:29" ht="300" x14ac:dyDescent="0.25">
      <c r="A59">
        <v>305</v>
      </c>
      <c r="B59" t="s">
        <v>181</v>
      </c>
      <c r="C59" s="1">
        <v>44258.441863425927</v>
      </c>
      <c r="G59" t="s">
        <v>536</v>
      </c>
      <c r="H59">
        <v>8</v>
      </c>
      <c r="I59">
        <v>12</v>
      </c>
      <c r="J59" t="s">
        <v>537</v>
      </c>
      <c r="L59" t="e">
        <v>#NAME?</v>
      </c>
      <c r="M59" s="2" t="s">
        <v>594</v>
      </c>
      <c r="N59">
        <v>4</v>
      </c>
      <c r="O59">
        <v>4</v>
      </c>
      <c r="P59">
        <v>4</v>
      </c>
      <c r="Q59">
        <v>2</v>
      </c>
      <c r="R59">
        <v>4</v>
      </c>
      <c r="V59">
        <v>4</v>
      </c>
      <c r="W59">
        <v>-1</v>
      </c>
      <c r="X59">
        <v>-1</v>
      </c>
      <c r="Y59">
        <v>4</v>
      </c>
      <c r="Z59">
        <v>4</v>
      </c>
      <c r="AA59">
        <v>4</v>
      </c>
      <c r="AB59">
        <v>4</v>
      </c>
      <c r="AC59">
        <v>-1</v>
      </c>
    </row>
    <row r="60" spans="1:29" ht="409.5" x14ac:dyDescent="0.25">
      <c r="A60">
        <v>306</v>
      </c>
      <c r="B60" t="s">
        <v>181</v>
      </c>
      <c r="C60" s="1">
        <v>44258.441874999997</v>
      </c>
      <c r="G60" t="s">
        <v>568</v>
      </c>
      <c r="H60">
        <v>2</v>
      </c>
      <c r="I60">
        <v>19</v>
      </c>
      <c r="J60" t="s">
        <v>569</v>
      </c>
      <c r="L60" s="2" t="s">
        <v>596</v>
      </c>
      <c r="M60" t="e">
        <v>#NAME?</v>
      </c>
      <c r="N60">
        <v>4</v>
      </c>
      <c r="O60">
        <v>5</v>
      </c>
      <c r="P60">
        <v>4</v>
      </c>
      <c r="Q60">
        <v>2</v>
      </c>
      <c r="R60">
        <v>3</v>
      </c>
      <c r="V60">
        <v>5</v>
      </c>
      <c r="W60">
        <v>4</v>
      </c>
      <c r="X60">
        <v>3</v>
      </c>
      <c r="Y60">
        <v>4</v>
      </c>
      <c r="Z60">
        <v>4</v>
      </c>
      <c r="AA60">
        <v>4</v>
      </c>
      <c r="AB60">
        <v>4</v>
      </c>
      <c r="AC60">
        <v>3</v>
      </c>
    </row>
    <row r="61" spans="1:29" ht="255" x14ac:dyDescent="0.25">
      <c r="A61">
        <v>307</v>
      </c>
      <c r="B61" t="s">
        <v>181</v>
      </c>
      <c r="C61" s="1">
        <v>44258.441886574074</v>
      </c>
      <c r="G61" t="s">
        <v>140</v>
      </c>
      <c r="H61">
        <v>3</v>
      </c>
      <c r="I61">
        <v>22</v>
      </c>
      <c r="J61" t="s">
        <v>547</v>
      </c>
      <c r="L61" s="2" t="s">
        <v>597</v>
      </c>
      <c r="M61" s="2" t="s">
        <v>598</v>
      </c>
      <c r="N61">
        <v>2</v>
      </c>
      <c r="O61">
        <v>4</v>
      </c>
      <c r="P61">
        <v>3</v>
      </c>
      <c r="Q61">
        <v>1</v>
      </c>
      <c r="R61">
        <v>3</v>
      </c>
      <c r="V61">
        <v>4</v>
      </c>
      <c r="W61">
        <v>4</v>
      </c>
      <c r="X61">
        <v>2</v>
      </c>
      <c r="Y61">
        <v>4</v>
      </c>
      <c r="Z61">
        <v>4</v>
      </c>
      <c r="AA61">
        <v>4</v>
      </c>
      <c r="AB61">
        <v>4</v>
      </c>
      <c r="AC61">
        <v>2</v>
      </c>
    </row>
    <row r="62" spans="1:29" x14ac:dyDescent="0.25">
      <c r="A62">
        <v>308</v>
      </c>
      <c r="B62" t="s">
        <v>181</v>
      </c>
      <c r="C62" s="1">
        <v>44258.44189814815</v>
      </c>
      <c r="G62" t="s">
        <v>583</v>
      </c>
      <c r="H62">
        <v>2</v>
      </c>
      <c r="I62">
        <v>17</v>
      </c>
      <c r="J62" t="s">
        <v>584</v>
      </c>
      <c r="L62" t="e">
        <v>#NAME?</v>
      </c>
      <c r="M62" t="e">
        <v>#NAME?</v>
      </c>
      <c r="N62">
        <v>3</v>
      </c>
      <c r="O62">
        <v>4</v>
      </c>
      <c r="P62">
        <v>4</v>
      </c>
      <c r="Q62">
        <v>3</v>
      </c>
      <c r="R62">
        <v>2</v>
      </c>
      <c r="V62">
        <v>4</v>
      </c>
      <c r="W62">
        <v>4</v>
      </c>
      <c r="X62">
        <v>4</v>
      </c>
      <c r="Y62">
        <v>3</v>
      </c>
      <c r="Z62">
        <v>3</v>
      </c>
      <c r="AA62">
        <v>4</v>
      </c>
      <c r="AB62">
        <v>4</v>
      </c>
      <c r="AC62">
        <v>3</v>
      </c>
    </row>
    <row r="63" spans="1:29" ht="409.5" x14ac:dyDescent="0.25">
      <c r="A63">
        <v>309</v>
      </c>
      <c r="B63" t="s">
        <v>181</v>
      </c>
      <c r="C63" s="1">
        <v>44258.441921296297</v>
      </c>
      <c r="G63" t="s">
        <v>407</v>
      </c>
      <c r="H63">
        <v>8</v>
      </c>
      <c r="I63">
        <v>6</v>
      </c>
      <c r="J63" t="s">
        <v>550</v>
      </c>
      <c r="L63" s="2" t="s">
        <v>599</v>
      </c>
      <c r="M63" s="2" t="s">
        <v>600</v>
      </c>
      <c r="N63">
        <v>4</v>
      </c>
      <c r="O63">
        <v>4</v>
      </c>
      <c r="P63">
        <v>4</v>
      </c>
      <c r="Q63">
        <v>1</v>
      </c>
      <c r="R63">
        <v>2</v>
      </c>
      <c r="V63">
        <v>5</v>
      </c>
      <c r="W63">
        <v>5</v>
      </c>
      <c r="X63">
        <v>5</v>
      </c>
      <c r="Y63">
        <v>5</v>
      </c>
      <c r="Z63">
        <v>5</v>
      </c>
      <c r="AA63">
        <v>5</v>
      </c>
      <c r="AB63">
        <v>5</v>
      </c>
      <c r="AC63">
        <v>2</v>
      </c>
    </row>
    <row r="64" spans="1:29" ht="150" x14ac:dyDescent="0.25">
      <c r="A64">
        <v>310</v>
      </c>
      <c r="B64" t="s">
        <v>181</v>
      </c>
      <c r="C64" s="1">
        <v>44258.441932870373</v>
      </c>
      <c r="G64" t="s">
        <v>536</v>
      </c>
      <c r="H64">
        <v>7</v>
      </c>
      <c r="I64">
        <v>26</v>
      </c>
      <c r="J64" t="s">
        <v>556</v>
      </c>
      <c r="L64" s="2" t="s">
        <v>601</v>
      </c>
      <c r="M64" s="2" t="s">
        <v>602</v>
      </c>
      <c r="N64">
        <v>3</v>
      </c>
      <c r="O64">
        <v>4</v>
      </c>
      <c r="P64">
        <v>-1</v>
      </c>
      <c r="Q64">
        <v>2</v>
      </c>
      <c r="R64">
        <v>2</v>
      </c>
      <c r="V64">
        <v>4</v>
      </c>
      <c r="W64">
        <v>4</v>
      </c>
      <c r="X64">
        <v>3</v>
      </c>
      <c r="Y64">
        <v>4</v>
      </c>
      <c r="Z64">
        <v>4</v>
      </c>
      <c r="AA64">
        <v>4</v>
      </c>
      <c r="AB64">
        <v>5</v>
      </c>
      <c r="AC64">
        <v>2</v>
      </c>
    </row>
    <row r="65" spans="1:29" ht="409.5" x14ac:dyDescent="0.25">
      <c r="A65">
        <v>311</v>
      </c>
      <c r="B65" t="s">
        <v>181</v>
      </c>
      <c r="C65" s="1">
        <v>44258.44195601852</v>
      </c>
      <c r="G65" t="s">
        <v>560</v>
      </c>
      <c r="H65">
        <v>12</v>
      </c>
      <c r="I65">
        <v>23</v>
      </c>
      <c r="J65" t="s">
        <v>561</v>
      </c>
      <c r="L65" s="2" t="s">
        <v>603</v>
      </c>
      <c r="M65" s="2" t="s">
        <v>604</v>
      </c>
      <c r="N65">
        <v>3</v>
      </c>
      <c r="O65">
        <v>4</v>
      </c>
      <c r="P65">
        <v>4</v>
      </c>
      <c r="Q65">
        <v>3</v>
      </c>
      <c r="R65">
        <v>2</v>
      </c>
      <c r="V65">
        <v>5</v>
      </c>
      <c r="W65">
        <v>4</v>
      </c>
      <c r="X65">
        <v>4</v>
      </c>
      <c r="Y65">
        <v>3</v>
      </c>
      <c r="Z65">
        <v>3</v>
      </c>
      <c r="AA65">
        <v>5</v>
      </c>
      <c r="AB65">
        <v>5</v>
      </c>
      <c r="AC65">
        <v>2</v>
      </c>
    </row>
    <row r="66" spans="1:29" ht="409.5" x14ac:dyDescent="0.25">
      <c r="A66">
        <v>312</v>
      </c>
      <c r="B66" t="s">
        <v>181</v>
      </c>
      <c r="C66" s="1">
        <v>44258.441967592589</v>
      </c>
      <c r="G66" t="s">
        <v>411</v>
      </c>
      <c r="H66">
        <v>25</v>
      </c>
      <c r="I66">
        <v>15</v>
      </c>
      <c r="J66" t="s">
        <v>544</v>
      </c>
      <c r="L66" s="2" t="s">
        <v>605</v>
      </c>
      <c r="M66" s="2" t="s">
        <v>606</v>
      </c>
      <c r="N66">
        <v>3</v>
      </c>
      <c r="O66">
        <v>4</v>
      </c>
      <c r="P66">
        <v>4</v>
      </c>
      <c r="Q66">
        <v>1</v>
      </c>
      <c r="R66">
        <v>4</v>
      </c>
      <c r="V66">
        <v>4</v>
      </c>
      <c r="W66">
        <v>4</v>
      </c>
      <c r="X66">
        <v>4</v>
      </c>
      <c r="Y66">
        <v>3</v>
      </c>
      <c r="Z66">
        <v>3</v>
      </c>
      <c r="AA66">
        <v>4</v>
      </c>
      <c r="AB66">
        <v>4</v>
      </c>
      <c r="AC66">
        <v>-1</v>
      </c>
    </row>
    <row r="67" spans="1:29" ht="409.5" x14ac:dyDescent="0.25">
      <c r="A67">
        <v>313</v>
      </c>
      <c r="B67" t="s">
        <v>181</v>
      </c>
      <c r="C67" s="1">
        <v>44258.442002314812</v>
      </c>
      <c r="G67" t="s">
        <v>572</v>
      </c>
      <c r="H67">
        <v>5</v>
      </c>
      <c r="I67">
        <v>19</v>
      </c>
      <c r="J67" t="s">
        <v>573</v>
      </c>
      <c r="L67" s="2" t="s">
        <v>607</v>
      </c>
      <c r="M67" s="2" t="s">
        <v>608</v>
      </c>
      <c r="N67">
        <v>4</v>
      </c>
      <c r="O67">
        <v>4</v>
      </c>
      <c r="P67">
        <v>3</v>
      </c>
      <c r="Q67">
        <v>2</v>
      </c>
      <c r="R67">
        <v>-1</v>
      </c>
      <c r="V67">
        <v>5</v>
      </c>
      <c r="W67">
        <v>4</v>
      </c>
      <c r="X67">
        <v>4</v>
      </c>
      <c r="Y67">
        <v>3</v>
      </c>
      <c r="Z67">
        <v>4</v>
      </c>
      <c r="AA67">
        <v>4</v>
      </c>
      <c r="AB67">
        <v>4</v>
      </c>
      <c r="AC67">
        <v>3</v>
      </c>
    </row>
    <row r="68" spans="1:29" x14ac:dyDescent="0.25">
      <c r="A68">
        <v>315</v>
      </c>
      <c r="B68" t="s">
        <v>181</v>
      </c>
      <c r="C68" s="1">
        <v>44258.442106481481</v>
      </c>
      <c r="G68" t="s">
        <v>123</v>
      </c>
      <c r="H68">
        <v>2</v>
      </c>
      <c r="I68">
        <v>21</v>
      </c>
      <c r="J68" t="s">
        <v>577</v>
      </c>
      <c r="L68" t="s">
        <v>609</v>
      </c>
      <c r="M68" t="s">
        <v>610</v>
      </c>
      <c r="N68">
        <v>2</v>
      </c>
      <c r="O68">
        <v>4</v>
      </c>
      <c r="P68">
        <v>4</v>
      </c>
      <c r="Q68">
        <v>3</v>
      </c>
      <c r="R68">
        <v>2</v>
      </c>
      <c r="V68">
        <v>5</v>
      </c>
      <c r="W68">
        <v>3</v>
      </c>
      <c r="X68">
        <v>-1</v>
      </c>
      <c r="Y68">
        <v>4</v>
      </c>
      <c r="Z68">
        <v>5</v>
      </c>
      <c r="AA68">
        <v>4</v>
      </c>
      <c r="AB68">
        <v>4</v>
      </c>
      <c r="AC68">
        <v>-1</v>
      </c>
    </row>
    <row r="69" spans="1:29" ht="409.5" x14ac:dyDescent="0.25">
      <c r="A69">
        <v>316</v>
      </c>
      <c r="B69" t="s">
        <v>181</v>
      </c>
      <c r="C69" s="1">
        <v>44258.442245370374</v>
      </c>
      <c r="G69" t="s">
        <v>402</v>
      </c>
      <c r="H69">
        <v>5</v>
      </c>
      <c r="I69">
        <v>23</v>
      </c>
      <c r="J69" t="s">
        <v>565</v>
      </c>
      <c r="L69" s="2" t="s">
        <v>612</v>
      </c>
      <c r="M69" t="s">
        <v>613</v>
      </c>
      <c r="N69">
        <v>5</v>
      </c>
      <c r="O69">
        <v>4</v>
      </c>
      <c r="P69">
        <v>4</v>
      </c>
      <c r="Q69">
        <v>2</v>
      </c>
      <c r="R69">
        <v>3</v>
      </c>
      <c r="V69">
        <v>4</v>
      </c>
      <c r="W69">
        <v>3</v>
      </c>
      <c r="X69">
        <v>3</v>
      </c>
      <c r="Y69">
        <v>3</v>
      </c>
      <c r="Z69">
        <v>4</v>
      </c>
      <c r="AA69">
        <v>4</v>
      </c>
      <c r="AB69">
        <v>3</v>
      </c>
      <c r="AC69">
        <v>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3"/>
  <sheetViews>
    <sheetView workbookViewId="0">
      <selection activeCell="F2" sqref="F2:F21"/>
    </sheetView>
  </sheetViews>
  <sheetFormatPr baseColWidth="10" defaultRowHeight="15" x14ac:dyDescent="0.25"/>
  <sheetData>
    <row r="1" spans="1:6" x14ac:dyDescent="0.25">
      <c r="A1" t="s">
        <v>573</v>
      </c>
      <c r="B1" t="s">
        <v>573</v>
      </c>
      <c r="C1" t="s">
        <v>573</v>
      </c>
      <c r="D1" t="s">
        <v>573</v>
      </c>
    </row>
    <row r="2" spans="1:6" x14ac:dyDescent="0.25">
      <c r="A2" t="s">
        <v>230</v>
      </c>
      <c r="B2" t="s">
        <v>230</v>
      </c>
      <c r="C2" t="s">
        <v>230</v>
      </c>
      <c r="D2" t="s">
        <v>230</v>
      </c>
      <c r="F2" t="s">
        <v>277</v>
      </c>
    </row>
    <row r="3" spans="1:6" x14ac:dyDescent="0.25">
      <c r="A3" t="s">
        <v>252</v>
      </c>
      <c r="B3" t="s">
        <v>252</v>
      </c>
      <c r="C3" t="s">
        <v>252</v>
      </c>
      <c r="D3" t="s">
        <v>252</v>
      </c>
      <c r="F3" t="s">
        <v>501</v>
      </c>
    </row>
    <row r="4" spans="1:6" x14ac:dyDescent="0.25">
      <c r="A4" t="s">
        <v>262</v>
      </c>
      <c r="B4" t="s">
        <v>262</v>
      </c>
      <c r="C4" t="s">
        <v>262</v>
      </c>
      <c r="D4" t="s">
        <v>262</v>
      </c>
      <c r="F4" t="s">
        <v>459</v>
      </c>
    </row>
    <row r="5" spans="1:6" x14ac:dyDescent="0.25">
      <c r="A5" t="s">
        <v>286</v>
      </c>
      <c r="B5" t="s">
        <v>286</v>
      </c>
      <c r="C5" t="s">
        <v>286</v>
      </c>
      <c r="D5" t="s">
        <v>286</v>
      </c>
      <c r="F5" t="s">
        <v>277</v>
      </c>
    </row>
    <row r="6" spans="1:6" x14ac:dyDescent="0.25">
      <c r="A6" t="s">
        <v>154</v>
      </c>
      <c r="B6" t="s">
        <v>154</v>
      </c>
      <c r="C6" t="s">
        <v>154</v>
      </c>
      <c r="D6" t="s">
        <v>154</v>
      </c>
      <c r="F6" t="s">
        <v>515</v>
      </c>
    </row>
    <row r="7" spans="1:6" x14ac:dyDescent="0.25">
      <c r="A7" t="s">
        <v>234</v>
      </c>
      <c r="B7" t="s">
        <v>234</v>
      </c>
      <c r="C7" t="s">
        <v>234</v>
      </c>
      <c r="D7" t="s">
        <v>234</v>
      </c>
      <c r="F7" t="s">
        <v>385</v>
      </c>
    </row>
    <row r="8" spans="1:6" x14ac:dyDescent="0.25">
      <c r="A8" t="s">
        <v>523</v>
      </c>
      <c r="B8" t="s">
        <v>466</v>
      </c>
      <c r="C8" t="s">
        <v>523</v>
      </c>
      <c r="D8" t="s">
        <v>466</v>
      </c>
      <c r="F8" t="s">
        <v>581</v>
      </c>
    </row>
    <row r="9" spans="1:6" x14ac:dyDescent="0.25">
      <c r="A9" t="s">
        <v>437</v>
      </c>
      <c r="B9" t="s">
        <v>437</v>
      </c>
      <c r="C9" t="s">
        <v>437</v>
      </c>
      <c r="D9" t="s">
        <v>437</v>
      </c>
      <c r="F9" t="s">
        <v>248</v>
      </c>
    </row>
    <row r="10" spans="1:6" x14ac:dyDescent="0.25">
      <c r="A10" t="s">
        <v>416</v>
      </c>
      <c r="B10" t="s">
        <v>416</v>
      </c>
      <c r="C10" t="s">
        <v>416</v>
      </c>
      <c r="D10" t="s">
        <v>416</v>
      </c>
      <c r="F10" t="s">
        <v>296</v>
      </c>
    </row>
    <row r="11" spans="1:6" x14ac:dyDescent="0.25">
      <c r="A11" t="s">
        <v>162</v>
      </c>
      <c r="B11" t="s">
        <v>162</v>
      </c>
      <c r="C11" t="s">
        <v>162</v>
      </c>
      <c r="D11" t="s">
        <v>162</v>
      </c>
      <c r="F11" t="s">
        <v>243</v>
      </c>
    </row>
    <row r="12" spans="1:6" x14ac:dyDescent="0.25">
      <c r="A12" t="s">
        <v>489</v>
      </c>
      <c r="B12" t="s">
        <v>489</v>
      </c>
      <c r="C12" t="s">
        <v>489</v>
      </c>
      <c r="D12" t="s">
        <v>489</v>
      </c>
      <c r="F12" t="s">
        <v>486</v>
      </c>
    </row>
    <row r="13" spans="1:6" x14ac:dyDescent="0.25">
      <c r="A13" t="s">
        <v>569</v>
      </c>
      <c r="B13" t="s">
        <v>569</v>
      </c>
      <c r="C13" t="s">
        <v>569</v>
      </c>
      <c r="D13" t="s">
        <v>569</v>
      </c>
      <c r="F13" t="s">
        <v>433</v>
      </c>
    </row>
    <row r="14" spans="1:6" x14ac:dyDescent="0.25">
      <c r="A14" t="s">
        <v>257</v>
      </c>
      <c r="B14" t="s">
        <v>257</v>
      </c>
      <c r="C14" t="s">
        <v>257</v>
      </c>
      <c r="D14" t="s">
        <v>257</v>
      </c>
      <c r="F14" t="s">
        <v>493</v>
      </c>
    </row>
    <row r="15" spans="1:6" x14ac:dyDescent="0.25">
      <c r="A15" t="s">
        <v>171</v>
      </c>
      <c r="B15" t="s">
        <v>171</v>
      </c>
      <c r="C15" t="s">
        <v>171</v>
      </c>
      <c r="D15" t="s">
        <v>171</v>
      </c>
      <c r="F15" t="s">
        <v>440</v>
      </c>
    </row>
    <row r="16" spans="1:6" x14ac:dyDescent="0.25">
      <c r="A16" t="s">
        <v>577</v>
      </c>
      <c r="B16" t="s">
        <v>577</v>
      </c>
      <c r="C16" t="s">
        <v>577</v>
      </c>
      <c r="D16" t="s">
        <v>577</v>
      </c>
      <c r="F16" t="s">
        <v>326</v>
      </c>
    </row>
    <row r="17" spans="1:6" x14ac:dyDescent="0.25">
      <c r="A17" t="s">
        <v>292</v>
      </c>
      <c r="B17" t="s">
        <v>292</v>
      </c>
      <c r="C17" t="s">
        <v>292</v>
      </c>
      <c r="D17" t="s">
        <v>292</v>
      </c>
      <c r="F17" t="s">
        <v>421</v>
      </c>
    </row>
    <row r="18" spans="1:6" x14ac:dyDescent="0.25">
      <c r="A18" t="s">
        <v>166</v>
      </c>
      <c r="B18" t="s">
        <v>166</v>
      </c>
      <c r="C18" t="s">
        <v>166</v>
      </c>
      <c r="D18" t="s">
        <v>166</v>
      </c>
      <c r="F18" t="s">
        <v>588</v>
      </c>
    </row>
    <row r="19" spans="1:6" x14ac:dyDescent="0.25">
      <c r="A19" t="s">
        <v>124</v>
      </c>
      <c r="B19" t="s">
        <v>124</v>
      </c>
      <c r="C19" t="s">
        <v>124</v>
      </c>
      <c r="D19" t="s">
        <v>124</v>
      </c>
      <c r="F19" t="s">
        <v>300</v>
      </c>
    </row>
    <row r="20" spans="1:6" x14ac:dyDescent="0.25">
      <c r="A20" t="s">
        <v>330</v>
      </c>
      <c r="B20" t="s">
        <v>330</v>
      </c>
      <c r="C20" t="s">
        <v>330</v>
      </c>
      <c r="D20" t="s">
        <v>330</v>
      </c>
      <c r="F20" t="s">
        <v>289</v>
      </c>
    </row>
    <row r="21" spans="1:6" x14ac:dyDescent="0.25">
      <c r="A21" t="s">
        <v>482</v>
      </c>
      <c r="B21" t="s">
        <v>482</v>
      </c>
      <c r="C21" t="s">
        <v>482</v>
      </c>
      <c r="D21" t="s">
        <v>482</v>
      </c>
      <c r="F21" t="s">
        <v>540</v>
      </c>
    </row>
    <row r="22" spans="1:6" x14ac:dyDescent="0.25">
      <c r="A22" t="s">
        <v>478</v>
      </c>
      <c r="B22" t="s">
        <v>478</v>
      </c>
      <c r="C22" t="s">
        <v>478</v>
      </c>
      <c r="D22" t="s">
        <v>478</v>
      </c>
    </row>
    <row r="23" spans="1:6" x14ac:dyDescent="0.25">
      <c r="A23" t="s">
        <v>267</v>
      </c>
      <c r="B23" t="s">
        <v>267</v>
      </c>
      <c r="C23" t="s">
        <v>267</v>
      </c>
      <c r="D23" t="s">
        <v>267</v>
      </c>
    </row>
    <row r="24" spans="1:6" x14ac:dyDescent="0.25">
      <c r="A24" t="s">
        <v>556</v>
      </c>
      <c r="B24" t="s">
        <v>556</v>
      </c>
      <c r="C24" t="s">
        <v>556</v>
      </c>
      <c r="D24" t="s">
        <v>556</v>
      </c>
    </row>
    <row r="25" spans="1:6" x14ac:dyDescent="0.25">
      <c r="A25" t="s">
        <v>537</v>
      </c>
      <c r="B25" t="s">
        <v>537</v>
      </c>
      <c r="C25" t="s">
        <v>537</v>
      </c>
      <c r="D25" t="s">
        <v>537</v>
      </c>
    </row>
    <row r="26" spans="1:6" x14ac:dyDescent="0.25">
      <c r="A26" t="s">
        <v>367</v>
      </c>
      <c r="B26" t="s">
        <v>270</v>
      </c>
      <c r="C26" t="s">
        <v>367</v>
      </c>
      <c r="D26" t="s">
        <v>270</v>
      </c>
    </row>
    <row r="27" spans="1:6" x14ac:dyDescent="0.25">
      <c r="A27" t="s">
        <v>512</v>
      </c>
      <c r="B27" t="s">
        <v>424</v>
      </c>
      <c r="C27" t="s">
        <v>512</v>
      </c>
      <c r="D27" t="s">
        <v>424</v>
      </c>
    </row>
    <row r="28" spans="1:6" x14ac:dyDescent="0.25">
      <c r="A28" t="s">
        <v>135</v>
      </c>
      <c r="B28" t="s">
        <v>135</v>
      </c>
      <c r="C28" t="s">
        <v>135</v>
      </c>
      <c r="D28" t="s">
        <v>135</v>
      </c>
    </row>
    <row r="29" spans="1:6" x14ac:dyDescent="0.25">
      <c r="A29" t="s">
        <v>408</v>
      </c>
      <c r="B29" t="s">
        <v>408</v>
      </c>
      <c r="C29" t="s">
        <v>408</v>
      </c>
      <c r="D29" t="s">
        <v>408</v>
      </c>
    </row>
    <row r="30" spans="1:6" x14ac:dyDescent="0.25">
      <c r="A30" t="s">
        <v>550</v>
      </c>
      <c r="B30" t="s">
        <v>550</v>
      </c>
      <c r="C30" t="s">
        <v>550</v>
      </c>
      <c r="D30" t="s">
        <v>550</v>
      </c>
    </row>
    <row r="31" spans="1:6" x14ac:dyDescent="0.25">
      <c r="A31" t="s">
        <v>456</v>
      </c>
      <c r="B31" t="s">
        <v>456</v>
      </c>
      <c r="C31" t="s">
        <v>456</v>
      </c>
      <c r="D31" t="s">
        <v>456</v>
      </c>
    </row>
    <row r="32" spans="1:6" x14ac:dyDescent="0.25">
      <c r="A32" t="s">
        <v>305</v>
      </c>
      <c r="B32" t="s">
        <v>305</v>
      </c>
      <c r="C32" t="s">
        <v>305</v>
      </c>
      <c r="D32" t="s">
        <v>305</v>
      </c>
    </row>
    <row r="33" spans="1:4" x14ac:dyDescent="0.25">
      <c r="A33" t="s">
        <v>340</v>
      </c>
      <c r="B33" t="s">
        <v>447</v>
      </c>
      <c r="C33" t="s">
        <v>340</v>
      </c>
      <c r="D33" t="s">
        <v>447</v>
      </c>
    </row>
    <row r="34" spans="1:4" x14ac:dyDescent="0.25">
      <c r="A34" t="s">
        <v>145</v>
      </c>
      <c r="B34" t="s">
        <v>145</v>
      </c>
      <c r="C34" t="s">
        <v>145</v>
      </c>
      <c r="D34" t="s">
        <v>145</v>
      </c>
    </row>
    <row r="35" spans="1:4" x14ac:dyDescent="0.25">
      <c r="A35" t="s">
        <v>118</v>
      </c>
      <c r="B35" t="s">
        <v>118</v>
      </c>
      <c r="C35" t="s">
        <v>118</v>
      </c>
      <c r="D35" t="s">
        <v>118</v>
      </c>
    </row>
    <row r="36" spans="1:4" x14ac:dyDescent="0.25">
      <c r="A36" t="s">
        <v>238</v>
      </c>
      <c r="B36" t="s">
        <v>238</v>
      </c>
      <c r="C36" t="s">
        <v>238</v>
      </c>
      <c r="D36" t="s">
        <v>238</v>
      </c>
    </row>
    <row r="37" spans="1:4" x14ac:dyDescent="0.25">
      <c r="A37" t="s">
        <v>473</v>
      </c>
      <c r="B37" t="s">
        <v>473</v>
      </c>
      <c r="C37" t="s">
        <v>473</v>
      </c>
      <c r="D37" t="s">
        <v>473</v>
      </c>
    </row>
    <row r="38" spans="1:4" x14ac:dyDescent="0.25">
      <c r="A38" t="s">
        <v>157</v>
      </c>
      <c r="B38" t="s">
        <v>157</v>
      </c>
      <c r="C38" t="s">
        <v>157</v>
      </c>
      <c r="D38" t="s">
        <v>157</v>
      </c>
    </row>
    <row r="39" spans="1:4" x14ac:dyDescent="0.25">
      <c r="A39" t="s">
        <v>314</v>
      </c>
      <c r="B39" t="s">
        <v>314</v>
      </c>
      <c r="C39" t="s">
        <v>314</v>
      </c>
      <c r="D39" t="s">
        <v>314</v>
      </c>
    </row>
    <row r="40" spans="1:4" x14ac:dyDescent="0.25">
      <c r="A40" t="s">
        <v>547</v>
      </c>
      <c r="B40" t="s">
        <v>547</v>
      </c>
      <c r="C40" t="s">
        <v>547</v>
      </c>
      <c r="D40" t="s">
        <v>547</v>
      </c>
    </row>
    <row r="41" spans="1:4" x14ac:dyDescent="0.25">
      <c r="A41" t="s">
        <v>553</v>
      </c>
      <c r="B41" t="s">
        <v>553</v>
      </c>
      <c r="C41" t="s">
        <v>553</v>
      </c>
      <c r="D41" t="s">
        <v>553</v>
      </c>
    </row>
    <row r="42" spans="1:4" x14ac:dyDescent="0.25">
      <c r="A42" t="s">
        <v>310</v>
      </c>
      <c r="B42" t="s">
        <v>310</v>
      </c>
      <c r="C42" t="s">
        <v>310</v>
      </c>
      <c r="D42" t="s">
        <v>310</v>
      </c>
    </row>
    <row r="43" spans="1:4" x14ac:dyDescent="0.25">
      <c r="A43" t="s">
        <v>469</v>
      </c>
      <c r="B43" t="s">
        <v>469</v>
      </c>
      <c r="C43" t="s">
        <v>469</v>
      </c>
      <c r="D43" t="s">
        <v>469</v>
      </c>
    </row>
    <row r="44" spans="1:4" x14ac:dyDescent="0.25">
      <c r="A44" t="s">
        <v>177</v>
      </c>
      <c r="B44" t="s">
        <v>177</v>
      </c>
      <c r="C44" t="s">
        <v>177</v>
      </c>
      <c r="D44" t="s">
        <v>177</v>
      </c>
    </row>
    <row r="45" spans="1:4" x14ac:dyDescent="0.25">
      <c r="A45" t="s">
        <v>274</v>
      </c>
      <c r="B45" t="s">
        <v>274</v>
      </c>
      <c r="C45" t="s">
        <v>274</v>
      </c>
      <c r="D45" t="s">
        <v>274</v>
      </c>
    </row>
    <row r="46" spans="1:4" x14ac:dyDescent="0.25">
      <c r="A46" t="s">
        <v>141</v>
      </c>
      <c r="B46" t="s">
        <v>141</v>
      </c>
      <c r="C46" t="s">
        <v>141</v>
      </c>
      <c r="D46" t="s">
        <v>141</v>
      </c>
    </row>
    <row r="47" spans="1:4" x14ac:dyDescent="0.25">
      <c r="A47" t="s">
        <v>561</v>
      </c>
      <c r="B47" t="s">
        <v>561</v>
      </c>
      <c r="C47" t="s">
        <v>561</v>
      </c>
      <c r="D47" t="s">
        <v>561</v>
      </c>
    </row>
    <row r="48" spans="1:4" x14ac:dyDescent="0.25">
      <c r="A48" t="s">
        <v>584</v>
      </c>
      <c r="B48" t="s">
        <v>584</v>
      </c>
      <c r="C48" t="s">
        <v>584</v>
      </c>
      <c r="D48" t="s">
        <v>584</v>
      </c>
    </row>
    <row r="49" spans="1:4" x14ac:dyDescent="0.25">
      <c r="A49" t="s">
        <v>565</v>
      </c>
      <c r="B49" t="s">
        <v>565</v>
      </c>
      <c r="C49" t="s">
        <v>565</v>
      </c>
      <c r="D49" t="s">
        <v>565</v>
      </c>
    </row>
    <row r="50" spans="1:4" x14ac:dyDescent="0.25">
      <c r="A50" t="s">
        <v>403</v>
      </c>
      <c r="B50" t="s">
        <v>403</v>
      </c>
      <c r="C50" t="s">
        <v>403</v>
      </c>
      <c r="D50" t="s">
        <v>403</v>
      </c>
    </row>
    <row r="51" spans="1:4" x14ac:dyDescent="0.25">
      <c r="A51" t="s">
        <v>451</v>
      </c>
      <c r="B51" t="s">
        <v>451</v>
      </c>
      <c r="C51" t="s">
        <v>451</v>
      </c>
      <c r="D51" t="s">
        <v>451</v>
      </c>
    </row>
    <row r="52" spans="1:4" x14ac:dyDescent="0.25">
      <c r="A52" t="s">
        <v>322</v>
      </c>
      <c r="B52" t="s">
        <v>322</v>
      </c>
      <c r="C52" t="s">
        <v>322</v>
      </c>
      <c r="D52" t="s">
        <v>322</v>
      </c>
    </row>
    <row r="53" spans="1:4" x14ac:dyDescent="0.25">
      <c r="A53" t="s">
        <v>444</v>
      </c>
      <c r="B53" t="s">
        <v>444</v>
      </c>
      <c r="C53" t="s">
        <v>444</v>
      </c>
      <c r="D53" t="s">
        <v>444</v>
      </c>
    </row>
    <row r="54" spans="1:4" x14ac:dyDescent="0.25">
      <c r="A54" t="s">
        <v>318</v>
      </c>
      <c r="B54" t="s">
        <v>318</v>
      </c>
      <c r="C54" t="s">
        <v>318</v>
      </c>
      <c r="D54" t="s">
        <v>318</v>
      </c>
    </row>
    <row r="55" spans="1:4" x14ac:dyDescent="0.25">
      <c r="A55" t="s">
        <v>463</v>
      </c>
      <c r="B55" t="s">
        <v>463</v>
      </c>
      <c r="C55" t="s">
        <v>463</v>
      </c>
      <c r="D55" t="s">
        <v>463</v>
      </c>
    </row>
    <row r="56" spans="1:4" x14ac:dyDescent="0.25">
      <c r="A56" t="s">
        <v>130</v>
      </c>
      <c r="B56" t="s">
        <v>130</v>
      </c>
      <c r="C56" t="s">
        <v>130</v>
      </c>
      <c r="D56" t="s">
        <v>130</v>
      </c>
    </row>
    <row r="57" spans="1:4" x14ac:dyDescent="0.25">
      <c r="A57" t="s">
        <v>175</v>
      </c>
      <c r="B57" t="s">
        <v>175</v>
      </c>
      <c r="C57" t="s">
        <v>175</v>
      </c>
      <c r="D57" t="s">
        <v>175</v>
      </c>
    </row>
    <row r="58" spans="1:4" x14ac:dyDescent="0.25">
      <c r="A58" t="s">
        <v>542</v>
      </c>
      <c r="B58" t="s">
        <v>542</v>
      </c>
      <c r="C58" t="s">
        <v>542</v>
      </c>
      <c r="D58" t="s">
        <v>542</v>
      </c>
    </row>
    <row r="59" spans="1:4" x14ac:dyDescent="0.25">
      <c r="A59" t="s">
        <v>412</v>
      </c>
      <c r="B59" t="s">
        <v>412</v>
      </c>
      <c r="C59" t="s">
        <v>412</v>
      </c>
      <c r="D59" t="s">
        <v>412</v>
      </c>
    </row>
    <row r="60" spans="1:4" x14ac:dyDescent="0.25">
      <c r="A60" t="s">
        <v>429</v>
      </c>
      <c r="B60" t="s">
        <v>429</v>
      </c>
      <c r="C60" t="s">
        <v>429</v>
      </c>
      <c r="D60" t="s">
        <v>429</v>
      </c>
    </row>
    <row r="61" spans="1:4" x14ac:dyDescent="0.25">
      <c r="A61" t="s">
        <v>544</v>
      </c>
      <c r="B61" t="s">
        <v>544</v>
      </c>
      <c r="C61" t="s">
        <v>544</v>
      </c>
      <c r="D61" t="s">
        <v>544</v>
      </c>
    </row>
    <row r="62" spans="1:4" x14ac:dyDescent="0.25">
      <c r="A62" t="s">
        <v>282</v>
      </c>
      <c r="B62" t="s">
        <v>282</v>
      </c>
      <c r="C62" t="s">
        <v>282</v>
      </c>
      <c r="D62" t="s">
        <v>282</v>
      </c>
    </row>
    <row r="63" spans="1:4" x14ac:dyDescent="0.25">
      <c r="A63" t="s">
        <v>150</v>
      </c>
      <c r="B63" t="s">
        <v>150</v>
      </c>
      <c r="C63" t="s">
        <v>150</v>
      </c>
      <c r="D63" t="s">
        <v>150</v>
      </c>
    </row>
  </sheetData>
  <sortState xmlns:xlrd2="http://schemas.microsoft.com/office/spreadsheetml/2017/richdata2" ref="D1:D85">
    <sortCondition ref="D1:D85"/>
  </sortState>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38"/>
  <sheetViews>
    <sheetView topLeftCell="A13" workbookViewId="0">
      <selection activeCell="B15" activeCellId="3" sqref="B2:B9 B11:B12 B13 B15"/>
    </sheetView>
  </sheetViews>
  <sheetFormatPr baseColWidth="10" defaultRowHeight="15" x14ac:dyDescent="0.25"/>
  <cols>
    <col min="3" max="3" width="15" customWidth="1"/>
    <col min="12" max="12" width="12.5703125" customWidth="1"/>
    <col min="51" max="51" width="16.140625" customWidth="1"/>
  </cols>
  <sheetData>
    <row r="1" spans="1:58" x14ac:dyDescent="0.25">
      <c r="A1" t="s">
        <v>1016</v>
      </c>
    </row>
    <row r="2" spans="1:58" x14ac:dyDescent="0.25">
      <c r="A2">
        <v>124</v>
      </c>
      <c r="B2" t="s">
        <v>181</v>
      </c>
      <c r="C2" s="1">
        <v>44245.386296296296</v>
      </c>
      <c r="G2" t="s">
        <v>123</v>
      </c>
      <c r="H2">
        <v>7</v>
      </c>
      <c r="I2">
        <v>19</v>
      </c>
      <c r="J2" t="s">
        <v>124</v>
      </c>
      <c r="V2">
        <v>5</v>
      </c>
      <c r="W2">
        <v>4</v>
      </c>
      <c r="X2">
        <v>3</v>
      </c>
      <c r="Y2">
        <v>4</v>
      </c>
      <c r="Z2">
        <v>5</v>
      </c>
      <c r="AA2">
        <v>5</v>
      </c>
      <c r="AB2">
        <v>4</v>
      </c>
      <c r="AC2">
        <v>-1</v>
      </c>
      <c r="AP2">
        <v>30</v>
      </c>
      <c r="AR2">
        <v>41</v>
      </c>
      <c r="AS2">
        <v>26</v>
      </c>
      <c r="AX2">
        <v>97</v>
      </c>
      <c r="AY2" s="1">
        <v>44245.387418981481</v>
      </c>
      <c r="AZ2">
        <v>0</v>
      </c>
      <c r="BA2">
        <v>4</v>
      </c>
      <c r="BB2">
        <v>4</v>
      </c>
      <c r="BC2">
        <v>0</v>
      </c>
      <c r="BD2">
        <v>0</v>
      </c>
      <c r="BE2" t="s">
        <v>182</v>
      </c>
      <c r="BF2">
        <v>0</v>
      </c>
    </row>
    <row r="3" spans="1:58" x14ac:dyDescent="0.25">
      <c r="A3">
        <v>126</v>
      </c>
      <c r="B3" t="s">
        <v>181</v>
      </c>
      <c r="C3" s="1">
        <v>44245.386342592596</v>
      </c>
      <c r="G3" t="s">
        <v>129</v>
      </c>
      <c r="H3">
        <v>1</v>
      </c>
      <c r="I3">
        <v>17</v>
      </c>
      <c r="J3" t="s">
        <v>130</v>
      </c>
      <c r="AP3">
        <v>11</v>
      </c>
      <c r="AX3">
        <v>11</v>
      </c>
      <c r="AY3" s="1">
        <v>44245.386469907404</v>
      </c>
      <c r="AZ3">
        <v>0</v>
      </c>
      <c r="BA3">
        <v>1</v>
      </c>
      <c r="BB3">
        <v>1</v>
      </c>
      <c r="BC3">
        <v>0</v>
      </c>
      <c r="BD3">
        <v>0</v>
      </c>
      <c r="BE3" t="s">
        <v>186</v>
      </c>
      <c r="BF3">
        <v>45</v>
      </c>
    </row>
    <row r="4" spans="1:58" x14ac:dyDescent="0.25">
      <c r="A4">
        <v>128</v>
      </c>
      <c r="B4" t="s">
        <v>181</v>
      </c>
      <c r="C4" s="1">
        <v>44245.386342592596</v>
      </c>
      <c r="G4" t="s">
        <v>156</v>
      </c>
      <c r="H4">
        <v>12</v>
      </c>
      <c r="I4">
        <v>10</v>
      </c>
      <c r="J4" t="s">
        <v>157</v>
      </c>
      <c r="AP4">
        <v>34</v>
      </c>
      <c r="AX4">
        <v>34</v>
      </c>
      <c r="AY4" s="1">
        <v>44245.386747685188</v>
      </c>
      <c r="AZ4">
        <v>0</v>
      </c>
      <c r="BA4">
        <v>1</v>
      </c>
      <c r="BB4">
        <v>1</v>
      </c>
      <c r="BC4">
        <v>0</v>
      </c>
      <c r="BD4">
        <v>0</v>
      </c>
      <c r="BE4" t="s">
        <v>189</v>
      </c>
      <c r="BF4">
        <v>0</v>
      </c>
    </row>
    <row r="5" spans="1:58" x14ac:dyDescent="0.25">
      <c r="A5">
        <v>137</v>
      </c>
      <c r="B5" t="s">
        <v>181</v>
      </c>
      <c r="C5" s="1">
        <v>44245.386759259258</v>
      </c>
      <c r="G5" t="s">
        <v>117</v>
      </c>
      <c r="H5">
        <v>11</v>
      </c>
      <c r="I5">
        <v>29</v>
      </c>
      <c r="J5" t="s">
        <v>118</v>
      </c>
      <c r="AP5">
        <v>13</v>
      </c>
      <c r="AX5">
        <v>13</v>
      </c>
      <c r="AY5" s="1">
        <v>44245.38690972222</v>
      </c>
      <c r="AZ5">
        <v>0</v>
      </c>
      <c r="BA5">
        <v>1</v>
      </c>
      <c r="BB5">
        <v>1</v>
      </c>
      <c r="BC5">
        <v>0</v>
      </c>
      <c r="BD5">
        <v>0</v>
      </c>
      <c r="BE5" t="s">
        <v>142</v>
      </c>
      <c r="BF5">
        <v>31</v>
      </c>
    </row>
    <row r="6" spans="1:58" x14ac:dyDescent="0.25">
      <c r="A6">
        <v>138</v>
      </c>
      <c r="B6" t="s">
        <v>181</v>
      </c>
      <c r="C6" s="1">
        <v>44245.386770833335</v>
      </c>
      <c r="AP6">
        <v>14</v>
      </c>
      <c r="AX6">
        <v>14</v>
      </c>
      <c r="AY6" s="1">
        <v>44245.386932870373</v>
      </c>
      <c r="AZ6">
        <v>0</v>
      </c>
      <c r="BA6">
        <v>1</v>
      </c>
      <c r="BB6">
        <v>1</v>
      </c>
      <c r="BC6">
        <v>100</v>
      </c>
      <c r="BD6">
        <v>100</v>
      </c>
      <c r="BE6" t="s">
        <v>148</v>
      </c>
      <c r="BF6">
        <v>25</v>
      </c>
    </row>
    <row r="7" spans="1:58" x14ac:dyDescent="0.25">
      <c r="A7">
        <v>139</v>
      </c>
      <c r="B7" t="s">
        <v>181</v>
      </c>
      <c r="C7" s="1">
        <v>44245.386956018519</v>
      </c>
      <c r="G7" t="s">
        <v>156</v>
      </c>
      <c r="H7">
        <v>12</v>
      </c>
      <c r="I7">
        <v>10</v>
      </c>
      <c r="J7" t="s">
        <v>157</v>
      </c>
      <c r="AP7">
        <v>159</v>
      </c>
      <c r="AX7">
        <v>21</v>
      </c>
      <c r="AY7" s="1">
        <v>44245.388796296298</v>
      </c>
      <c r="AZ7">
        <v>0</v>
      </c>
      <c r="BA7">
        <v>1</v>
      </c>
      <c r="BB7">
        <v>1</v>
      </c>
      <c r="BC7">
        <v>0</v>
      </c>
      <c r="BD7">
        <v>0</v>
      </c>
      <c r="BE7" t="s">
        <v>206</v>
      </c>
      <c r="BF7">
        <v>0</v>
      </c>
    </row>
    <row r="8" spans="1:58" x14ac:dyDescent="0.25">
      <c r="A8">
        <v>146</v>
      </c>
      <c r="B8" t="s">
        <v>181</v>
      </c>
      <c r="C8" s="1">
        <v>44245.389768518522</v>
      </c>
      <c r="G8" t="s">
        <v>156</v>
      </c>
      <c r="H8">
        <v>12</v>
      </c>
      <c r="I8">
        <v>10</v>
      </c>
      <c r="J8" t="s">
        <v>157</v>
      </c>
      <c r="V8">
        <v>-9</v>
      </c>
      <c r="W8">
        <v>-9</v>
      </c>
      <c r="X8">
        <v>-9</v>
      </c>
      <c r="AA8">
        <v>-9</v>
      </c>
      <c r="AB8">
        <v>-9</v>
      </c>
      <c r="AC8">
        <v>-9</v>
      </c>
      <c r="AP8">
        <v>17</v>
      </c>
      <c r="AR8">
        <v>7</v>
      </c>
      <c r="AX8">
        <v>24</v>
      </c>
      <c r="AY8" s="1">
        <v>44245.390046296299</v>
      </c>
      <c r="AZ8">
        <v>0</v>
      </c>
      <c r="BA8">
        <v>3</v>
      </c>
      <c r="BB8">
        <v>3</v>
      </c>
      <c r="BC8">
        <v>67</v>
      </c>
      <c r="BD8">
        <v>67</v>
      </c>
      <c r="BE8" t="s">
        <v>221</v>
      </c>
      <c r="BF8">
        <v>120</v>
      </c>
    </row>
    <row r="9" spans="1:58" x14ac:dyDescent="0.25">
      <c r="A9">
        <v>147</v>
      </c>
      <c r="B9" t="s">
        <v>181</v>
      </c>
      <c r="C9" s="1">
        <v>44245.391550925924</v>
      </c>
      <c r="G9" t="s">
        <v>156</v>
      </c>
      <c r="H9">
        <v>12</v>
      </c>
      <c r="I9">
        <v>10</v>
      </c>
      <c r="J9" t="s">
        <v>157</v>
      </c>
      <c r="V9">
        <v>-9</v>
      </c>
      <c r="W9">
        <v>-9</v>
      </c>
      <c r="X9">
        <v>-9</v>
      </c>
      <c r="AA9">
        <v>-9</v>
      </c>
      <c r="AB9">
        <v>-9</v>
      </c>
      <c r="AC9">
        <v>-9</v>
      </c>
      <c r="AP9">
        <v>33</v>
      </c>
      <c r="AR9">
        <v>5</v>
      </c>
      <c r="AX9">
        <v>38</v>
      </c>
      <c r="AY9" s="1">
        <v>44245.39199074074</v>
      </c>
      <c r="AZ9">
        <v>0</v>
      </c>
      <c r="BA9">
        <v>3</v>
      </c>
      <c r="BB9">
        <v>3</v>
      </c>
      <c r="BC9">
        <v>67</v>
      </c>
      <c r="BD9">
        <v>67</v>
      </c>
      <c r="BE9" t="s">
        <v>222</v>
      </c>
      <c r="BF9">
        <v>170</v>
      </c>
    </row>
    <row r="10" spans="1:58" x14ac:dyDescent="0.25">
      <c r="A10">
        <v>195</v>
      </c>
      <c r="B10" t="s">
        <v>115</v>
      </c>
      <c r="C10" s="1">
        <v>44249.338854166665</v>
      </c>
      <c r="G10" t="s">
        <v>335</v>
      </c>
      <c r="H10">
        <v>6</v>
      </c>
      <c r="I10">
        <v>19</v>
      </c>
      <c r="J10" t="s">
        <v>340</v>
      </c>
      <c r="AP10">
        <v>51</v>
      </c>
      <c r="AX10">
        <v>51</v>
      </c>
      <c r="AY10" s="1">
        <v>44249.339444444442</v>
      </c>
      <c r="AZ10">
        <v>0</v>
      </c>
      <c r="BA10">
        <v>1</v>
      </c>
      <c r="BB10">
        <v>1</v>
      </c>
      <c r="BC10">
        <v>0</v>
      </c>
      <c r="BD10">
        <v>0</v>
      </c>
      <c r="BE10" t="s">
        <v>341</v>
      </c>
      <c r="BF10">
        <v>26</v>
      </c>
    </row>
    <row r="11" spans="1:58" x14ac:dyDescent="0.25">
      <c r="A11">
        <v>216</v>
      </c>
      <c r="B11" t="s">
        <v>181</v>
      </c>
      <c r="C11" s="1">
        <v>44249.387719907405</v>
      </c>
      <c r="AP11">
        <v>44</v>
      </c>
      <c r="AX11">
        <v>44</v>
      </c>
      <c r="AY11" s="1">
        <v>44249.388229166667</v>
      </c>
      <c r="AZ11">
        <v>0</v>
      </c>
      <c r="BA11">
        <v>1</v>
      </c>
      <c r="BB11">
        <v>1</v>
      </c>
      <c r="BC11">
        <v>100</v>
      </c>
      <c r="BD11">
        <v>100</v>
      </c>
      <c r="BE11" t="s">
        <v>383</v>
      </c>
      <c r="BF11">
        <v>0</v>
      </c>
    </row>
    <row r="12" spans="1:58" x14ac:dyDescent="0.25">
      <c r="A12">
        <v>221</v>
      </c>
      <c r="B12" t="s">
        <v>181</v>
      </c>
      <c r="C12" s="1">
        <v>44249.388981481483</v>
      </c>
      <c r="G12" t="s">
        <v>295</v>
      </c>
      <c r="H12">
        <v>31</v>
      </c>
      <c r="I12">
        <v>3</v>
      </c>
      <c r="J12" t="s">
        <v>296</v>
      </c>
      <c r="V12">
        <v>4</v>
      </c>
      <c r="W12">
        <v>4</v>
      </c>
      <c r="X12">
        <v>2</v>
      </c>
      <c r="Y12">
        <v>3</v>
      </c>
      <c r="Z12">
        <v>3</v>
      </c>
      <c r="AA12">
        <v>4</v>
      </c>
      <c r="AB12">
        <v>3</v>
      </c>
      <c r="AC12">
        <v>3</v>
      </c>
      <c r="AP12">
        <v>19</v>
      </c>
      <c r="AR12">
        <v>26</v>
      </c>
      <c r="AS12">
        <v>12</v>
      </c>
      <c r="AX12">
        <v>57</v>
      </c>
      <c r="AY12" s="1">
        <v>44249.389641203707</v>
      </c>
      <c r="AZ12">
        <v>0</v>
      </c>
      <c r="BA12">
        <v>4</v>
      </c>
      <c r="BB12">
        <v>4</v>
      </c>
      <c r="BC12">
        <v>0</v>
      </c>
      <c r="BD12">
        <v>0</v>
      </c>
      <c r="BE12" t="s">
        <v>393</v>
      </c>
      <c r="BF12">
        <v>13</v>
      </c>
    </row>
    <row r="13" spans="1:58" x14ac:dyDescent="0.25">
      <c r="A13">
        <v>224</v>
      </c>
      <c r="B13" t="s">
        <v>181</v>
      </c>
      <c r="C13" s="1">
        <v>44249.391064814816</v>
      </c>
      <c r="G13" t="s">
        <v>335</v>
      </c>
      <c r="H13">
        <v>6</v>
      </c>
      <c r="I13">
        <v>19</v>
      </c>
      <c r="J13" t="s">
        <v>340</v>
      </c>
      <c r="AP13">
        <v>14</v>
      </c>
      <c r="AR13">
        <v>98468</v>
      </c>
      <c r="AX13">
        <v>53</v>
      </c>
      <c r="AY13" s="1">
        <v>44250.530902777777</v>
      </c>
      <c r="AZ13">
        <v>0</v>
      </c>
      <c r="BA13">
        <v>3</v>
      </c>
      <c r="BB13">
        <v>3</v>
      </c>
      <c r="BC13">
        <v>0</v>
      </c>
      <c r="BD13">
        <v>0</v>
      </c>
      <c r="BE13" t="s">
        <v>397</v>
      </c>
      <c r="BF13">
        <v>13</v>
      </c>
    </row>
    <row r="14" spans="1:58" x14ac:dyDescent="0.25">
      <c r="A14">
        <v>255</v>
      </c>
      <c r="B14" t="s">
        <v>115</v>
      </c>
      <c r="C14" s="1">
        <v>44256.542557870373</v>
      </c>
      <c r="D14">
        <v>2</v>
      </c>
      <c r="E14">
        <v>3</v>
      </c>
      <c r="F14" t="s">
        <v>406</v>
      </c>
      <c r="G14" t="s">
        <v>304</v>
      </c>
      <c r="H14">
        <v>2</v>
      </c>
      <c r="I14">
        <v>17</v>
      </c>
      <c r="J14" t="s">
        <v>495</v>
      </c>
      <c r="AD14">
        <v>2</v>
      </c>
      <c r="AE14">
        <v>18</v>
      </c>
      <c r="AP14">
        <v>175</v>
      </c>
      <c r="AQ14">
        <v>28</v>
      </c>
      <c r="AX14">
        <v>106</v>
      </c>
      <c r="AY14" s="1">
        <v>44256.544907407406</v>
      </c>
      <c r="AZ14">
        <v>0</v>
      </c>
      <c r="BA14">
        <v>2</v>
      </c>
      <c r="BB14">
        <v>2</v>
      </c>
      <c r="BC14">
        <v>0</v>
      </c>
      <c r="BD14">
        <v>0</v>
      </c>
      <c r="BE14" t="s">
        <v>165</v>
      </c>
      <c r="BF14">
        <v>11</v>
      </c>
    </row>
    <row r="15" spans="1:58" x14ac:dyDescent="0.25">
      <c r="A15">
        <v>274</v>
      </c>
      <c r="B15" t="s">
        <v>181</v>
      </c>
      <c r="C15" s="1">
        <v>44256.588125000002</v>
      </c>
      <c r="G15" t="s">
        <v>140</v>
      </c>
      <c r="H15">
        <v>6</v>
      </c>
      <c r="I15">
        <v>28</v>
      </c>
      <c r="J15" t="s">
        <v>469</v>
      </c>
      <c r="AP15">
        <v>30</v>
      </c>
      <c r="AX15">
        <v>30</v>
      </c>
      <c r="AY15" s="1">
        <v>44256.588472222225</v>
      </c>
      <c r="AZ15">
        <v>0</v>
      </c>
      <c r="BA15">
        <v>1</v>
      </c>
      <c r="BB15">
        <v>1</v>
      </c>
      <c r="BC15">
        <v>0</v>
      </c>
      <c r="BD15">
        <v>0</v>
      </c>
      <c r="BE15" t="s">
        <v>522</v>
      </c>
      <c r="BF15">
        <v>0</v>
      </c>
    </row>
    <row r="16" spans="1:58" x14ac:dyDescent="0.25">
      <c r="A16">
        <v>281</v>
      </c>
      <c r="B16" t="s">
        <v>223</v>
      </c>
      <c r="C16" s="1">
        <v>44256.592997685184</v>
      </c>
      <c r="AH16">
        <v>5</v>
      </c>
      <c r="AI16">
        <v>4</v>
      </c>
      <c r="AJ16">
        <v>5</v>
      </c>
      <c r="AK16">
        <v>5</v>
      </c>
      <c r="AL16">
        <v>5</v>
      </c>
      <c r="AP16">
        <v>7</v>
      </c>
      <c r="AQ16">
        <v>66</v>
      </c>
      <c r="AX16">
        <v>73</v>
      </c>
      <c r="AY16" s="1">
        <v>44256.593842592592</v>
      </c>
      <c r="AZ16">
        <v>0</v>
      </c>
      <c r="BA16">
        <v>2</v>
      </c>
      <c r="BB16">
        <v>2</v>
      </c>
      <c r="BC16">
        <v>0</v>
      </c>
      <c r="BD16">
        <v>0</v>
      </c>
      <c r="BE16" t="s">
        <v>534</v>
      </c>
      <c r="BF16">
        <v>21</v>
      </c>
    </row>
    <row r="17" spans="1:58" x14ac:dyDescent="0.25">
      <c r="A17">
        <v>301</v>
      </c>
      <c r="B17" t="s">
        <v>115</v>
      </c>
      <c r="C17" s="1">
        <v>44258.392210648148</v>
      </c>
      <c r="G17" t="s">
        <v>587</v>
      </c>
      <c r="H17">
        <v>8</v>
      </c>
      <c r="I17">
        <v>7</v>
      </c>
      <c r="AP17">
        <v>41</v>
      </c>
      <c r="AX17">
        <v>41</v>
      </c>
      <c r="AY17" s="1">
        <v>44258.392685185187</v>
      </c>
      <c r="AZ17">
        <v>0</v>
      </c>
      <c r="BA17">
        <v>1</v>
      </c>
      <c r="BB17">
        <v>1</v>
      </c>
      <c r="BC17">
        <v>0</v>
      </c>
      <c r="BD17">
        <v>0</v>
      </c>
      <c r="BE17" t="s">
        <v>531</v>
      </c>
      <c r="BF17">
        <v>45</v>
      </c>
    </row>
    <row r="18" spans="1:58" x14ac:dyDescent="0.25">
      <c r="A18">
        <v>341</v>
      </c>
      <c r="B18" t="s">
        <v>227</v>
      </c>
      <c r="C18" s="1">
        <v>44258.601782407408</v>
      </c>
      <c r="D18">
        <v>-9</v>
      </c>
      <c r="E18">
        <v>-9</v>
      </c>
      <c r="AD18">
        <v>-9</v>
      </c>
      <c r="AF18">
        <v>7</v>
      </c>
      <c r="AG18">
        <v>2</v>
      </c>
      <c r="AP18">
        <v>3</v>
      </c>
      <c r="AQ18">
        <v>2</v>
      </c>
      <c r="AX18">
        <v>5</v>
      </c>
      <c r="AY18" s="1">
        <v>44258.601840277777</v>
      </c>
      <c r="AZ18">
        <v>0</v>
      </c>
      <c r="BA18">
        <v>2</v>
      </c>
      <c r="BB18">
        <v>2</v>
      </c>
      <c r="BC18">
        <v>100</v>
      </c>
      <c r="BD18">
        <v>100</v>
      </c>
      <c r="BE18">
        <v>3</v>
      </c>
      <c r="BF18">
        <v>500</v>
      </c>
    </row>
    <row r="19" spans="1:58" x14ac:dyDescent="0.25">
      <c r="A19">
        <v>359</v>
      </c>
      <c r="B19" t="s">
        <v>227</v>
      </c>
      <c r="C19" s="1">
        <v>44260.315625000003</v>
      </c>
      <c r="D19">
        <v>2</v>
      </c>
      <c r="E19">
        <v>3</v>
      </c>
      <c r="F19" t="s">
        <v>680</v>
      </c>
      <c r="K19">
        <v>1</v>
      </c>
      <c r="S19">
        <v>1</v>
      </c>
      <c r="T19">
        <v>2</v>
      </c>
      <c r="U19">
        <v>1</v>
      </c>
      <c r="V19">
        <v>4</v>
      </c>
      <c r="W19">
        <v>-1</v>
      </c>
      <c r="X19">
        <v>2</v>
      </c>
      <c r="Y19">
        <v>2</v>
      </c>
      <c r="Z19">
        <v>4</v>
      </c>
      <c r="AA19">
        <v>4</v>
      </c>
      <c r="AB19">
        <v>3</v>
      </c>
      <c r="AC19">
        <v>-1</v>
      </c>
      <c r="AD19">
        <v>2</v>
      </c>
      <c r="AE19">
        <v>18</v>
      </c>
      <c r="AF19">
        <v>13</v>
      </c>
      <c r="AG19">
        <v>2</v>
      </c>
      <c r="AP19">
        <v>169</v>
      </c>
      <c r="AQ19">
        <v>37</v>
      </c>
      <c r="AR19">
        <v>41</v>
      </c>
      <c r="AS19">
        <v>86</v>
      </c>
      <c r="AT19">
        <v>29</v>
      </c>
      <c r="AX19">
        <v>362</v>
      </c>
      <c r="AY19" s="1">
        <v>44260.319814814815</v>
      </c>
      <c r="AZ19">
        <v>0</v>
      </c>
      <c r="BA19">
        <v>5</v>
      </c>
      <c r="BB19">
        <v>5</v>
      </c>
      <c r="BC19">
        <v>0</v>
      </c>
      <c r="BD19">
        <v>0</v>
      </c>
      <c r="BE19" t="s">
        <v>681</v>
      </c>
      <c r="BF19">
        <v>0</v>
      </c>
    </row>
    <row r="20" spans="1:58" x14ac:dyDescent="0.25">
      <c r="A20">
        <v>382</v>
      </c>
      <c r="B20" t="s">
        <v>227</v>
      </c>
      <c r="C20" s="1">
        <v>44260.38894675926</v>
      </c>
      <c r="AF20">
        <v>23</v>
      </c>
      <c r="AG20">
        <v>3</v>
      </c>
      <c r="AP20">
        <v>58</v>
      </c>
      <c r="AX20">
        <v>58</v>
      </c>
      <c r="AY20" s="1">
        <v>44260.389618055553</v>
      </c>
      <c r="AZ20">
        <v>0</v>
      </c>
      <c r="BA20">
        <v>1</v>
      </c>
      <c r="BB20">
        <v>1</v>
      </c>
      <c r="BE20" t="s">
        <v>352</v>
      </c>
      <c r="BF20">
        <v>22</v>
      </c>
    </row>
    <row r="21" spans="1:58" x14ac:dyDescent="0.25">
      <c r="A21">
        <v>398</v>
      </c>
      <c r="B21" t="s">
        <v>227</v>
      </c>
      <c r="C21" s="1">
        <v>44260.654050925928</v>
      </c>
      <c r="D21">
        <v>-9</v>
      </c>
      <c r="E21">
        <v>-9</v>
      </c>
      <c r="AD21">
        <v>-9</v>
      </c>
      <c r="AF21">
        <v>30</v>
      </c>
      <c r="AG21">
        <v>2</v>
      </c>
      <c r="AP21">
        <v>28</v>
      </c>
      <c r="AQ21">
        <v>9</v>
      </c>
      <c r="AX21">
        <v>37</v>
      </c>
      <c r="AY21" s="1">
        <v>44260.654479166667</v>
      </c>
      <c r="AZ21">
        <v>0</v>
      </c>
      <c r="BA21">
        <v>2</v>
      </c>
      <c r="BB21">
        <v>2</v>
      </c>
      <c r="BC21">
        <v>100</v>
      </c>
      <c r="BD21">
        <v>100</v>
      </c>
      <c r="BE21" t="s">
        <v>748</v>
      </c>
      <c r="BF21">
        <v>121</v>
      </c>
    </row>
    <row r="22" spans="1:58" x14ac:dyDescent="0.25">
      <c r="A22">
        <v>401</v>
      </c>
      <c r="B22" t="s">
        <v>227</v>
      </c>
      <c r="C22" s="1">
        <v>44260.995254629626</v>
      </c>
      <c r="D22">
        <v>2</v>
      </c>
      <c r="E22">
        <v>3</v>
      </c>
      <c r="F22" t="s">
        <v>752</v>
      </c>
      <c r="K22">
        <v>2</v>
      </c>
      <c r="S22">
        <v>2</v>
      </c>
      <c r="T22">
        <v>4</v>
      </c>
      <c r="U22">
        <v>1</v>
      </c>
      <c r="V22">
        <v>5</v>
      </c>
      <c r="W22">
        <v>3</v>
      </c>
      <c r="X22">
        <v>4</v>
      </c>
      <c r="Y22">
        <v>4</v>
      </c>
      <c r="Z22">
        <v>4</v>
      </c>
      <c r="AA22">
        <v>4</v>
      </c>
      <c r="AB22">
        <v>4</v>
      </c>
      <c r="AC22">
        <v>2</v>
      </c>
      <c r="AD22">
        <v>1</v>
      </c>
      <c r="AE22">
        <v>17</v>
      </c>
      <c r="AF22">
        <v>31</v>
      </c>
      <c r="AG22">
        <v>2</v>
      </c>
      <c r="AP22">
        <v>9</v>
      </c>
      <c r="AQ22">
        <v>35</v>
      </c>
      <c r="AR22">
        <v>21</v>
      </c>
      <c r="AS22">
        <v>35</v>
      </c>
      <c r="AT22">
        <v>17</v>
      </c>
      <c r="AX22">
        <v>117</v>
      </c>
      <c r="AY22" s="1">
        <v>44260.996608796297</v>
      </c>
      <c r="AZ22">
        <v>0</v>
      </c>
      <c r="BA22">
        <v>5</v>
      </c>
      <c r="BB22">
        <v>5</v>
      </c>
      <c r="BC22">
        <v>0</v>
      </c>
      <c r="BD22">
        <v>0</v>
      </c>
      <c r="BE22" t="s">
        <v>390</v>
      </c>
      <c r="BF22">
        <v>99</v>
      </c>
    </row>
    <row r="23" spans="1:58" x14ac:dyDescent="0.25">
      <c r="A23">
        <v>426</v>
      </c>
      <c r="B23" t="s">
        <v>227</v>
      </c>
      <c r="C23" s="1">
        <v>44265.520833333336</v>
      </c>
      <c r="D23">
        <v>-9</v>
      </c>
      <c r="E23">
        <v>-9</v>
      </c>
      <c r="AD23">
        <v>-9</v>
      </c>
      <c r="AF23">
        <v>43</v>
      </c>
      <c r="AG23">
        <v>3</v>
      </c>
      <c r="AP23">
        <v>14</v>
      </c>
      <c r="AQ23">
        <v>23</v>
      </c>
      <c r="AX23">
        <v>37</v>
      </c>
      <c r="AY23" s="1">
        <v>44265.521261574075</v>
      </c>
      <c r="AZ23">
        <v>0</v>
      </c>
      <c r="BA23">
        <v>2</v>
      </c>
      <c r="BB23">
        <v>2</v>
      </c>
      <c r="BC23">
        <v>100</v>
      </c>
      <c r="BD23">
        <v>100</v>
      </c>
      <c r="BE23" t="s">
        <v>779</v>
      </c>
      <c r="BF23">
        <v>136</v>
      </c>
    </row>
    <row r="24" spans="1:58" x14ac:dyDescent="0.25">
      <c r="A24">
        <v>450</v>
      </c>
      <c r="B24" t="s">
        <v>227</v>
      </c>
      <c r="C24" s="1">
        <v>44266.737766203703</v>
      </c>
      <c r="AF24">
        <v>54</v>
      </c>
      <c r="AG24">
        <v>2</v>
      </c>
      <c r="AP24">
        <v>5</v>
      </c>
      <c r="AX24">
        <v>5</v>
      </c>
      <c r="AY24" s="1">
        <v>44266.737824074073</v>
      </c>
      <c r="AZ24">
        <v>0</v>
      </c>
      <c r="BA24">
        <v>1</v>
      </c>
      <c r="BB24">
        <v>1</v>
      </c>
      <c r="BE24">
        <v>3</v>
      </c>
      <c r="BF24">
        <v>500</v>
      </c>
    </row>
    <row r="25" spans="1:58" x14ac:dyDescent="0.25">
      <c r="A25">
        <v>499</v>
      </c>
      <c r="B25" t="s">
        <v>227</v>
      </c>
      <c r="C25" s="1">
        <v>44274.361192129632</v>
      </c>
      <c r="AF25">
        <v>77</v>
      </c>
      <c r="AG25">
        <v>3</v>
      </c>
      <c r="AP25">
        <v>7</v>
      </c>
      <c r="AX25">
        <v>7</v>
      </c>
      <c r="AY25" s="1">
        <v>44274.361273148148</v>
      </c>
      <c r="AZ25">
        <v>0</v>
      </c>
      <c r="BA25">
        <v>1</v>
      </c>
      <c r="BB25">
        <v>1</v>
      </c>
      <c r="BE25">
        <v>3</v>
      </c>
      <c r="BF25">
        <v>500</v>
      </c>
    </row>
    <row r="26" spans="1:58" x14ac:dyDescent="0.25">
      <c r="A26">
        <v>505</v>
      </c>
      <c r="B26" t="s">
        <v>227</v>
      </c>
      <c r="C26" s="1">
        <v>44274.36613425926</v>
      </c>
      <c r="D26">
        <v>2</v>
      </c>
      <c r="E26">
        <v>3</v>
      </c>
      <c r="AD26">
        <v>1</v>
      </c>
      <c r="AE26">
        <v>17</v>
      </c>
      <c r="AF26">
        <v>80</v>
      </c>
      <c r="AG26">
        <v>3</v>
      </c>
      <c r="AP26">
        <v>6</v>
      </c>
      <c r="AQ26">
        <v>14</v>
      </c>
      <c r="AX26">
        <v>20</v>
      </c>
      <c r="AY26" s="1">
        <v>44274.366365740738</v>
      </c>
      <c r="AZ26">
        <v>0</v>
      </c>
      <c r="BA26">
        <v>2</v>
      </c>
      <c r="BB26">
        <v>2</v>
      </c>
      <c r="BC26">
        <v>20</v>
      </c>
      <c r="BD26">
        <v>20</v>
      </c>
      <c r="BE26" t="s">
        <v>890</v>
      </c>
      <c r="BF26">
        <v>288</v>
      </c>
    </row>
    <row r="27" spans="1:58" x14ac:dyDescent="0.25">
      <c r="A27">
        <v>507</v>
      </c>
      <c r="B27" t="s">
        <v>227</v>
      </c>
      <c r="C27" s="1">
        <v>44274.376203703701</v>
      </c>
      <c r="AF27">
        <v>81</v>
      </c>
      <c r="AG27">
        <v>2</v>
      </c>
      <c r="AP27">
        <v>3</v>
      </c>
      <c r="AX27">
        <v>3</v>
      </c>
      <c r="AY27" s="1">
        <v>44274.376238425924</v>
      </c>
      <c r="AZ27">
        <v>0</v>
      </c>
      <c r="BA27">
        <v>1</v>
      </c>
      <c r="BB27">
        <v>1</v>
      </c>
      <c r="BE27">
        <v>3</v>
      </c>
      <c r="BF27">
        <v>500</v>
      </c>
    </row>
    <row r="28" spans="1:58" ht="17.25" customHeight="1" x14ac:dyDescent="0.25">
      <c r="A28">
        <v>526</v>
      </c>
      <c r="B28" t="s">
        <v>227</v>
      </c>
      <c r="C28" s="1">
        <v>44278.482048611113</v>
      </c>
      <c r="D28">
        <v>2</v>
      </c>
      <c r="E28">
        <v>3</v>
      </c>
      <c r="F28" t="s">
        <v>847</v>
      </c>
      <c r="K28">
        <v>2</v>
      </c>
      <c r="L28" s="2" t="s">
        <v>906</v>
      </c>
      <c r="M28" t="s">
        <v>907</v>
      </c>
      <c r="S28">
        <v>-1</v>
      </c>
      <c r="T28">
        <v>4</v>
      </c>
      <c r="U28">
        <v>2</v>
      </c>
      <c r="V28">
        <v>4</v>
      </c>
      <c r="W28">
        <v>3</v>
      </c>
      <c r="X28">
        <v>4</v>
      </c>
      <c r="Y28">
        <v>4</v>
      </c>
      <c r="Z28">
        <v>3</v>
      </c>
      <c r="AA28">
        <v>4</v>
      </c>
      <c r="AB28">
        <v>-1</v>
      </c>
      <c r="AC28">
        <v>3</v>
      </c>
      <c r="AD28">
        <v>1</v>
      </c>
      <c r="AE28">
        <v>17</v>
      </c>
      <c r="AF28">
        <v>88</v>
      </c>
      <c r="AG28">
        <v>3</v>
      </c>
      <c r="AP28">
        <v>213</v>
      </c>
      <c r="AQ28">
        <v>39</v>
      </c>
      <c r="AR28">
        <v>75</v>
      </c>
      <c r="AS28">
        <v>57</v>
      </c>
      <c r="AT28">
        <v>17</v>
      </c>
      <c r="AU28">
        <v>468</v>
      </c>
      <c r="AV28">
        <v>49</v>
      </c>
      <c r="AX28">
        <v>877</v>
      </c>
      <c r="AY28" s="1">
        <v>44278.492673611108</v>
      </c>
      <c r="AZ28">
        <v>0</v>
      </c>
      <c r="BA28">
        <v>7</v>
      </c>
      <c r="BB28">
        <v>7</v>
      </c>
      <c r="BC28">
        <v>0</v>
      </c>
      <c r="BD28">
        <v>0</v>
      </c>
      <c r="BE28" t="s">
        <v>203</v>
      </c>
      <c r="BF28">
        <v>10</v>
      </c>
    </row>
    <row r="29" spans="1:58" x14ac:dyDescent="0.25">
      <c r="A29">
        <v>546</v>
      </c>
      <c r="B29" t="s">
        <v>227</v>
      </c>
      <c r="C29" s="1">
        <v>44278.492824074077</v>
      </c>
      <c r="AF29">
        <v>98</v>
      </c>
      <c r="AG29">
        <v>3</v>
      </c>
      <c r="AP29">
        <v>41</v>
      </c>
      <c r="AX29">
        <v>41</v>
      </c>
      <c r="AY29" s="1">
        <v>44278.493298611109</v>
      </c>
      <c r="AZ29">
        <v>0</v>
      </c>
      <c r="BA29">
        <v>1</v>
      </c>
      <c r="BB29">
        <v>1</v>
      </c>
      <c r="BE29" t="s">
        <v>925</v>
      </c>
      <c r="BF29">
        <v>51</v>
      </c>
    </row>
    <row r="30" spans="1:58" x14ac:dyDescent="0.25">
      <c r="A30">
        <v>547</v>
      </c>
      <c r="B30" t="s">
        <v>227</v>
      </c>
      <c r="C30" s="1">
        <v>44278.493310185186</v>
      </c>
      <c r="AF30">
        <v>99</v>
      </c>
      <c r="AG30">
        <v>3</v>
      </c>
      <c r="AP30">
        <v>28</v>
      </c>
      <c r="AX30">
        <v>28</v>
      </c>
      <c r="AY30" s="1">
        <v>44278.493634259263</v>
      </c>
      <c r="AZ30">
        <v>0</v>
      </c>
      <c r="BA30">
        <v>1</v>
      </c>
      <c r="BB30">
        <v>1</v>
      </c>
      <c r="BE30" t="s">
        <v>926</v>
      </c>
      <c r="BF30">
        <v>98</v>
      </c>
    </row>
    <row r="31" spans="1:58" x14ac:dyDescent="0.25">
      <c r="A31">
        <v>548</v>
      </c>
      <c r="B31" t="s">
        <v>227</v>
      </c>
      <c r="C31" s="1">
        <v>44278.493750000001</v>
      </c>
      <c r="AF31">
        <v>99</v>
      </c>
      <c r="AG31">
        <v>2</v>
      </c>
      <c r="AP31">
        <v>3</v>
      </c>
      <c r="AX31">
        <v>3</v>
      </c>
      <c r="AY31" s="1">
        <v>44278.493784722225</v>
      </c>
      <c r="AZ31">
        <v>0</v>
      </c>
      <c r="BA31">
        <v>1</v>
      </c>
      <c r="BB31">
        <v>1</v>
      </c>
      <c r="BE31">
        <v>3</v>
      </c>
      <c r="BF31">
        <v>500</v>
      </c>
    </row>
    <row r="32" spans="1:58" x14ac:dyDescent="0.25">
      <c r="A32">
        <v>549</v>
      </c>
      <c r="B32" t="s">
        <v>227</v>
      </c>
      <c r="C32" s="1">
        <v>44278.49423611111</v>
      </c>
      <c r="D32">
        <v>2</v>
      </c>
      <c r="E32">
        <v>3</v>
      </c>
      <c r="F32" t="s">
        <v>927</v>
      </c>
      <c r="AD32">
        <v>1</v>
      </c>
      <c r="AE32">
        <v>17</v>
      </c>
      <c r="AF32">
        <v>100</v>
      </c>
      <c r="AG32">
        <v>3</v>
      </c>
      <c r="AP32">
        <v>2</v>
      </c>
      <c r="AQ32">
        <v>30</v>
      </c>
      <c r="AX32">
        <v>32</v>
      </c>
      <c r="AY32" s="1">
        <v>44278.494606481479</v>
      </c>
      <c r="AZ32">
        <v>0</v>
      </c>
      <c r="BA32">
        <v>2</v>
      </c>
      <c r="BB32">
        <v>2</v>
      </c>
      <c r="BC32">
        <v>0</v>
      </c>
      <c r="BD32">
        <v>0</v>
      </c>
      <c r="BE32" t="s">
        <v>928</v>
      </c>
      <c r="BF32">
        <v>254</v>
      </c>
    </row>
    <row r="33" spans="1:58" x14ac:dyDescent="0.25">
      <c r="A33">
        <v>554</v>
      </c>
      <c r="B33" t="s">
        <v>227</v>
      </c>
      <c r="C33" s="1">
        <v>44278.572962962964</v>
      </c>
      <c r="AF33">
        <v>102</v>
      </c>
      <c r="AG33">
        <v>2</v>
      </c>
      <c r="AP33">
        <v>8</v>
      </c>
      <c r="AX33">
        <v>8</v>
      </c>
      <c r="AY33" s="1">
        <v>44278.573055555556</v>
      </c>
      <c r="AZ33">
        <v>0</v>
      </c>
      <c r="BA33">
        <v>1</v>
      </c>
      <c r="BB33">
        <v>1</v>
      </c>
      <c r="BE33">
        <v>3</v>
      </c>
      <c r="BF33">
        <v>469</v>
      </c>
    </row>
    <row r="34" spans="1:58" x14ac:dyDescent="0.25">
      <c r="A34">
        <v>556</v>
      </c>
      <c r="B34" t="s">
        <v>227</v>
      </c>
      <c r="C34" s="1">
        <v>44278.86959490741</v>
      </c>
      <c r="AF34">
        <v>103</v>
      </c>
      <c r="AG34">
        <v>2</v>
      </c>
      <c r="AP34">
        <v>6</v>
      </c>
      <c r="AQ34">
        <v>91520</v>
      </c>
      <c r="AX34">
        <v>41</v>
      </c>
      <c r="AY34" s="1">
        <v>44279.928923611114</v>
      </c>
      <c r="AZ34">
        <v>0</v>
      </c>
      <c r="BA34">
        <v>2</v>
      </c>
      <c r="BB34">
        <v>2</v>
      </c>
      <c r="BE34" t="s">
        <v>148</v>
      </c>
      <c r="BF34">
        <v>250</v>
      </c>
    </row>
    <row r="35" spans="1:58" x14ac:dyDescent="0.25">
      <c r="A35">
        <v>566</v>
      </c>
      <c r="B35" t="s">
        <v>227</v>
      </c>
      <c r="C35" s="1">
        <v>44284.519375000003</v>
      </c>
      <c r="D35">
        <v>2</v>
      </c>
      <c r="E35">
        <v>2</v>
      </c>
      <c r="F35" t="s">
        <v>644</v>
      </c>
      <c r="K35">
        <v>1</v>
      </c>
      <c r="S35">
        <v>1</v>
      </c>
      <c r="T35">
        <v>1</v>
      </c>
      <c r="U35">
        <v>2</v>
      </c>
      <c r="AD35">
        <v>2</v>
      </c>
      <c r="AE35">
        <v>16</v>
      </c>
      <c r="AF35">
        <v>108</v>
      </c>
      <c r="AG35">
        <v>2</v>
      </c>
      <c r="AP35">
        <v>127</v>
      </c>
      <c r="AQ35">
        <v>53</v>
      </c>
      <c r="AR35">
        <v>169</v>
      </c>
      <c r="AX35">
        <v>214</v>
      </c>
      <c r="AY35" s="1">
        <v>44284.523414351854</v>
      </c>
      <c r="AZ35">
        <v>0</v>
      </c>
      <c r="BA35">
        <v>3</v>
      </c>
      <c r="BB35">
        <v>3</v>
      </c>
      <c r="BC35">
        <v>0</v>
      </c>
      <c r="BD35">
        <v>0</v>
      </c>
      <c r="BE35" t="s">
        <v>943</v>
      </c>
      <c r="BF35">
        <v>0</v>
      </c>
    </row>
    <row r="36" spans="1:58" x14ac:dyDescent="0.25">
      <c r="A36">
        <v>584</v>
      </c>
      <c r="B36" t="s">
        <v>227</v>
      </c>
      <c r="C36" s="1">
        <v>44284.523275462961</v>
      </c>
      <c r="D36">
        <v>2</v>
      </c>
      <c r="E36">
        <v>2</v>
      </c>
      <c r="F36" t="s">
        <v>966</v>
      </c>
      <c r="K36">
        <v>-9</v>
      </c>
      <c r="S36">
        <v>-9</v>
      </c>
      <c r="T36">
        <v>-9</v>
      </c>
      <c r="U36">
        <v>-9</v>
      </c>
      <c r="AD36">
        <v>2</v>
      </c>
      <c r="AE36">
        <v>16</v>
      </c>
      <c r="AF36">
        <v>117</v>
      </c>
      <c r="AG36">
        <v>2</v>
      </c>
      <c r="AP36">
        <v>5</v>
      </c>
      <c r="AQ36">
        <v>20</v>
      </c>
      <c r="AR36">
        <v>8</v>
      </c>
      <c r="AX36">
        <v>33</v>
      </c>
      <c r="AY36" s="1">
        <v>44284.523657407408</v>
      </c>
      <c r="AZ36">
        <v>0</v>
      </c>
      <c r="BA36">
        <v>3</v>
      </c>
      <c r="BB36">
        <v>3</v>
      </c>
      <c r="BC36">
        <v>44</v>
      </c>
      <c r="BD36">
        <v>45</v>
      </c>
      <c r="BE36" t="s">
        <v>967</v>
      </c>
      <c r="BF36">
        <v>233</v>
      </c>
    </row>
    <row r="37" spans="1:58" x14ac:dyDescent="0.25">
      <c r="A37">
        <v>612</v>
      </c>
      <c r="B37" t="s">
        <v>227</v>
      </c>
      <c r="C37" s="1">
        <v>44286.506122685183</v>
      </c>
      <c r="AF37">
        <v>130</v>
      </c>
      <c r="AG37">
        <v>2</v>
      </c>
      <c r="AP37">
        <v>58</v>
      </c>
      <c r="AX37">
        <v>58</v>
      </c>
      <c r="AY37" s="1">
        <v>44286.506793981483</v>
      </c>
      <c r="AZ37">
        <v>0</v>
      </c>
      <c r="BA37">
        <v>1</v>
      </c>
      <c r="BB37">
        <v>1</v>
      </c>
      <c r="BE37" t="s">
        <v>352</v>
      </c>
      <c r="BF37">
        <v>22</v>
      </c>
    </row>
    <row r="38" spans="1:58" x14ac:dyDescent="0.25">
      <c r="A38">
        <v>614</v>
      </c>
      <c r="B38" t="s">
        <v>227</v>
      </c>
      <c r="C38" s="1">
        <v>44286.50681712963</v>
      </c>
      <c r="AF38">
        <v>131</v>
      </c>
      <c r="AG38">
        <v>3</v>
      </c>
      <c r="AP38">
        <v>51</v>
      </c>
      <c r="AX38">
        <v>51</v>
      </c>
      <c r="AY38" s="1">
        <v>44286.507407407407</v>
      </c>
      <c r="AZ38">
        <v>0</v>
      </c>
      <c r="BA38">
        <v>1</v>
      </c>
      <c r="BB38">
        <v>1</v>
      </c>
      <c r="BE38" t="s">
        <v>355</v>
      </c>
      <c r="BF38">
        <v>31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B4928-A623-49CF-A983-2EFA6F23F071}">
  <dimension ref="A1:N28"/>
  <sheetViews>
    <sheetView workbookViewId="0">
      <selection activeCell="B3" sqref="B3:B12"/>
    </sheetView>
  </sheetViews>
  <sheetFormatPr baseColWidth="10" defaultRowHeight="15" x14ac:dyDescent="0.25"/>
  <cols>
    <col min="3" max="3" width="17.5703125" customWidth="1"/>
  </cols>
  <sheetData>
    <row r="1" spans="1:14" x14ac:dyDescent="0.25">
      <c r="A1" t="s">
        <v>0</v>
      </c>
      <c r="B1" t="s">
        <v>1</v>
      </c>
      <c r="C1" t="s">
        <v>2</v>
      </c>
      <c r="D1" t="s">
        <v>33</v>
      </c>
      <c r="E1" t="s">
        <v>34</v>
      </c>
      <c r="F1" t="s">
        <v>35</v>
      </c>
      <c r="G1" t="s">
        <v>36</v>
      </c>
      <c r="H1" t="s">
        <v>37</v>
      </c>
      <c r="I1" t="s">
        <v>38</v>
      </c>
      <c r="J1" t="s">
        <v>39</v>
      </c>
      <c r="K1" t="s">
        <v>40</v>
      </c>
      <c r="L1" t="s">
        <v>41</v>
      </c>
      <c r="M1" t="s">
        <v>42</v>
      </c>
      <c r="N1" t="s">
        <v>43</v>
      </c>
    </row>
    <row r="2" spans="1:14" x14ac:dyDescent="0.25">
      <c r="A2" t="s">
        <v>58</v>
      </c>
      <c r="B2" t="s">
        <v>59</v>
      </c>
      <c r="C2" t="s">
        <v>60</v>
      </c>
      <c r="D2" t="s">
        <v>91</v>
      </c>
      <c r="E2" t="s">
        <v>92</v>
      </c>
      <c r="F2" t="s">
        <v>93</v>
      </c>
      <c r="G2" t="s">
        <v>94</v>
      </c>
      <c r="H2" t="s">
        <v>95</v>
      </c>
      <c r="I2" t="s">
        <v>96</v>
      </c>
      <c r="J2" t="s">
        <v>97</v>
      </c>
      <c r="K2" t="s">
        <v>98</v>
      </c>
      <c r="L2" t="s">
        <v>99</v>
      </c>
      <c r="M2" t="s">
        <v>100</v>
      </c>
      <c r="N2" t="s">
        <v>101</v>
      </c>
    </row>
    <row r="3" spans="1:14" ht="240" x14ac:dyDescent="0.25">
      <c r="A3">
        <v>150</v>
      </c>
      <c r="B3" t="s">
        <v>223</v>
      </c>
      <c r="C3" s="1">
        <v>44245.447337962964</v>
      </c>
      <c r="D3">
        <v>4</v>
      </c>
      <c r="E3">
        <v>5</v>
      </c>
      <c r="F3">
        <v>5</v>
      </c>
      <c r="G3">
        <v>5</v>
      </c>
      <c r="H3">
        <v>5</v>
      </c>
      <c r="I3" s="2" t="s">
        <v>224</v>
      </c>
      <c r="K3" t="s">
        <v>225</v>
      </c>
      <c r="L3">
        <v>13</v>
      </c>
      <c r="M3">
        <v>47</v>
      </c>
      <c r="N3">
        <v>150</v>
      </c>
    </row>
    <row r="4" spans="1:14" x14ac:dyDescent="0.25">
      <c r="A4">
        <v>223</v>
      </c>
      <c r="B4" t="s">
        <v>223</v>
      </c>
      <c r="C4" s="1">
        <v>44249.390497685185</v>
      </c>
      <c r="D4">
        <v>4</v>
      </c>
      <c r="E4">
        <v>4</v>
      </c>
      <c r="F4">
        <v>5</v>
      </c>
      <c r="G4">
        <v>4</v>
      </c>
      <c r="H4">
        <v>4</v>
      </c>
      <c r="I4" t="s">
        <v>394</v>
      </c>
      <c r="K4" t="s">
        <v>395</v>
      </c>
      <c r="L4">
        <v>9</v>
      </c>
      <c r="M4">
        <v>36</v>
      </c>
      <c r="N4">
        <v>108</v>
      </c>
    </row>
    <row r="5" spans="1:14" ht="409.5" x14ac:dyDescent="0.25">
      <c r="A5">
        <v>225</v>
      </c>
      <c r="B5" t="s">
        <v>223</v>
      </c>
      <c r="C5" s="1">
        <v>44249.391296296293</v>
      </c>
      <c r="I5" s="2" t="s">
        <v>398</v>
      </c>
      <c r="J5" s="2" t="s">
        <v>399</v>
      </c>
      <c r="L5">
        <v>16</v>
      </c>
      <c r="M5">
        <v>47</v>
      </c>
      <c r="N5">
        <v>392</v>
      </c>
    </row>
    <row r="6" spans="1:14" x14ac:dyDescent="0.25">
      <c r="A6">
        <v>320</v>
      </c>
      <c r="B6" t="s">
        <v>223</v>
      </c>
      <c r="C6" s="1">
        <v>44258.442546296297</v>
      </c>
      <c r="D6">
        <v>5</v>
      </c>
      <c r="E6">
        <v>4</v>
      </c>
      <c r="F6">
        <v>5</v>
      </c>
      <c r="G6">
        <v>5</v>
      </c>
      <c r="H6">
        <v>5</v>
      </c>
      <c r="I6" t="e">
        <v>#NAME?</v>
      </c>
      <c r="J6" t="e">
        <v>#NAME?</v>
      </c>
      <c r="K6" t="s">
        <v>615</v>
      </c>
      <c r="L6">
        <v>7</v>
      </c>
      <c r="M6">
        <v>48</v>
      </c>
      <c r="N6">
        <v>268</v>
      </c>
    </row>
    <row r="7" spans="1:14" ht="135" x14ac:dyDescent="0.25">
      <c r="A7">
        <v>343</v>
      </c>
      <c r="B7" t="s">
        <v>223</v>
      </c>
      <c r="C7" s="1">
        <v>44258.657222222224</v>
      </c>
      <c r="D7">
        <v>4</v>
      </c>
      <c r="E7">
        <v>4</v>
      </c>
      <c r="F7">
        <v>5</v>
      </c>
      <c r="G7">
        <v>5</v>
      </c>
      <c r="H7">
        <v>4</v>
      </c>
      <c r="I7" s="2" t="s">
        <v>649</v>
      </c>
      <c r="J7" t="s">
        <v>650</v>
      </c>
      <c r="K7" t="s">
        <v>651</v>
      </c>
      <c r="L7">
        <v>160</v>
      </c>
      <c r="M7">
        <v>43</v>
      </c>
      <c r="N7">
        <v>143</v>
      </c>
    </row>
    <row r="8" spans="1:14" x14ac:dyDescent="0.25">
      <c r="A8">
        <v>395</v>
      </c>
      <c r="B8" t="s">
        <v>223</v>
      </c>
      <c r="C8" s="1">
        <v>44260.395069444443</v>
      </c>
      <c r="D8">
        <v>5</v>
      </c>
      <c r="E8">
        <v>5</v>
      </c>
      <c r="F8">
        <v>5</v>
      </c>
      <c r="G8">
        <v>5</v>
      </c>
      <c r="H8">
        <v>5</v>
      </c>
      <c r="I8" t="s">
        <v>743</v>
      </c>
      <c r="J8" t="s">
        <v>744</v>
      </c>
      <c r="K8" t="s">
        <v>745</v>
      </c>
      <c r="L8">
        <v>5142</v>
      </c>
      <c r="M8">
        <v>24</v>
      </c>
      <c r="N8">
        <v>83</v>
      </c>
    </row>
    <row r="9" spans="1:14" ht="409.5" x14ac:dyDescent="0.25">
      <c r="A9">
        <v>430</v>
      </c>
      <c r="B9" t="s">
        <v>223</v>
      </c>
      <c r="C9" s="1">
        <v>44265.73678240741</v>
      </c>
      <c r="D9">
        <v>5</v>
      </c>
      <c r="E9">
        <v>4</v>
      </c>
      <c r="F9">
        <v>4</v>
      </c>
      <c r="G9">
        <v>4</v>
      </c>
      <c r="H9">
        <v>5</v>
      </c>
      <c r="I9" s="2" t="s">
        <v>782</v>
      </c>
      <c r="J9" s="2" t="s">
        <v>783</v>
      </c>
      <c r="K9" t="s">
        <v>784</v>
      </c>
      <c r="L9">
        <v>17</v>
      </c>
      <c r="M9">
        <v>204</v>
      </c>
      <c r="N9">
        <v>1422</v>
      </c>
    </row>
    <row r="10" spans="1:14" x14ac:dyDescent="0.25">
      <c r="A10">
        <v>513</v>
      </c>
      <c r="B10" t="s">
        <v>223</v>
      </c>
      <c r="C10" s="1">
        <v>44277.433321759258</v>
      </c>
      <c r="D10">
        <v>4</v>
      </c>
      <c r="E10">
        <v>3</v>
      </c>
      <c r="F10">
        <v>5</v>
      </c>
      <c r="G10">
        <v>5</v>
      </c>
      <c r="H10">
        <v>5</v>
      </c>
      <c r="I10" t="s">
        <v>894</v>
      </c>
      <c r="J10" t="s">
        <v>895</v>
      </c>
      <c r="L10">
        <v>6</v>
      </c>
      <c r="M10">
        <v>42</v>
      </c>
      <c r="N10">
        <v>111</v>
      </c>
    </row>
    <row r="11" spans="1:14" x14ac:dyDescent="0.25">
      <c r="A11">
        <v>588</v>
      </c>
      <c r="B11" t="s">
        <v>223</v>
      </c>
      <c r="C11" s="1">
        <v>44285.377372685187</v>
      </c>
      <c r="D11">
        <v>4</v>
      </c>
      <c r="E11">
        <v>5</v>
      </c>
      <c r="F11">
        <v>5</v>
      </c>
      <c r="G11">
        <v>5</v>
      </c>
      <c r="H11">
        <v>4</v>
      </c>
      <c r="I11" t="s">
        <v>968</v>
      </c>
      <c r="J11" t="s">
        <v>969</v>
      </c>
      <c r="L11">
        <v>15</v>
      </c>
      <c r="M11">
        <v>65</v>
      </c>
      <c r="N11">
        <v>133</v>
      </c>
    </row>
    <row r="12" spans="1:14" ht="255" x14ac:dyDescent="0.25">
      <c r="A12">
        <v>617</v>
      </c>
      <c r="B12" t="s">
        <v>223</v>
      </c>
      <c r="C12" s="1">
        <v>44286.639502314814</v>
      </c>
      <c r="D12">
        <v>5</v>
      </c>
      <c r="E12">
        <v>5</v>
      </c>
      <c r="F12">
        <v>5</v>
      </c>
      <c r="G12">
        <v>4</v>
      </c>
      <c r="H12">
        <v>5</v>
      </c>
      <c r="I12" s="2" t="s">
        <v>1012</v>
      </c>
      <c r="J12" t="s">
        <v>1013</v>
      </c>
      <c r="K12" t="s">
        <v>1014</v>
      </c>
      <c r="L12">
        <v>3</v>
      </c>
      <c r="M12">
        <v>32</v>
      </c>
      <c r="N12">
        <v>97</v>
      </c>
    </row>
    <row r="16" spans="1:14" x14ac:dyDescent="0.25">
      <c r="D16" t="s">
        <v>1040</v>
      </c>
      <c r="E16" t="s">
        <v>1041</v>
      </c>
      <c r="F16" t="s">
        <v>1084</v>
      </c>
      <c r="G16" t="s">
        <v>1043</v>
      </c>
      <c r="H16" t="s">
        <v>1044</v>
      </c>
    </row>
    <row r="17" spans="3:9" x14ac:dyDescent="0.25">
      <c r="C17" t="s">
        <v>1079</v>
      </c>
      <c r="D17">
        <v>0</v>
      </c>
      <c r="E17">
        <v>0</v>
      </c>
      <c r="F17">
        <v>0</v>
      </c>
      <c r="G17">
        <v>5</v>
      </c>
      <c r="H17">
        <v>4</v>
      </c>
    </row>
    <row r="18" spans="3:9" x14ac:dyDescent="0.25">
      <c r="C18" t="s">
        <v>1080</v>
      </c>
      <c r="D18">
        <v>0</v>
      </c>
      <c r="E18">
        <v>0</v>
      </c>
      <c r="F18">
        <v>1</v>
      </c>
      <c r="G18">
        <v>4</v>
      </c>
      <c r="H18">
        <v>4</v>
      </c>
    </row>
    <row r="19" spans="3:9" x14ac:dyDescent="0.25">
      <c r="C19" t="s">
        <v>1081</v>
      </c>
      <c r="D19">
        <v>0</v>
      </c>
      <c r="E19">
        <v>0</v>
      </c>
      <c r="F19">
        <v>0</v>
      </c>
      <c r="G19">
        <v>1</v>
      </c>
      <c r="H19">
        <v>8</v>
      </c>
    </row>
    <row r="20" spans="3:9" x14ac:dyDescent="0.25">
      <c r="C20" t="s">
        <v>1082</v>
      </c>
      <c r="D20">
        <v>0</v>
      </c>
      <c r="E20">
        <v>0</v>
      </c>
      <c r="F20">
        <v>0</v>
      </c>
      <c r="G20">
        <v>3</v>
      </c>
      <c r="H20">
        <v>6</v>
      </c>
    </row>
    <row r="21" spans="3:9" x14ac:dyDescent="0.25">
      <c r="C21" t="s">
        <v>1083</v>
      </c>
      <c r="D21">
        <v>0</v>
      </c>
      <c r="E21">
        <v>0</v>
      </c>
      <c r="F21">
        <v>0</v>
      </c>
      <c r="G21">
        <v>3</v>
      </c>
      <c r="H21">
        <v>6</v>
      </c>
    </row>
    <row r="23" spans="3:9" x14ac:dyDescent="0.25">
      <c r="D23" t="s">
        <v>1040</v>
      </c>
      <c r="E23" t="s">
        <v>1041</v>
      </c>
      <c r="F23" t="s">
        <v>1084</v>
      </c>
      <c r="G23" t="s">
        <v>1043</v>
      </c>
      <c r="H23" t="s">
        <v>1044</v>
      </c>
      <c r="I23" t="s">
        <v>1085</v>
      </c>
    </row>
    <row r="24" spans="3:9" x14ac:dyDescent="0.25">
      <c r="C24" t="s">
        <v>1079</v>
      </c>
      <c r="D24" s="4">
        <f>D17/9</f>
        <v>0</v>
      </c>
      <c r="E24" s="4">
        <f t="shared" ref="E24:H24" si="0">E17/9</f>
        <v>0</v>
      </c>
      <c r="F24" s="4">
        <f t="shared" si="0"/>
        <v>0</v>
      </c>
      <c r="G24" s="4">
        <f t="shared" si="0"/>
        <v>0.55555555555555558</v>
      </c>
      <c r="H24" s="4">
        <f t="shared" si="0"/>
        <v>0.44444444444444442</v>
      </c>
      <c r="I24">
        <v>9</v>
      </c>
    </row>
    <row r="25" spans="3:9" x14ac:dyDescent="0.25">
      <c r="C25" t="s">
        <v>1080</v>
      </c>
      <c r="D25" s="4">
        <f t="shared" ref="D25:H25" si="1">D18/9</f>
        <v>0</v>
      </c>
      <c r="E25" s="4">
        <f t="shared" si="1"/>
        <v>0</v>
      </c>
      <c r="F25" s="4">
        <f t="shared" si="1"/>
        <v>0.1111111111111111</v>
      </c>
      <c r="G25" s="4">
        <f t="shared" si="1"/>
        <v>0.44444444444444442</v>
      </c>
      <c r="H25" s="4">
        <f t="shared" si="1"/>
        <v>0.44444444444444442</v>
      </c>
      <c r="I25">
        <v>9</v>
      </c>
    </row>
    <row r="26" spans="3:9" x14ac:dyDescent="0.25">
      <c r="C26" t="s">
        <v>1081</v>
      </c>
      <c r="D26" s="4">
        <f t="shared" ref="D26:H26" si="2">D19/9</f>
        <v>0</v>
      </c>
      <c r="E26" s="4">
        <f t="shared" si="2"/>
        <v>0</v>
      </c>
      <c r="F26" s="4">
        <f t="shared" si="2"/>
        <v>0</v>
      </c>
      <c r="G26" s="4">
        <f t="shared" si="2"/>
        <v>0.1111111111111111</v>
      </c>
      <c r="H26" s="4">
        <f t="shared" si="2"/>
        <v>0.88888888888888884</v>
      </c>
      <c r="I26">
        <v>9</v>
      </c>
    </row>
    <row r="27" spans="3:9" x14ac:dyDescent="0.25">
      <c r="C27" t="s">
        <v>1082</v>
      </c>
      <c r="D27" s="4">
        <f t="shared" ref="D27:H27" si="3">D20/9</f>
        <v>0</v>
      </c>
      <c r="E27" s="4">
        <f t="shared" si="3"/>
        <v>0</v>
      </c>
      <c r="F27" s="4">
        <f t="shared" si="3"/>
        <v>0</v>
      </c>
      <c r="G27" s="4">
        <f t="shared" si="3"/>
        <v>0.33333333333333331</v>
      </c>
      <c r="H27" s="4">
        <f t="shared" si="3"/>
        <v>0.66666666666666663</v>
      </c>
      <c r="I27">
        <v>9</v>
      </c>
    </row>
    <row r="28" spans="3:9" x14ac:dyDescent="0.25">
      <c r="C28" t="s">
        <v>1083</v>
      </c>
      <c r="D28" s="4">
        <f t="shared" ref="D28:H28" si="4">D21/9</f>
        <v>0</v>
      </c>
      <c r="E28" s="4">
        <f t="shared" si="4"/>
        <v>0</v>
      </c>
      <c r="F28" s="4">
        <f t="shared" si="4"/>
        <v>0</v>
      </c>
      <c r="G28" s="4">
        <f t="shared" si="4"/>
        <v>0.33333333333333331</v>
      </c>
      <c r="H28" s="4">
        <f t="shared" si="4"/>
        <v>0.66666666666666663</v>
      </c>
      <c r="I28">
        <v>9</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FA08-C8F2-4E33-B079-0ABFBB3AA1BB}">
  <sheetPr filterMode="1"/>
  <dimension ref="A1:BF210"/>
  <sheetViews>
    <sheetView topLeftCell="Y1" zoomScale="85" zoomScaleNormal="85" workbookViewId="0">
      <pane ySplit="1" topLeftCell="A2" activePane="bottomLeft" state="frozen"/>
      <selection activeCell="V1" sqref="V1"/>
      <selection pane="bottomLeft" activeCell="N2" sqref="N2:AE2"/>
    </sheetView>
  </sheetViews>
  <sheetFormatPr baseColWidth="10" defaultRowHeight="15" x14ac:dyDescent="0.25"/>
  <cols>
    <col min="3" max="3" width="14" customWidth="1"/>
    <col min="51" max="51" width="14"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270" hidden="1" x14ac:dyDescent="0.25">
      <c r="A3">
        <v>325</v>
      </c>
      <c r="B3" t="s">
        <v>227</v>
      </c>
      <c r="C3" s="1">
        <v>44258.599027777775</v>
      </c>
      <c r="D3">
        <v>2</v>
      </c>
      <c r="E3">
        <v>2</v>
      </c>
      <c r="F3" t="s">
        <v>616</v>
      </c>
      <c r="K3">
        <v>2</v>
      </c>
      <c r="L3" s="2" t="s">
        <v>620</v>
      </c>
      <c r="M3" t="s">
        <v>621</v>
      </c>
      <c r="N3">
        <v>3</v>
      </c>
      <c r="O3">
        <v>2</v>
      </c>
      <c r="P3">
        <v>2</v>
      </c>
      <c r="Q3">
        <v>3</v>
      </c>
      <c r="R3">
        <v>-1</v>
      </c>
      <c r="S3">
        <v>1</v>
      </c>
      <c r="T3">
        <v>2</v>
      </c>
      <c r="U3">
        <v>2</v>
      </c>
      <c r="V3">
        <v>4</v>
      </c>
      <c r="W3">
        <v>-1</v>
      </c>
      <c r="X3">
        <v>-1</v>
      </c>
      <c r="Y3">
        <v>3</v>
      </c>
      <c r="Z3">
        <v>3</v>
      </c>
      <c r="AA3">
        <v>4</v>
      </c>
      <c r="AB3">
        <v>4</v>
      </c>
      <c r="AC3">
        <v>-1</v>
      </c>
      <c r="AD3">
        <v>1</v>
      </c>
      <c r="AE3">
        <v>16</v>
      </c>
      <c r="AF3">
        <v>2</v>
      </c>
      <c r="AG3">
        <v>2</v>
      </c>
      <c r="AP3">
        <v>44</v>
      </c>
      <c r="AQ3">
        <v>39</v>
      </c>
      <c r="AR3">
        <v>78</v>
      </c>
      <c r="AS3">
        <v>41</v>
      </c>
      <c r="AT3">
        <v>14</v>
      </c>
      <c r="AU3">
        <v>158</v>
      </c>
      <c r="AV3">
        <v>65</v>
      </c>
      <c r="AW3">
        <v>26</v>
      </c>
      <c r="AX3">
        <v>421</v>
      </c>
      <c r="AY3" s="1">
        <v>44258.604409722226</v>
      </c>
      <c r="AZ3">
        <v>1</v>
      </c>
      <c r="BA3">
        <v>8</v>
      </c>
      <c r="BB3">
        <v>8</v>
      </c>
      <c r="BC3">
        <v>0</v>
      </c>
      <c r="BD3">
        <v>0</v>
      </c>
      <c r="BE3" t="s">
        <v>294</v>
      </c>
      <c r="BF3">
        <v>21</v>
      </c>
    </row>
    <row r="4" spans="1:58" x14ac:dyDescent="0.25">
      <c r="A4">
        <v>326</v>
      </c>
      <c r="B4" t="s">
        <v>227</v>
      </c>
      <c r="C4" s="1">
        <v>44258.599039351851</v>
      </c>
      <c r="D4">
        <v>2</v>
      </c>
      <c r="E4">
        <v>2</v>
      </c>
      <c r="F4" t="s">
        <v>616</v>
      </c>
      <c r="K4">
        <v>2</v>
      </c>
      <c r="L4" t="e">
        <v>#NAME?</v>
      </c>
      <c r="M4" t="e">
        <v>#NAME?</v>
      </c>
      <c r="N4">
        <v>2</v>
      </c>
      <c r="O4">
        <v>3</v>
      </c>
      <c r="P4">
        <v>4</v>
      </c>
      <c r="Q4">
        <v>2</v>
      </c>
      <c r="R4">
        <v>3</v>
      </c>
      <c r="S4">
        <v>1</v>
      </c>
      <c r="T4">
        <v>2</v>
      </c>
      <c r="U4">
        <v>2</v>
      </c>
      <c r="V4">
        <v>-1</v>
      </c>
      <c r="W4">
        <v>4</v>
      </c>
      <c r="X4">
        <v>4</v>
      </c>
      <c r="Y4">
        <v>3</v>
      </c>
      <c r="Z4">
        <v>3</v>
      </c>
      <c r="AA4">
        <v>4</v>
      </c>
      <c r="AB4">
        <v>4</v>
      </c>
      <c r="AC4">
        <v>-1</v>
      </c>
      <c r="AD4">
        <v>1</v>
      </c>
      <c r="AE4">
        <v>16</v>
      </c>
      <c r="AF4">
        <v>2</v>
      </c>
      <c r="AG4">
        <v>3</v>
      </c>
      <c r="AP4">
        <v>48</v>
      </c>
      <c r="AQ4">
        <v>40</v>
      </c>
      <c r="AR4">
        <v>60</v>
      </c>
      <c r="AS4">
        <v>43</v>
      </c>
      <c r="AT4">
        <v>24</v>
      </c>
      <c r="AU4">
        <v>135</v>
      </c>
      <c r="AV4">
        <v>67</v>
      </c>
      <c r="AW4">
        <v>41</v>
      </c>
      <c r="AX4">
        <v>458</v>
      </c>
      <c r="AY4" s="1">
        <v>44258.604351851849</v>
      </c>
      <c r="AZ4">
        <v>1</v>
      </c>
      <c r="BA4">
        <v>8</v>
      </c>
      <c r="BB4">
        <v>8</v>
      </c>
      <c r="BC4">
        <v>0</v>
      </c>
      <c r="BD4">
        <v>0</v>
      </c>
      <c r="BE4" t="s">
        <v>427</v>
      </c>
      <c r="BF4">
        <v>14</v>
      </c>
    </row>
    <row r="5" spans="1:58" x14ac:dyDescent="0.25">
      <c r="A5">
        <v>328</v>
      </c>
      <c r="B5" t="s">
        <v>227</v>
      </c>
      <c r="C5" s="1">
        <v>44258.599062499998</v>
      </c>
      <c r="D5">
        <v>2</v>
      </c>
      <c r="E5">
        <v>2</v>
      </c>
      <c r="F5" t="s">
        <v>616</v>
      </c>
      <c r="K5">
        <v>2</v>
      </c>
      <c r="L5" t="e">
        <v>#NAME?</v>
      </c>
      <c r="M5" t="e">
        <v>#NAME?</v>
      </c>
      <c r="N5">
        <v>4</v>
      </c>
      <c r="O5">
        <v>4</v>
      </c>
      <c r="P5">
        <v>4</v>
      </c>
      <c r="Q5">
        <v>2</v>
      </c>
      <c r="R5">
        <v>2</v>
      </c>
      <c r="S5">
        <v>2</v>
      </c>
      <c r="T5">
        <v>4</v>
      </c>
      <c r="U5">
        <v>2</v>
      </c>
      <c r="V5">
        <v>4</v>
      </c>
      <c r="W5">
        <v>5</v>
      </c>
      <c r="X5">
        <v>2</v>
      </c>
      <c r="Y5">
        <v>5</v>
      </c>
      <c r="Z5">
        <v>5</v>
      </c>
      <c r="AA5">
        <v>5</v>
      </c>
      <c r="AB5">
        <v>5</v>
      </c>
      <c r="AC5">
        <v>3</v>
      </c>
      <c r="AD5">
        <v>2</v>
      </c>
      <c r="AE5">
        <v>15</v>
      </c>
      <c r="AF5">
        <v>3</v>
      </c>
      <c r="AG5">
        <v>3</v>
      </c>
      <c r="AP5">
        <v>47</v>
      </c>
      <c r="AQ5">
        <v>26</v>
      </c>
      <c r="AR5">
        <v>51</v>
      </c>
      <c r="AS5">
        <v>73</v>
      </c>
      <c r="AT5">
        <v>14</v>
      </c>
      <c r="AU5">
        <v>274</v>
      </c>
      <c r="AV5">
        <v>103</v>
      </c>
      <c r="AW5">
        <v>23</v>
      </c>
      <c r="AX5">
        <v>611</v>
      </c>
      <c r="AY5" s="1">
        <v>44258.606134259258</v>
      </c>
      <c r="AZ5">
        <v>1</v>
      </c>
      <c r="BA5">
        <v>8</v>
      </c>
      <c r="BB5">
        <v>8</v>
      </c>
      <c r="BC5">
        <v>0</v>
      </c>
      <c r="BD5">
        <v>0</v>
      </c>
      <c r="BE5" t="s">
        <v>215</v>
      </c>
      <c r="BF5">
        <v>16</v>
      </c>
    </row>
    <row r="6" spans="1:58" ht="270" hidden="1" x14ac:dyDescent="0.25">
      <c r="A6">
        <v>329</v>
      </c>
      <c r="B6" t="s">
        <v>227</v>
      </c>
      <c r="C6" s="1">
        <v>44258.599074074074</v>
      </c>
      <c r="D6">
        <v>2</v>
      </c>
      <c r="E6">
        <v>2</v>
      </c>
      <c r="F6" t="s">
        <v>616</v>
      </c>
      <c r="K6">
        <v>2</v>
      </c>
      <c r="L6" s="2" t="s">
        <v>622</v>
      </c>
      <c r="M6" s="2" t="s">
        <v>623</v>
      </c>
      <c r="N6">
        <v>-1</v>
      </c>
      <c r="O6">
        <v>3</v>
      </c>
      <c r="P6">
        <v>2</v>
      </c>
      <c r="Q6">
        <v>1</v>
      </c>
      <c r="R6">
        <v>-1</v>
      </c>
      <c r="S6">
        <v>1</v>
      </c>
      <c r="T6">
        <v>2</v>
      </c>
      <c r="U6">
        <v>1</v>
      </c>
      <c r="V6">
        <v>-1</v>
      </c>
      <c r="W6">
        <v>3</v>
      </c>
      <c r="X6">
        <v>3</v>
      </c>
      <c r="Y6">
        <v>2</v>
      </c>
      <c r="Z6">
        <v>-1</v>
      </c>
      <c r="AA6">
        <v>4</v>
      </c>
      <c r="AB6">
        <v>5</v>
      </c>
      <c r="AC6">
        <v>-1</v>
      </c>
      <c r="AD6">
        <v>2</v>
      </c>
      <c r="AE6">
        <v>16</v>
      </c>
      <c r="AF6">
        <v>3</v>
      </c>
      <c r="AG6">
        <v>2</v>
      </c>
      <c r="AP6">
        <v>89</v>
      </c>
      <c r="AQ6">
        <v>40</v>
      </c>
      <c r="AR6">
        <v>45</v>
      </c>
      <c r="AS6">
        <v>71</v>
      </c>
      <c r="AT6">
        <v>22</v>
      </c>
      <c r="AU6">
        <v>110</v>
      </c>
      <c r="AV6">
        <v>33</v>
      </c>
      <c r="AW6">
        <v>57</v>
      </c>
      <c r="AX6">
        <v>467</v>
      </c>
      <c r="AY6" s="1">
        <v>44258.604479166665</v>
      </c>
      <c r="AZ6">
        <v>1</v>
      </c>
      <c r="BA6">
        <v>8</v>
      </c>
      <c r="BB6">
        <v>8</v>
      </c>
      <c r="BC6">
        <v>0</v>
      </c>
      <c r="BD6">
        <v>0</v>
      </c>
      <c r="BE6" t="s">
        <v>624</v>
      </c>
      <c r="BF6">
        <v>17</v>
      </c>
    </row>
    <row r="7" spans="1:58" ht="409.5" x14ac:dyDescent="0.25">
      <c r="A7">
        <v>330</v>
      </c>
      <c r="B7" t="s">
        <v>227</v>
      </c>
      <c r="C7" s="1">
        <v>44258.599085648151</v>
      </c>
      <c r="D7">
        <v>2</v>
      </c>
      <c r="E7">
        <v>2</v>
      </c>
      <c r="F7" t="s">
        <v>616</v>
      </c>
      <c r="K7">
        <v>2</v>
      </c>
      <c r="L7" s="2" t="s">
        <v>625</v>
      </c>
      <c r="M7" t="s">
        <v>626</v>
      </c>
      <c r="N7">
        <v>5</v>
      </c>
      <c r="O7">
        <v>5</v>
      </c>
      <c r="P7">
        <v>5</v>
      </c>
      <c r="Q7">
        <v>1</v>
      </c>
      <c r="R7">
        <v>-1</v>
      </c>
      <c r="S7">
        <v>1</v>
      </c>
      <c r="T7">
        <v>1</v>
      </c>
      <c r="U7">
        <v>2</v>
      </c>
      <c r="V7">
        <v>3</v>
      </c>
      <c r="W7">
        <v>3</v>
      </c>
      <c r="X7">
        <v>3</v>
      </c>
      <c r="Y7">
        <v>3</v>
      </c>
      <c r="Z7">
        <v>4</v>
      </c>
      <c r="AA7">
        <v>3</v>
      </c>
      <c r="AB7">
        <v>3</v>
      </c>
      <c r="AC7">
        <v>3</v>
      </c>
      <c r="AD7">
        <v>2</v>
      </c>
      <c r="AE7">
        <v>16</v>
      </c>
      <c r="AF7">
        <v>4</v>
      </c>
      <c r="AG7">
        <v>3</v>
      </c>
      <c r="AP7">
        <v>54</v>
      </c>
      <c r="AQ7">
        <v>35</v>
      </c>
      <c r="AR7">
        <v>31</v>
      </c>
      <c r="AS7">
        <v>64</v>
      </c>
      <c r="AT7">
        <v>31</v>
      </c>
      <c r="AU7">
        <v>190</v>
      </c>
      <c r="AV7">
        <v>36</v>
      </c>
      <c r="AW7">
        <v>37</v>
      </c>
      <c r="AX7">
        <v>478</v>
      </c>
      <c r="AY7" s="1">
        <v>44258.604618055557</v>
      </c>
      <c r="AZ7">
        <v>1</v>
      </c>
      <c r="BA7">
        <v>8</v>
      </c>
      <c r="BB7">
        <v>8</v>
      </c>
      <c r="BC7">
        <v>0</v>
      </c>
      <c r="BD7">
        <v>0</v>
      </c>
      <c r="BE7" t="s">
        <v>246</v>
      </c>
      <c r="BF7">
        <v>17</v>
      </c>
    </row>
    <row r="8" spans="1:58" ht="75" hidden="1" x14ac:dyDescent="0.25">
      <c r="A8">
        <v>331</v>
      </c>
      <c r="B8" t="s">
        <v>227</v>
      </c>
      <c r="C8" s="1">
        <v>44258.599097222221</v>
      </c>
      <c r="D8">
        <v>2</v>
      </c>
      <c r="E8">
        <v>2</v>
      </c>
      <c r="F8" t="s">
        <v>616</v>
      </c>
      <c r="K8">
        <v>2</v>
      </c>
      <c r="L8" t="s">
        <v>627</v>
      </c>
      <c r="M8" s="2" t="s">
        <v>628</v>
      </c>
      <c r="N8">
        <v>2</v>
      </c>
      <c r="O8">
        <v>2</v>
      </c>
      <c r="P8">
        <v>2</v>
      </c>
      <c r="Q8">
        <v>3</v>
      </c>
      <c r="R8">
        <v>2</v>
      </c>
      <c r="S8">
        <v>1</v>
      </c>
      <c r="T8">
        <v>1</v>
      </c>
      <c r="U8">
        <v>2</v>
      </c>
      <c r="V8">
        <v>4</v>
      </c>
      <c r="W8">
        <v>3</v>
      </c>
      <c r="X8">
        <v>2</v>
      </c>
      <c r="Y8">
        <v>5</v>
      </c>
      <c r="Z8">
        <v>4</v>
      </c>
      <c r="AA8">
        <v>-1</v>
      </c>
      <c r="AB8">
        <v>2</v>
      </c>
      <c r="AC8">
        <v>-1</v>
      </c>
      <c r="AD8">
        <v>1</v>
      </c>
      <c r="AE8">
        <v>15</v>
      </c>
      <c r="AF8">
        <v>4</v>
      </c>
      <c r="AG8">
        <v>2</v>
      </c>
      <c r="AP8">
        <v>142</v>
      </c>
      <c r="AQ8">
        <v>30</v>
      </c>
      <c r="AR8">
        <v>29</v>
      </c>
      <c r="AS8">
        <v>53</v>
      </c>
      <c r="AT8">
        <v>40</v>
      </c>
      <c r="AU8">
        <v>24</v>
      </c>
      <c r="AV8">
        <v>40</v>
      </c>
      <c r="AW8">
        <v>43</v>
      </c>
      <c r="AX8">
        <v>401</v>
      </c>
      <c r="AY8" s="1">
        <v>44258.603738425925</v>
      </c>
      <c r="AZ8">
        <v>1</v>
      </c>
      <c r="BA8">
        <v>8</v>
      </c>
      <c r="BB8">
        <v>8</v>
      </c>
      <c r="BC8">
        <v>0</v>
      </c>
      <c r="BD8">
        <v>0</v>
      </c>
      <c r="BE8" t="s">
        <v>629</v>
      </c>
      <c r="BF8">
        <v>57</v>
      </c>
    </row>
    <row r="9" spans="1:58" ht="105" hidden="1" x14ac:dyDescent="0.25">
      <c r="A9">
        <v>332</v>
      </c>
      <c r="B9" t="s">
        <v>227</v>
      </c>
      <c r="C9" s="1">
        <v>44258.599108796298</v>
      </c>
      <c r="D9">
        <v>2</v>
      </c>
      <c r="E9">
        <v>2</v>
      </c>
      <c r="F9" t="s">
        <v>630</v>
      </c>
      <c r="K9">
        <v>2</v>
      </c>
      <c r="L9" s="2" t="s">
        <v>631</v>
      </c>
      <c r="M9" t="s">
        <v>632</v>
      </c>
      <c r="N9">
        <v>5</v>
      </c>
      <c r="O9">
        <v>5</v>
      </c>
      <c r="P9">
        <v>5</v>
      </c>
      <c r="Q9">
        <v>1</v>
      </c>
      <c r="R9">
        <v>-1</v>
      </c>
      <c r="S9">
        <v>1</v>
      </c>
      <c r="T9">
        <v>4</v>
      </c>
      <c r="U9">
        <v>3</v>
      </c>
      <c r="V9">
        <v>5</v>
      </c>
      <c r="W9">
        <v>4</v>
      </c>
      <c r="X9">
        <v>5</v>
      </c>
      <c r="Y9">
        <v>2</v>
      </c>
      <c r="Z9">
        <v>4</v>
      </c>
      <c r="AA9">
        <v>4</v>
      </c>
      <c r="AB9">
        <v>5</v>
      </c>
      <c r="AC9">
        <v>3</v>
      </c>
      <c r="AD9">
        <v>2</v>
      </c>
      <c r="AE9">
        <v>16</v>
      </c>
      <c r="AF9">
        <v>4</v>
      </c>
      <c r="AG9">
        <v>1</v>
      </c>
      <c r="AQ9">
        <v>63</v>
      </c>
      <c r="AR9">
        <v>56</v>
      </c>
      <c r="AS9">
        <v>64</v>
      </c>
      <c r="AT9">
        <v>154</v>
      </c>
      <c r="AU9">
        <v>35</v>
      </c>
      <c r="AV9">
        <v>55</v>
      </c>
      <c r="AW9">
        <v>41</v>
      </c>
      <c r="AX9">
        <v>335</v>
      </c>
      <c r="AY9" s="1">
        <v>44258.604537037034</v>
      </c>
      <c r="AZ9">
        <v>1</v>
      </c>
      <c r="BA9">
        <v>8</v>
      </c>
      <c r="BB9">
        <v>8</v>
      </c>
      <c r="BC9">
        <v>0</v>
      </c>
      <c r="BD9">
        <v>0</v>
      </c>
      <c r="BE9" t="s">
        <v>633</v>
      </c>
      <c r="BF9">
        <v>39</v>
      </c>
    </row>
    <row r="10" spans="1:58" ht="75" hidden="1" x14ac:dyDescent="0.25">
      <c r="A10">
        <v>333</v>
      </c>
      <c r="B10" t="s">
        <v>227</v>
      </c>
      <c r="C10" s="1">
        <v>44258.599108796298</v>
      </c>
      <c r="D10">
        <v>2</v>
      </c>
      <c r="E10">
        <v>2</v>
      </c>
      <c r="F10" t="s">
        <v>634</v>
      </c>
      <c r="K10">
        <v>2</v>
      </c>
      <c r="L10" s="2" t="s">
        <v>635</v>
      </c>
      <c r="M10" t="s">
        <v>636</v>
      </c>
      <c r="N10">
        <v>-1</v>
      </c>
      <c r="O10">
        <v>3</v>
      </c>
      <c r="P10">
        <v>2</v>
      </c>
      <c r="Q10">
        <v>3</v>
      </c>
      <c r="R10">
        <v>-1</v>
      </c>
      <c r="S10">
        <v>1</v>
      </c>
      <c r="T10">
        <v>1</v>
      </c>
      <c r="U10">
        <v>1</v>
      </c>
      <c r="V10">
        <v>3</v>
      </c>
      <c r="W10">
        <v>3</v>
      </c>
      <c r="X10">
        <v>4</v>
      </c>
      <c r="Y10">
        <v>3</v>
      </c>
      <c r="Z10">
        <v>3</v>
      </c>
      <c r="AA10">
        <v>3</v>
      </c>
      <c r="AB10">
        <v>3</v>
      </c>
      <c r="AC10">
        <v>-1</v>
      </c>
      <c r="AD10">
        <v>1</v>
      </c>
      <c r="AE10">
        <v>15</v>
      </c>
      <c r="AF10">
        <v>5</v>
      </c>
      <c r="AG10">
        <v>2</v>
      </c>
      <c r="AP10">
        <v>124</v>
      </c>
      <c r="AQ10">
        <v>26</v>
      </c>
      <c r="AR10">
        <v>37</v>
      </c>
      <c r="AS10">
        <v>68</v>
      </c>
      <c r="AT10">
        <v>17</v>
      </c>
      <c r="AU10">
        <v>73</v>
      </c>
      <c r="AV10">
        <v>27</v>
      </c>
      <c r="AW10">
        <v>73</v>
      </c>
      <c r="AX10">
        <v>445</v>
      </c>
      <c r="AY10" s="1">
        <v>44258.604259259257</v>
      </c>
      <c r="AZ10">
        <v>1</v>
      </c>
      <c r="BA10">
        <v>8</v>
      </c>
      <c r="BB10">
        <v>8</v>
      </c>
      <c r="BC10">
        <v>0</v>
      </c>
      <c r="BD10">
        <v>0</v>
      </c>
      <c r="BE10" t="s">
        <v>329</v>
      </c>
      <c r="BF10">
        <v>31</v>
      </c>
    </row>
    <row r="11" spans="1:58" hidden="1" x14ac:dyDescent="0.25">
      <c r="A11">
        <v>334</v>
      </c>
      <c r="B11" t="s">
        <v>227</v>
      </c>
      <c r="C11" s="1">
        <v>44258.599178240744</v>
      </c>
      <c r="D11">
        <v>2</v>
      </c>
      <c r="E11">
        <v>2</v>
      </c>
      <c r="F11" t="s">
        <v>616</v>
      </c>
      <c r="K11">
        <v>2</v>
      </c>
      <c r="L11" t="s">
        <v>637</v>
      </c>
      <c r="M11" t="s">
        <v>638</v>
      </c>
      <c r="N11">
        <v>3</v>
      </c>
      <c r="O11">
        <v>4</v>
      </c>
      <c r="P11">
        <v>4</v>
      </c>
      <c r="Q11">
        <v>2</v>
      </c>
      <c r="R11">
        <v>3</v>
      </c>
      <c r="S11">
        <v>2</v>
      </c>
      <c r="T11">
        <v>2</v>
      </c>
      <c r="U11">
        <v>1</v>
      </c>
      <c r="V11">
        <v>1</v>
      </c>
      <c r="W11">
        <v>4</v>
      </c>
      <c r="X11">
        <v>1</v>
      </c>
      <c r="Y11">
        <v>2</v>
      </c>
      <c r="Z11">
        <v>3</v>
      </c>
      <c r="AA11">
        <v>5</v>
      </c>
      <c r="AB11">
        <v>5</v>
      </c>
      <c r="AC11">
        <v>-1</v>
      </c>
      <c r="AD11">
        <v>2</v>
      </c>
      <c r="AE11">
        <v>15</v>
      </c>
      <c r="AF11">
        <v>5</v>
      </c>
      <c r="AG11">
        <v>1</v>
      </c>
      <c r="AQ11">
        <v>35</v>
      </c>
      <c r="AR11">
        <v>54</v>
      </c>
      <c r="AS11">
        <v>187</v>
      </c>
      <c r="AT11">
        <v>18</v>
      </c>
      <c r="AU11">
        <v>34</v>
      </c>
      <c r="AV11">
        <v>19</v>
      </c>
      <c r="AW11">
        <v>46</v>
      </c>
      <c r="AX11">
        <v>269</v>
      </c>
      <c r="AY11" s="1">
        <v>44258.603738425925</v>
      </c>
      <c r="AZ11">
        <v>1</v>
      </c>
      <c r="BA11">
        <v>8</v>
      </c>
      <c r="BB11">
        <v>8</v>
      </c>
      <c r="BC11">
        <v>0</v>
      </c>
      <c r="BD11">
        <v>0</v>
      </c>
      <c r="BE11" t="s">
        <v>526</v>
      </c>
      <c r="BF11">
        <v>65</v>
      </c>
    </row>
    <row r="12" spans="1:58" x14ac:dyDescent="0.25">
      <c r="A12">
        <v>335</v>
      </c>
      <c r="B12" t="s">
        <v>227</v>
      </c>
      <c r="C12" s="1">
        <v>44258.599189814813</v>
      </c>
      <c r="D12">
        <v>2</v>
      </c>
      <c r="E12">
        <v>2</v>
      </c>
      <c r="F12" t="s">
        <v>616</v>
      </c>
      <c r="K12">
        <v>2</v>
      </c>
      <c r="L12" t="s">
        <v>639</v>
      </c>
      <c r="M12" t="s">
        <v>640</v>
      </c>
      <c r="N12">
        <v>3</v>
      </c>
      <c r="O12">
        <v>4</v>
      </c>
      <c r="P12">
        <v>4</v>
      </c>
      <c r="Q12">
        <v>2</v>
      </c>
      <c r="R12">
        <v>4</v>
      </c>
      <c r="S12">
        <v>1</v>
      </c>
      <c r="T12">
        <v>2</v>
      </c>
      <c r="U12">
        <v>2</v>
      </c>
      <c r="V12">
        <v>3</v>
      </c>
      <c r="W12">
        <v>4</v>
      </c>
      <c r="X12">
        <v>2</v>
      </c>
      <c r="Y12">
        <v>3</v>
      </c>
      <c r="Z12">
        <v>3</v>
      </c>
      <c r="AA12">
        <v>3</v>
      </c>
      <c r="AB12">
        <v>3</v>
      </c>
      <c r="AC12">
        <v>-1</v>
      </c>
      <c r="AD12">
        <v>1</v>
      </c>
      <c r="AE12">
        <v>15</v>
      </c>
      <c r="AF12">
        <v>5</v>
      </c>
      <c r="AG12">
        <v>3</v>
      </c>
      <c r="AP12">
        <v>205</v>
      </c>
      <c r="AQ12">
        <v>52</v>
      </c>
      <c r="AR12">
        <v>31</v>
      </c>
      <c r="AS12">
        <v>75</v>
      </c>
      <c r="AT12">
        <v>26</v>
      </c>
      <c r="AU12">
        <v>91</v>
      </c>
      <c r="AV12">
        <v>23</v>
      </c>
      <c r="AW12">
        <v>39</v>
      </c>
      <c r="AX12">
        <v>542</v>
      </c>
      <c r="AY12" s="1">
        <v>44258.605462962965</v>
      </c>
      <c r="AZ12">
        <v>1</v>
      </c>
      <c r="BA12">
        <v>8</v>
      </c>
      <c r="BB12">
        <v>8</v>
      </c>
      <c r="BC12">
        <v>0</v>
      </c>
      <c r="BD12">
        <v>0</v>
      </c>
      <c r="BE12" t="s">
        <v>393</v>
      </c>
      <c r="BF12">
        <v>29</v>
      </c>
    </row>
    <row r="13" spans="1:58" ht="409.5" x14ac:dyDescent="0.25">
      <c r="A13">
        <v>336</v>
      </c>
      <c r="B13" t="s">
        <v>227</v>
      </c>
      <c r="C13" s="1">
        <v>44258.599236111113</v>
      </c>
      <c r="D13">
        <v>2</v>
      </c>
      <c r="E13">
        <v>2</v>
      </c>
      <c r="F13" t="s">
        <v>616</v>
      </c>
      <c r="K13">
        <v>2</v>
      </c>
      <c r="L13" s="2" t="s">
        <v>641</v>
      </c>
      <c r="M13" t="s">
        <v>642</v>
      </c>
      <c r="N13">
        <v>4</v>
      </c>
      <c r="O13">
        <v>4</v>
      </c>
      <c r="P13">
        <v>4</v>
      </c>
      <c r="Q13">
        <v>2</v>
      </c>
      <c r="R13">
        <v>4</v>
      </c>
      <c r="S13">
        <v>1</v>
      </c>
      <c r="T13">
        <v>4</v>
      </c>
      <c r="U13">
        <v>3</v>
      </c>
      <c r="V13">
        <v>2</v>
      </c>
      <c r="W13">
        <v>2</v>
      </c>
      <c r="X13">
        <v>5</v>
      </c>
      <c r="Y13">
        <v>4</v>
      </c>
      <c r="Z13">
        <v>5</v>
      </c>
      <c r="AA13">
        <v>4</v>
      </c>
      <c r="AB13">
        <v>4</v>
      </c>
      <c r="AC13">
        <v>-1</v>
      </c>
      <c r="AD13">
        <v>1</v>
      </c>
      <c r="AE13">
        <v>16</v>
      </c>
      <c r="AF13">
        <v>6</v>
      </c>
      <c r="AG13">
        <v>3</v>
      </c>
      <c r="AP13">
        <v>163</v>
      </c>
      <c r="AQ13">
        <v>28</v>
      </c>
      <c r="AR13">
        <v>23</v>
      </c>
      <c r="AS13">
        <v>52</v>
      </c>
      <c r="AT13">
        <v>11</v>
      </c>
      <c r="AU13">
        <v>408</v>
      </c>
      <c r="AV13">
        <v>2522</v>
      </c>
      <c r="AW13">
        <v>25</v>
      </c>
      <c r="AX13">
        <v>810</v>
      </c>
      <c r="AY13" s="1">
        <v>44258.636643518519</v>
      </c>
      <c r="AZ13">
        <v>1</v>
      </c>
      <c r="BA13">
        <v>8</v>
      </c>
      <c r="BB13">
        <v>8</v>
      </c>
      <c r="BC13">
        <v>0</v>
      </c>
      <c r="BD13">
        <v>0</v>
      </c>
      <c r="BE13" t="s">
        <v>333</v>
      </c>
      <c r="BF13">
        <v>17</v>
      </c>
    </row>
    <row r="14" spans="1:58" hidden="1" x14ac:dyDescent="0.25">
      <c r="A14">
        <v>337</v>
      </c>
      <c r="B14" t="s">
        <v>227</v>
      </c>
      <c r="C14" s="1">
        <v>44258.599282407406</v>
      </c>
      <c r="D14">
        <v>2</v>
      </c>
      <c r="E14">
        <v>2</v>
      </c>
      <c r="F14" t="s">
        <v>643</v>
      </c>
      <c r="K14">
        <v>2</v>
      </c>
      <c r="L14" t="e">
        <v>#NAME?</v>
      </c>
      <c r="M14" t="e">
        <v>#NAME?</v>
      </c>
      <c r="N14">
        <v>2</v>
      </c>
      <c r="O14">
        <v>4</v>
      </c>
      <c r="P14">
        <v>-1</v>
      </c>
      <c r="Q14">
        <v>1</v>
      </c>
      <c r="R14">
        <v>-1</v>
      </c>
      <c r="S14">
        <v>2</v>
      </c>
      <c r="T14">
        <v>1</v>
      </c>
      <c r="U14">
        <v>2</v>
      </c>
      <c r="V14">
        <v>3</v>
      </c>
      <c r="W14">
        <v>2</v>
      </c>
      <c r="X14">
        <v>2</v>
      </c>
      <c r="Y14">
        <v>2</v>
      </c>
      <c r="Z14">
        <v>3</v>
      </c>
      <c r="AA14">
        <v>4</v>
      </c>
      <c r="AB14">
        <v>5</v>
      </c>
      <c r="AC14">
        <v>-1</v>
      </c>
      <c r="AD14">
        <v>1</v>
      </c>
      <c r="AE14">
        <v>15</v>
      </c>
      <c r="AF14">
        <v>6</v>
      </c>
      <c r="AG14">
        <v>1</v>
      </c>
      <c r="AQ14">
        <v>103</v>
      </c>
      <c r="AR14">
        <v>26</v>
      </c>
      <c r="AS14">
        <v>63</v>
      </c>
      <c r="AT14">
        <v>18</v>
      </c>
      <c r="AU14">
        <v>119</v>
      </c>
      <c r="AV14">
        <v>66</v>
      </c>
      <c r="AW14">
        <v>38</v>
      </c>
      <c r="AX14">
        <v>365</v>
      </c>
      <c r="AY14" s="1">
        <v>44258.60429398148</v>
      </c>
      <c r="AZ14">
        <v>1</v>
      </c>
      <c r="BA14">
        <v>8</v>
      </c>
      <c r="BB14">
        <v>8</v>
      </c>
      <c r="BC14">
        <v>0</v>
      </c>
      <c r="BD14">
        <v>0</v>
      </c>
      <c r="BE14" t="s">
        <v>372</v>
      </c>
      <c r="BF14">
        <v>13</v>
      </c>
    </row>
    <row r="15" spans="1:58" hidden="1" x14ac:dyDescent="0.25">
      <c r="A15">
        <v>340</v>
      </c>
      <c r="B15" t="s">
        <v>227</v>
      </c>
      <c r="C15" s="1">
        <v>44258.600752314815</v>
      </c>
      <c r="D15">
        <v>2</v>
      </c>
      <c r="E15">
        <v>2</v>
      </c>
      <c r="F15" t="s">
        <v>644</v>
      </c>
      <c r="K15">
        <v>2</v>
      </c>
      <c r="L15" t="s">
        <v>647</v>
      </c>
      <c r="M15" t="s">
        <v>648</v>
      </c>
      <c r="N15">
        <v>3</v>
      </c>
      <c r="O15">
        <v>3</v>
      </c>
      <c r="P15">
        <v>5</v>
      </c>
      <c r="Q15">
        <v>1</v>
      </c>
      <c r="R15">
        <v>3</v>
      </c>
      <c r="S15">
        <v>2</v>
      </c>
      <c r="T15">
        <v>3</v>
      </c>
      <c r="U15">
        <v>1</v>
      </c>
      <c r="V15">
        <v>3</v>
      </c>
      <c r="W15">
        <v>4</v>
      </c>
      <c r="X15">
        <v>1</v>
      </c>
      <c r="Y15">
        <v>2</v>
      </c>
      <c r="Z15">
        <v>4</v>
      </c>
      <c r="AA15">
        <v>4</v>
      </c>
      <c r="AB15">
        <v>4</v>
      </c>
      <c r="AC15">
        <v>2</v>
      </c>
      <c r="AD15">
        <v>2</v>
      </c>
      <c r="AE15">
        <v>15</v>
      </c>
      <c r="AF15">
        <v>7</v>
      </c>
      <c r="AG15">
        <v>1</v>
      </c>
      <c r="AQ15">
        <v>22</v>
      </c>
      <c r="AR15">
        <v>20</v>
      </c>
      <c r="AS15">
        <v>143</v>
      </c>
      <c r="AT15">
        <v>7</v>
      </c>
      <c r="AU15">
        <v>13</v>
      </c>
      <c r="AV15">
        <v>9</v>
      </c>
      <c r="AW15">
        <v>68</v>
      </c>
      <c r="AX15">
        <v>282</v>
      </c>
      <c r="AY15" s="1">
        <v>44258.604016203702</v>
      </c>
      <c r="AZ15">
        <v>1</v>
      </c>
      <c r="BA15">
        <v>8</v>
      </c>
      <c r="BB15">
        <v>8</v>
      </c>
      <c r="BC15">
        <v>0</v>
      </c>
      <c r="BD15">
        <v>0</v>
      </c>
      <c r="BE15" t="s">
        <v>443</v>
      </c>
      <c r="BF15">
        <v>166</v>
      </c>
    </row>
    <row r="16" spans="1:58" ht="375" x14ac:dyDescent="0.25">
      <c r="A16">
        <v>345</v>
      </c>
      <c r="B16" t="s">
        <v>227</v>
      </c>
      <c r="C16" s="1">
        <v>44260.315567129626</v>
      </c>
      <c r="D16">
        <v>2</v>
      </c>
      <c r="E16">
        <v>3</v>
      </c>
      <c r="F16" t="s">
        <v>406</v>
      </c>
      <c r="K16">
        <v>2</v>
      </c>
      <c r="L16" s="2" t="s">
        <v>655</v>
      </c>
      <c r="M16" s="2" t="s">
        <v>656</v>
      </c>
      <c r="N16">
        <v>4</v>
      </c>
      <c r="O16">
        <v>4</v>
      </c>
      <c r="P16">
        <v>4</v>
      </c>
      <c r="Q16">
        <v>2</v>
      </c>
      <c r="R16">
        <v>1</v>
      </c>
      <c r="S16">
        <v>2</v>
      </c>
      <c r="T16">
        <v>4</v>
      </c>
      <c r="U16">
        <v>2</v>
      </c>
      <c r="V16">
        <v>5</v>
      </c>
      <c r="W16">
        <v>4</v>
      </c>
      <c r="X16">
        <v>4</v>
      </c>
      <c r="Y16">
        <v>4</v>
      </c>
      <c r="Z16">
        <v>5</v>
      </c>
      <c r="AA16">
        <v>5</v>
      </c>
      <c r="AB16">
        <v>5</v>
      </c>
      <c r="AC16">
        <v>2</v>
      </c>
      <c r="AD16">
        <v>1</v>
      </c>
      <c r="AE16">
        <v>17</v>
      </c>
      <c r="AF16">
        <v>8</v>
      </c>
      <c r="AG16">
        <v>3</v>
      </c>
      <c r="AP16">
        <v>130</v>
      </c>
      <c r="AQ16">
        <v>42</v>
      </c>
      <c r="AR16">
        <v>35</v>
      </c>
      <c r="AS16">
        <v>150</v>
      </c>
      <c r="AT16">
        <v>34</v>
      </c>
      <c r="AU16">
        <v>310</v>
      </c>
      <c r="AV16">
        <v>161</v>
      </c>
      <c r="AW16">
        <v>71</v>
      </c>
      <c r="AX16">
        <v>846</v>
      </c>
      <c r="AY16" s="1">
        <v>44260.326365740744</v>
      </c>
      <c r="AZ16">
        <v>1</v>
      </c>
      <c r="BA16">
        <v>8</v>
      </c>
      <c r="BB16">
        <v>8</v>
      </c>
      <c r="BC16">
        <v>0</v>
      </c>
      <c r="BD16">
        <v>0</v>
      </c>
      <c r="BE16" t="s">
        <v>571</v>
      </c>
      <c r="BF16">
        <v>0</v>
      </c>
    </row>
    <row r="17" spans="1:58" ht="409.5" hidden="1" x14ac:dyDescent="0.25">
      <c r="A17">
        <v>346</v>
      </c>
      <c r="B17" t="s">
        <v>227</v>
      </c>
      <c r="C17" s="1">
        <v>44260.315567129626</v>
      </c>
      <c r="D17">
        <v>2</v>
      </c>
      <c r="E17">
        <v>3</v>
      </c>
      <c r="F17" t="s">
        <v>401</v>
      </c>
      <c r="K17">
        <v>2</v>
      </c>
      <c r="L17" s="2" t="s">
        <v>657</v>
      </c>
      <c r="M17" t="e">
        <v>#NAME?</v>
      </c>
      <c r="N17">
        <v>3</v>
      </c>
      <c r="O17">
        <v>5</v>
      </c>
      <c r="P17">
        <v>4</v>
      </c>
      <c r="Q17">
        <v>4</v>
      </c>
      <c r="R17">
        <v>-1</v>
      </c>
      <c r="S17">
        <v>2</v>
      </c>
      <c r="T17">
        <v>4</v>
      </c>
      <c r="U17">
        <v>3</v>
      </c>
      <c r="V17">
        <v>5</v>
      </c>
      <c r="W17">
        <v>4</v>
      </c>
      <c r="X17">
        <v>3</v>
      </c>
      <c r="Y17">
        <v>5</v>
      </c>
      <c r="Z17">
        <v>5</v>
      </c>
      <c r="AA17">
        <v>3</v>
      </c>
      <c r="AB17">
        <v>4</v>
      </c>
      <c r="AC17">
        <v>2</v>
      </c>
      <c r="AD17">
        <v>1</v>
      </c>
      <c r="AE17">
        <v>18</v>
      </c>
      <c r="AF17">
        <v>9</v>
      </c>
      <c r="AG17">
        <v>2</v>
      </c>
      <c r="AP17">
        <v>136</v>
      </c>
      <c r="AQ17">
        <v>63</v>
      </c>
      <c r="AR17">
        <v>49</v>
      </c>
      <c r="AS17">
        <v>72</v>
      </c>
      <c r="AT17">
        <v>13</v>
      </c>
      <c r="AU17">
        <v>218</v>
      </c>
      <c r="AV17">
        <v>105</v>
      </c>
      <c r="AW17">
        <v>73</v>
      </c>
      <c r="AX17">
        <v>729</v>
      </c>
      <c r="AY17" s="1">
        <v>44260.324004629627</v>
      </c>
      <c r="AZ17">
        <v>1</v>
      </c>
      <c r="BA17">
        <v>8</v>
      </c>
      <c r="BB17">
        <v>8</v>
      </c>
      <c r="BC17">
        <v>0</v>
      </c>
      <c r="BD17">
        <v>0</v>
      </c>
      <c r="BE17" t="s">
        <v>217</v>
      </c>
      <c r="BF17">
        <v>4</v>
      </c>
    </row>
    <row r="18" spans="1:58" ht="409.5" hidden="1" x14ac:dyDescent="0.25">
      <c r="A18">
        <v>348</v>
      </c>
      <c r="B18" t="s">
        <v>227</v>
      </c>
      <c r="C18" s="1">
        <v>44260.315578703703</v>
      </c>
      <c r="D18">
        <v>2</v>
      </c>
      <c r="E18">
        <v>3</v>
      </c>
      <c r="F18" t="s">
        <v>401</v>
      </c>
      <c r="K18">
        <v>2</v>
      </c>
      <c r="L18" s="2" t="s">
        <v>660</v>
      </c>
      <c r="M18" s="2" t="s">
        <v>661</v>
      </c>
      <c r="N18">
        <v>3</v>
      </c>
      <c r="O18">
        <v>4</v>
      </c>
      <c r="P18">
        <v>4</v>
      </c>
      <c r="Q18">
        <v>3</v>
      </c>
      <c r="R18">
        <v>2</v>
      </c>
      <c r="S18">
        <v>3</v>
      </c>
      <c r="T18">
        <v>4</v>
      </c>
      <c r="U18">
        <v>3</v>
      </c>
      <c r="V18">
        <v>4</v>
      </c>
      <c r="W18">
        <v>5</v>
      </c>
      <c r="X18">
        <v>4</v>
      </c>
      <c r="Y18">
        <v>4</v>
      </c>
      <c r="Z18">
        <v>5</v>
      </c>
      <c r="AA18">
        <v>5</v>
      </c>
      <c r="AB18">
        <v>5</v>
      </c>
      <c r="AC18">
        <v>2</v>
      </c>
      <c r="AD18">
        <v>1</v>
      </c>
      <c r="AE18">
        <v>17</v>
      </c>
      <c r="AF18">
        <v>9</v>
      </c>
      <c r="AG18">
        <v>1</v>
      </c>
      <c r="AQ18">
        <v>34</v>
      </c>
      <c r="AR18">
        <v>35</v>
      </c>
      <c r="AS18">
        <v>70</v>
      </c>
      <c r="AT18">
        <v>20</v>
      </c>
      <c r="AU18">
        <v>329</v>
      </c>
      <c r="AV18">
        <v>199</v>
      </c>
      <c r="AW18">
        <v>59</v>
      </c>
      <c r="AX18">
        <v>746</v>
      </c>
      <c r="AY18" s="1">
        <v>44260.324212962965</v>
      </c>
      <c r="AZ18">
        <v>1</v>
      </c>
      <c r="BA18">
        <v>8</v>
      </c>
      <c r="BB18">
        <v>8</v>
      </c>
      <c r="BC18">
        <v>0</v>
      </c>
      <c r="BD18">
        <v>0</v>
      </c>
      <c r="BE18" t="s">
        <v>152</v>
      </c>
      <c r="BF18">
        <v>1</v>
      </c>
    </row>
    <row r="19" spans="1:58" ht="409.5" hidden="1" x14ac:dyDescent="0.25">
      <c r="A19">
        <v>349</v>
      </c>
      <c r="B19" t="s">
        <v>227</v>
      </c>
      <c r="C19" s="1">
        <v>44260.315578703703</v>
      </c>
      <c r="D19">
        <v>2</v>
      </c>
      <c r="E19">
        <v>3</v>
      </c>
      <c r="F19" t="s">
        <v>454</v>
      </c>
      <c r="K19">
        <v>2</v>
      </c>
      <c r="L19" s="2" t="s">
        <v>662</v>
      </c>
      <c r="M19" t="e">
        <v>#NAME?</v>
      </c>
      <c r="N19">
        <v>3</v>
      </c>
      <c r="O19">
        <v>2</v>
      </c>
      <c r="P19">
        <v>3</v>
      </c>
      <c r="Q19">
        <v>1</v>
      </c>
      <c r="R19">
        <v>3</v>
      </c>
      <c r="S19">
        <v>1</v>
      </c>
      <c r="T19">
        <v>2</v>
      </c>
      <c r="U19">
        <v>3</v>
      </c>
      <c r="V19">
        <v>2</v>
      </c>
      <c r="W19">
        <v>3</v>
      </c>
      <c r="X19">
        <v>-1</v>
      </c>
      <c r="Y19">
        <v>2</v>
      </c>
      <c r="Z19">
        <v>3</v>
      </c>
      <c r="AA19">
        <v>4</v>
      </c>
      <c r="AB19">
        <v>3</v>
      </c>
      <c r="AC19">
        <v>-1</v>
      </c>
      <c r="AD19">
        <v>1</v>
      </c>
      <c r="AE19">
        <v>17</v>
      </c>
      <c r="AF19">
        <v>10</v>
      </c>
      <c r="AG19">
        <v>1</v>
      </c>
      <c r="AQ19">
        <v>34</v>
      </c>
      <c r="AR19">
        <v>34</v>
      </c>
      <c r="AS19">
        <v>69</v>
      </c>
      <c r="AT19">
        <v>20</v>
      </c>
      <c r="AU19">
        <v>360</v>
      </c>
      <c r="AV19">
        <v>76</v>
      </c>
      <c r="AW19">
        <v>85</v>
      </c>
      <c r="AX19">
        <v>678</v>
      </c>
      <c r="AY19" s="1">
        <v>44260.323425925926</v>
      </c>
      <c r="AZ19">
        <v>1</v>
      </c>
      <c r="BA19">
        <v>8</v>
      </c>
      <c r="BB19">
        <v>8</v>
      </c>
      <c r="BC19">
        <v>0</v>
      </c>
      <c r="BD19">
        <v>0</v>
      </c>
      <c r="BE19" t="s">
        <v>500</v>
      </c>
      <c r="BF19">
        <v>3</v>
      </c>
    </row>
    <row r="20" spans="1:58" ht="409.5" hidden="1" x14ac:dyDescent="0.25">
      <c r="A20">
        <v>350</v>
      </c>
      <c r="B20" t="s">
        <v>227</v>
      </c>
      <c r="C20" s="1">
        <v>44260.315578703703</v>
      </c>
      <c r="D20">
        <v>2</v>
      </c>
      <c r="E20">
        <v>3</v>
      </c>
      <c r="F20" t="s">
        <v>401</v>
      </c>
      <c r="K20">
        <v>2</v>
      </c>
      <c r="L20" s="2" t="s">
        <v>663</v>
      </c>
      <c r="M20" s="2" t="s">
        <v>664</v>
      </c>
      <c r="N20">
        <v>4</v>
      </c>
      <c r="O20">
        <v>4</v>
      </c>
      <c r="P20">
        <v>4</v>
      </c>
      <c r="Q20">
        <v>2</v>
      </c>
      <c r="R20">
        <v>5</v>
      </c>
      <c r="S20">
        <v>2</v>
      </c>
      <c r="T20">
        <v>4</v>
      </c>
      <c r="U20">
        <v>4</v>
      </c>
      <c r="V20">
        <v>5</v>
      </c>
      <c r="W20">
        <v>4</v>
      </c>
      <c r="X20">
        <v>3</v>
      </c>
      <c r="Y20">
        <v>5</v>
      </c>
      <c r="Z20">
        <v>5</v>
      </c>
      <c r="AA20">
        <v>5</v>
      </c>
      <c r="AB20">
        <v>4</v>
      </c>
      <c r="AC20">
        <v>2</v>
      </c>
      <c r="AD20">
        <v>1</v>
      </c>
      <c r="AE20">
        <v>17</v>
      </c>
      <c r="AF20">
        <v>10</v>
      </c>
      <c r="AG20">
        <v>2</v>
      </c>
      <c r="AP20">
        <v>82</v>
      </c>
      <c r="AQ20">
        <v>114</v>
      </c>
      <c r="AR20">
        <v>26</v>
      </c>
      <c r="AS20">
        <v>45</v>
      </c>
      <c r="AT20">
        <v>8</v>
      </c>
      <c r="AU20">
        <v>376</v>
      </c>
      <c r="AV20">
        <v>95</v>
      </c>
      <c r="AW20">
        <v>28</v>
      </c>
      <c r="AX20">
        <v>695</v>
      </c>
      <c r="AY20" s="1">
        <v>44260.324537037035</v>
      </c>
      <c r="AZ20">
        <v>1</v>
      </c>
      <c r="BA20">
        <v>8</v>
      </c>
      <c r="BB20">
        <v>8</v>
      </c>
      <c r="BC20">
        <v>0</v>
      </c>
      <c r="BD20">
        <v>0</v>
      </c>
      <c r="BE20" t="s">
        <v>215</v>
      </c>
      <c r="BF20">
        <v>19</v>
      </c>
    </row>
    <row r="21" spans="1:58" ht="105" hidden="1" x14ac:dyDescent="0.25">
      <c r="A21">
        <v>352</v>
      </c>
      <c r="B21" t="s">
        <v>227</v>
      </c>
      <c r="C21" s="1">
        <v>44260.315578703703</v>
      </c>
      <c r="D21">
        <v>2</v>
      </c>
      <c r="E21">
        <v>3</v>
      </c>
      <c r="F21" t="s">
        <v>401</v>
      </c>
      <c r="K21">
        <v>2</v>
      </c>
      <c r="L21" s="2" t="s">
        <v>667</v>
      </c>
      <c r="M21" s="2" t="s">
        <v>668</v>
      </c>
      <c r="N21">
        <v>4</v>
      </c>
      <c r="O21">
        <v>3</v>
      </c>
      <c r="P21">
        <v>2</v>
      </c>
      <c r="Q21">
        <v>4</v>
      </c>
      <c r="R21">
        <v>4</v>
      </c>
      <c r="S21">
        <v>1</v>
      </c>
      <c r="T21">
        <v>2</v>
      </c>
      <c r="U21">
        <v>3</v>
      </c>
      <c r="V21">
        <v>3</v>
      </c>
      <c r="W21">
        <v>4</v>
      </c>
      <c r="X21">
        <v>2</v>
      </c>
      <c r="Y21">
        <v>4</v>
      </c>
      <c r="Z21">
        <v>5</v>
      </c>
      <c r="AA21">
        <v>4</v>
      </c>
      <c r="AB21">
        <v>4</v>
      </c>
      <c r="AC21">
        <v>3</v>
      </c>
      <c r="AD21">
        <v>1</v>
      </c>
      <c r="AE21">
        <v>17</v>
      </c>
      <c r="AF21">
        <v>11</v>
      </c>
      <c r="AG21">
        <v>1</v>
      </c>
      <c r="AQ21">
        <v>38</v>
      </c>
      <c r="AR21">
        <v>26</v>
      </c>
      <c r="AS21">
        <v>39</v>
      </c>
      <c r="AT21">
        <v>18</v>
      </c>
      <c r="AU21">
        <v>63</v>
      </c>
      <c r="AV21">
        <v>79</v>
      </c>
      <c r="AW21">
        <v>34</v>
      </c>
      <c r="AX21">
        <v>297</v>
      </c>
      <c r="AY21" s="1">
        <v>44260.319016203706</v>
      </c>
      <c r="AZ21">
        <v>1</v>
      </c>
      <c r="BA21">
        <v>8</v>
      </c>
      <c r="BB21">
        <v>8</v>
      </c>
      <c r="BC21">
        <v>0</v>
      </c>
      <c r="BD21">
        <v>0</v>
      </c>
      <c r="BE21" t="s">
        <v>350</v>
      </c>
      <c r="BF21">
        <v>27</v>
      </c>
    </row>
    <row r="22" spans="1:58" ht="315" hidden="1" x14ac:dyDescent="0.25">
      <c r="A22">
        <v>354</v>
      </c>
      <c r="B22" t="s">
        <v>227</v>
      </c>
      <c r="C22" s="1">
        <v>44260.315601851849</v>
      </c>
      <c r="D22">
        <v>2</v>
      </c>
      <c r="E22">
        <v>3</v>
      </c>
      <c r="F22" t="s">
        <v>670</v>
      </c>
      <c r="K22">
        <v>2</v>
      </c>
      <c r="L22" s="2" t="s">
        <v>671</v>
      </c>
      <c r="M22" s="2" t="s">
        <v>672</v>
      </c>
      <c r="N22">
        <v>3</v>
      </c>
      <c r="O22">
        <v>4</v>
      </c>
      <c r="P22">
        <v>4</v>
      </c>
      <c r="Q22">
        <v>2</v>
      </c>
      <c r="R22">
        <v>2</v>
      </c>
      <c r="S22">
        <v>2</v>
      </c>
      <c r="T22">
        <v>1</v>
      </c>
      <c r="U22">
        <v>2</v>
      </c>
      <c r="V22">
        <v>4</v>
      </c>
      <c r="W22">
        <v>5</v>
      </c>
      <c r="X22">
        <v>4</v>
      </c>
      <c r="Y22">
        <v>4</v>
      </c>
      <c r="Z22">
        <v>5</v>
      </c>
      <c r="AA22">
        <v>4</v>
      </c>
      <c r="AB22">
        <v>4</v>
      </c>
      <c r="AC22">
        <v>2</v>
      </c>
      <c r="AD22">
        <v>-9</v>
      </c>
      <c r="AE22">
        <v>18</v>
      </c>
      <c r="AF22">
        <v>11</v>
      </c>
      <c r="AG22">
        <v>2</v>
      </c>
      <c r="AP22">
        <v>59</v>
      </c>
      <c r="AQ22">
        <v>33</v>
      </c>
      <c r="AR22">
        <v>44</v>
      </c>
      <c r="AS22">
        <v>58</v>
      </c>
      <c r="AT22">
        <v>14</v>
      </c>
      <c r="AU22">
        <v>245</v>
      </c>
      <c r="AV22">
        <v>124</v>
      </c>
      <c r="AW22">
        <v>45</v>
      </c>
      <c r="AX22">
        <v>622</v>
      </c>
      <c r="AY22" s="1">
        <v>44260.322800925926</v>
      </c>
      <c r="AZ22">
        <v>1</v>
      </c>
      <c r="BA22">
        <v>8</v>
      </c>
      <c r="BB22">
        <v>8</v>
      </c>
      <c r="BC22">
        <v>4</v>
      </c>
      <c r="BD22">
        <v>4</v>
      </c>
      <c r="BE22" t="s">
        <v>133</v>
      </c>
      <c r="BF22">
        <v>7</v>
      </c>
    </row>
    <row r="23" spans="1:58" ht="409.5" hidden="1" x14ac:dyDescent="0.25">
      <c r="A23">
        <v>355</v>
      </c>
      <c r="B23" t="s">
        <v>227</v>
      </c>
      <c r="C23" s="1">
        <v>44260.315601851849</v>
      </c>
      <c r="D23">
        <v>2</v>
      </c>
      <c r="E23">
        <v>3</v>
      </c>
      <c r="F23" t="s">
        <v>410</v>
      </c>
      <c r="K23">
        <v>2</v>
      </c>
      <c r="L23" s="2" t="s">
        <v>673</v>
      </c>
      <c r="M23" t="s">
        <v>674</v>
      </c>
      <c r="N23">
        <v>4</v>
      </c>
      <c r="O23">
        <v>4</v>
      </c>
      <c r="P23">
        <v>4</v>
      </c>
      <c r="Q23">
        <v>3</v>
      </c>
      <c r="R23">
        <v>1</v>
      </c>
      <c r="S23">
        <v>1</v>
      </c>
      <c r="T23">
        <v>2</v>
      </c>
      <c r="U23">
        <v>2</v>
      </c>
      <c r="V23">
        <v>4</v>
      </c>
      <c r="W23">
        <v>2</v>
      </c>
      <c r="X23">
        <v>2</v>
      </c>
      <c r="Y23">
        <v>2</v>
      </c>
      <c r="Z23">
        <v>3</v>
      </c>
      <c r="AA23">
        <v>4</v>
      </c>
      <c r="AB23">
        <v>3</v>
      </c>
      <c r="AC23">
        <v>3</v>
      </c>
      <c r="AD23">
        <v>2</v>
      </c>
      <c r="AE23">
        <v>16</v>
      </c>
      <c r="AF23">
        <v>12</v>
      </c>
      <c r="AG23">
        <v>1</v>
      </c>
      <c r="AQ23">
        <v>55</v>
      </c>
      <c r="AR23">
        <v>25</v>
      </c>
      <c r="AS23">
        <v>70</v>
      </c>
      <c r="AT23">
        <v>18</v>
      </c>
      <c r="AU23">
        <v>336</v>
      </c>
      <c r="AV23">
        <v>51</v>
      </c>
      <c r="AW23">
        <v>37</v>
      </c>
      <c r="AX23">
        <v>592</v>
      </c>
      <c r="AY23" s="1">
        <v>44260.322453703702</v>
      </c>
      <c r="AZ23">
        <v>1</v>
      </c>
      <c r="BA23">
        <v>8</v>
      </c>
      <c r="BB23">
        <v>8</v>
      </c>
      <c r="BC23">
        <v>0</v>
      </c>
      <c r="BD23">
        <v>0</v>
      </c>
      <c r="BE23" t="s">
        <v>375</v>
      </c>
      <c r="BF23">
        <v>12</v>
      </c>
    </row>
    <row r="24" spans="1:58" ht="409.5" x14ac:dyDescent="0.25">
      <c r="A24">
        <v>356</v>
      </c>
      <c r="B24" t="s">
        <v>227</v>
      </c>
      <c r="C24" s="1">
        <v>44260.315601851849</v>
      </c>
      <c r="D24">
        <v>2</v>
      </c>
      <c r="E24">
        <v>3</v>
      </c>
      <c r="F24" t="s">
        <v>401</v>
      </c>
      <c r="K24">
        <v>2</v>
      </c>
      <c r="L24" s="2" t="s">
        <v>675</v>
      </c>
      <c r="M24" t="e">
        <v>#NAME?</v>
      </c>
      <c r="N24">
        <v>3</v>
      </c>
      <c r="O24">
        <v>3</v>
      </c>
      <c r="P24">
        <v>3</v>
      </c>
      <c r="Q24">
        <v>1</v>
      </c>
      <c r="R24">
        <v>4</v>
      </c>
      <c r="S24">
        <v>2</v>
      </c>
      <c r="T24">
        <v>2</v>
      </c>
      <c r="U24">
        <v>2</v>
      </c>
      <c r="V24">
        <v>3</v>
      </c>
      <c r="W24">
        <v>4</v>
      </c>
      <c r="X24">
        <v>3</v>
      </c>
      <c r="Y24">
        <v>3</v>
      </c>
      <c r="Z24">
        <v>5</v>
      </c>
      <c r="AA24">
        <v>3</v>
      </c>
      <c r="AB24">
        <v>4</v>
      </c>
      <c r="AC24">
        <v>-1</v>
      </c>
      <c r="AD24">
        <v>1</v>
      </c>
      <c r="AE24">
        <v>16</v>
      </c>
      <c r="AF24">
        <v>12</v>
      </c>
      <c r="AG24">
        <v>3</v>
      </c>
      <c r="AP24">
        <v>176</v>
      </c>
      <c r="AQ24">
        <v>52</v>
      </c>
      <c r="AR24">
        <v>88</v>
      </c>
      <c r="AS24">
        <v>69</v>
      </c>
      <c r="AT24">
        <v>24</v>
      </c>
      <c r="AU24">
        <v>415</v>
      </c>
      <c r="AV24">
        <v>59</v>
      </c>
      <c r="AW24">
        <v>52</v>
      </c>
      <c r="AX24">
        <v>881</v>
      </c>
      <c r="AY24" s="1">
        <v>44260.326423611114</v>
      </c>
      <c r="AZ24">
        <v>1</v>
      </c>
      <c r="BA24">
        <v>8</v>
      </c>
      <c r="BB24">
        <v>8</v>
      </c>
      <c r="BC24">
        <v>0</v>
      </c>
      <c r="BD24">
        <v>0</v>
      </c>
      <c r="BE24" t="s">
        <v>576</v>
      </c>
      <c r="BF24">
        <v>4</v>
      </c>
    </row>
    <row r="25" spans="1:58" ht="409.5" hidden="1" x14ac:dyDescent="0.25">
      <c r="A25">
        <v>358</v>
      </c>
      <c r="B25" t="s">
        <v>227</v>
      </c>
      <c r="C25" s="1">
        <v>44260.315625000003</v>
      </c>
      <c r="D25">
        <v>2</v>
      </c>
      <c r="E25">
        <v>3</v>
      </c>
      <c r="F25" t="s">
        <v>401</v>
      </c>
      <c r="K25">
        <v>2</v>
      </c>
      <c r="L25" s="2" t="s">
        <v>677</v>
      </c>
      <c r="M25" s="2" t="s">
        <v>678</v>
      </c>
      <c r="N25">
        <v>4</v>
      </c>
      <c r="O25">
        <v>4</v>
      </c>
      <c r="P25">
        <v>4</v>
      </c>
      <c r="Q25">
        <v>1</v>
      </c>
      <c r="R25">
        <v>3</v>
      </c>
      <c r="S25">
        <v>1</v>
      </c>
      <c r="T25">
        <v>4</v>
      </c>
      <c r="U25">
        <v>3</v>
      </c>
      <c r="V25">
        <v>5</v>
      </c>
      <c r="W25">
        <v>2</v>
      </c>
      <c r="X25">
        <v>2</v>
      </c>
      <c r="Y25">
        <v>3</v>
      </c>
      <c r="Z25">
        <v>4</v>
      </c>
      <c r="AA25">
        <v>4</v>
      </c>
      <c r="AB25">
        <v>4</v>
      </c>
      <c r="AC25">
        <v>-1</v>
      </c>
      <c r="AD25">
        <v>1</v>
      </c>
      <c r="AE25">
        <v>16</v>
      </c>
      <c r="AF25">
        <v>13</v>
      </c>
      <c r="AG25">
        <v>1</v>
      </c>
      <c r="AQ25">
        <v>47</v>
      </c>
      <c r="AR25">
        <v>34</v>
      </c>
      <c r="AS25">
        <v>60</v>
      </c>
      <c r="AT25">
        <v>20</v>
      </c>
      <c r="AU25">
        <v>285</v>
      </c>
      <c r="AV25">
        <v>76</v>
      </c>
      <c r="AW25">
        <v>32</v>
      </c>
      <c r="AX25">
        <v>554</v>
      </c>
      <c r="AY25" s="1">
        <v>44260.32203703704</v>
      </c>
      <c r="AZ25">
        <v>1</v>
      </c>
      <c r="BA25">
        <v>8</v>
      </c>
      <c r="BB25">
        <v>8</v>
      </c>
      <c r="BC25">
        <v>0</v>
      </c>
      <c r="BD25">
        <v>0</v>
      </c>
      <c r="BE25" t="s">
        <v>679</v>
      </c>
      <c r="BF25">
        <v>6</v>
      </c>
    </row>
    <row r="26" spans="1:58" ht="409.5" x14ac:dyDescent="0.25">
      <c r="A26">
        <v>360</v>
      </c>
      <c r="B26" t="s">
        <v>227</v>
      </c>
      <c r="C26" s="1">
        <v>44260.315636574072</v>
      </c>
      <c r="D26">
        <v>2</v>
      </c>
      <c r="E26">
        <v>3</v>
      </c>
      <c r="F26" t="s">
        <v>410</v>
      </c>
      <c r="K26">
        <v>2</v>
      </c>
      <c r="L26" s="2" t="s">
        <v>682</v>
      </c>
      <c r="M26" t="e">
        <v>#NAME?</v>
      </c>
      <c r="N26">
        <v>3</v>
      </c>
      <c r="O26">
        <v>5</v>
      </c>
      <c r="P26">
        <v>5</v>
      </c>
      <c r="Q26">
        <v>3</v>
      </c>
      <c r="R26">
        <v>3</v>
      </c>
      <c r="S26">
        <v>2</v>
      </c>
      <c r="T26">
        <v>4</v>
      </c>
      <c r="U26">
        <v>2</v>
      </c>
      <c r="V26">
        <v>4</v>
      </c>
      <c r="W26">
        <v>4</v>
      </c>
      <c r="X26">
        <v>-1</v>
      </c>
      <c r="Y26">
        <v>5</v>
      </c>
      <c r="Z26">
        <v>5</v>
      </c>
      <c r="AA26">
        <v>4</v>
      </c>
      <c r="AB26">
        <v>5</v>
      </c>
      <c r="AC26">
        <v>-1</v>
      </c>
      <c r="AD26">
        <v>1</v>
      </c>
      <c r="AE26">
        <v>17</v>
      </c>
      <c r="AF26">
        <v>13</v>
      </c>
      <c r="AG26">
        <v>3</v>
      </c>
      <c r="AP26">
        <v>83</v>
      </c>
      <c r="AQ26">
        <v>47</v>
      </c>
      <c r="AR26">
        <v>41</v>
      </c>
      <c r="AS26">
        <v>92</v>
      </c>
      <c r="AT26">
        <v>13</v>
      </c>
      <c r="AU26">
        <v>338</v>
      </c>
      <c r="AV26">
        <v>69</v>
      </c>
      <c r="AW26">
        <v>83</v>
      </c>
      <c r="AX26">
        <v>766</v>
      </c>
      <c r="AY26" s="1">
        <v>44260.324502314812</v>
      </c>
      <c r="AZ26">
        <v>1</v>
      </c>
      <c r="BA26">
        <v>8</v>
      </c>
      <c r="BB26">
        <v>8</v>
      </c>
      <c r="BC26">
        <v>0</v>
      </c>
      <c r="BD26">
        <v>0</v>
      </c>
      <c r="BE26" t="s">
        <v>203</v>
      </c>
      <c r="BF26">
        <v>7</v>
      </c>
    </row>
    <row r="27" spans="1:58" ht="409.5" hidden="1" x14ac:dyDescent="0.25">
      <c r="A27">
        <v>362</v>
      </c>
      <c r="B27" t="s">
        <v>227</v>
      </c>
      <c r="C27" s="1">
        <v>44260.315682870372</v>
      </c>
      <c r="D27">
        <v>2</v>
      </c>
      <c r="E27">
        <v>3</v>
      </c>
      <c r="F27" t="s">
        <v>401</v>
      </c>
      <c r="K27">
        <v>2</v>
      </c>
      <c r="L27" s="2" t="s">
        <v>686</v>
      </c>
      <c r="M27" s="2" t="s">
        <v>687</v>
      </c>
      <c r="N27">
        <v>3</v>
      </c>
      <c r="O27">
        <v>4</v>
      </c>
      <c r="P27">
        <v>4</v>
      </c>
      <c r="Q27">
        <v>1</v>
      </c>
      <c r="R27">
        <v>2</v>
      </c>
      <c r="S27">
        <v>2</v>
      </c>
      <c r="T27">
        <v>2</v>
      </c>
      <c r="U27">
        <v>2</v>
      </c>
      <c r="V27">
        <v>4</v>
      </c>
      <c r="W27">
        <v>5</v>
      </c>
      <c r="X27">
        <v>4</v>
      </c>
      <c r="Y27">
        <v>4</v>
      </c>
      <c r="Z27">
        <v>5</v>
      </c>
      <c r="AA27">
        <v>5</v>
      </c>
      <c r="AB27">
        <v>5</v>
      </c>
      <c r="AC27">
        <v>3</v>
      </c>
      <c r="AD27">
        <v>2</v>
      </c>
      <c r="AE27">
        <v>18</v>
      </c>
      <c r="AF27">
        <v>14</v>
      </c>
      <c r="AG27">
        <v>1</v>
      </c>
      <c r="AQ27">
        <v>45</v>
      </c>
      <c r="AR27">
        <v>40</v>
      </c>
      <c r="AS27">
        <v>87</v>
      </c>
      <c r="AT27">
        <v>17</v>
      </c>
      <c r="AU27">
        <v>396</v>
      </c>
      <c r="AV27">
        <v>161</v>
      </c>
      <c r="AW27">
        <v>57</v>
      </c>
      <c r="AX27">
        <v>803</v>
      </c>
      <c r="AY27" s="1">
        <v>44260.324976851851</v>
      </c>
      <c r="AZ27">
        <v>1</v>
      </c>
      <c r="BA27">
        <v>8</v>
      </c>
      <c r="BB27">
        <v>8</v>
      </c>
      <c r="BC27">
        <v>0</v>
      </c>
      <c r="BD27">
        <v>0</v>
      </c>
      <c r="BE27" t="s">
        <v>576</v>
      </c>
      <c r="BF27">
        <v>2</v>
      </c>
    </row>
    <row r="28" spans="1:58" ht="330" hidden="1" x14ac:dyDescent="0.25">
      <c r="A28">
        <v>363</v>
      </c>
      <c r="B28" t="s">
        <v>227</v>
      </c>
      <c r="C28" s="1">
        <v>44260.315706018519</v>
      </c>
      <c r="D28">
        <v>2</v>
      </c>
      <c r="E28">
        <v>3</v>
      </c>
      <c r="F28" t="s">
        <v>410</v>
      </c>
      <c r="K28">
        <v>2</v>
      </c>
      <c r="L28" s="2" t="s">
        <v>688</v>
      </c>
      <c r="M28" s="2" t="s">
        <v>689</v>
      </c>
      <c r="N28">
        <v>4</v>
      </c>
      <c r="O28">
        <v>4</v>
      </c>
      <c r="P28">
        <v>5</v>
      </c>
      <c r="Q28">
        <v>2</v>
      </c>
      <c r="R28">
        <v>4</v>
      </c>
      <c r="S28">
        <v>2</v>
      </c>
      <c r="T28">
        <v>2</v>
      </c>
      <c r="U28">
        <v>2</v>
      </c>
      <c r="V28">
        <v>2</v>
      </c>
      <c r="W28">
        <v>3</v>
      </c>
      <c r="X28">
        <v>2</v>
      </c>
      <c r="Y28">
        <v>4</v>
      </c>
      <c r="Z28">
        <v>4</v>
      </c>
      <c r="AA28">
        <v>4</v>
      </c>
      <c r="AB28">
        <v>5</v>
      </c>
      <c r="AC28">
        <v>-1</v>
      </c>
      <c r="AD28">
        <v>1</v>
      </c>
      <c r="AE28">
        <v>16</v>
      </c>
      <c r="AF28">
        <v>14</v>
      </c>
      <c r="AG28">
        <v>2</v>
      </c>
      <c r="AP28">
        <v>52</v>
      </c>
      <c r="AQ28">
        <v>52</v>
      </c>
      <c r="AR28">
        <v>45</v>
      </c>
      <c r="AS28">
        <v>72</v>
      </c>
      <c r="AT28">
        <v>19</v>
      </c>
      <c r="AU28">
        <v>164</v>
      </c>
      <c r="AV28">
        <v>83</v>
      </c>
      <c r="AW28">
        <v>52</v>
      </c>
      <c r="AX28">
        <v>539</v>
      </c>
      <c r="AY28" s="1">
        <v>44260.321944444448</v>
      </c>
      <c r="AZ28">
        <v>1</v>
      </c>
      <c r="BA28">
        <v>8</v>
      </c>
      <c r="BB28">
        <v>8</v>
      </c>
      <c r="BC28">
        <v>0</v>
      </c>
      <c r="BD28">
        <v>0</v>
      </c>
      <c r="BE28" t="s">
        <v>185</v>
      </c>
      <c r="BF28">
        <v>7</v>
      </c>
    </row>
    <row r="29" spans="1:58" x14ac:dyDescent="0.25">
      <c r="A29">
        <v>364</v>
      </c>
      <c r="B29" t="s">
        <v>227</v>
      </c>
      <c r="C29" s="1">
        <v>44260.315706018519</v>
      </c>
      <c r="D29">
        <v>2</v>
      </c>
      <c r="E29">
        <v>3</v>
      </c>
      <c r="F29" t="s">
        <v>401</v>
      </c>
      <c r="K29">
        <v>2</v>
      </c>
      <c r="L29" t="s">
        <v>690</v>
      </c>
      <c r="M29" t="s">
        <v>691</v>
      </c>
      <c r="N29">
        <v>2</v>
      </c>
      <c r="O29">
        <v>4</v>
      </c>
      <c r="P29">
        <v>4</v>
      </c>
      <c r="Q29">
        <v>1</v>
      </c>
      <c r="R29">
        <v>2</v>
      </c>
      <c r="S29">
        <v>4</v>
      </c>
      <c r="T29">
        <v>4</v>
      </c>
      <c r="U29">
        <v>3</v>
      </c>
      <c r="V29">
        <v>4</v>
      </c>
      <c r="W29">
        <v>4</v>
      </c>
      <c r="X29">
        <v>2</v>
      </c>
      <c r="Y29">
        <v>4</v>
      </c>
      <c r="Z29">
        <v>5</v>
      </c>
      <c r="AA29">
        <v>5</v>
      </c>
      <c r="AB29">
        <v>5</v>
      </c>
      <c r="AC29">
        <v>-1</v>
      </c>
      <c r="AD29">
        <v>1</v>
      </c>
      <c r="AE29">
        <v>17</v>
      </c>
      <c r="AF29">
        <v>15</v>
      </c>
      <c r="AG29">
        <v>3</v>
      </c>
      <c r="AP29">
        <v>140</v>
      </c>
      <c r="AQ29">
        <v>35</v>
      </c>
      <c r="AR29">
        <v>30</v>
      </c>
      <c r="AS29">
        <v>47</v>
      </c>
      <c r="AT29">
        <v>17</v>
      </c>
      <c r="AU29">
        <v>374</v>
      </c>
      <c r="AV29">
        <v>101</v>
      </c>
      <c r="AW29">
        <v>41</v>
      </c>
      <c r="AX29">
        <v>785</v>
      </c>
      <c r="AY29" s="1">
        <v>44260.324791666666</v>
      </c>
      <c r="AZ29">
        <v>1</v>
      </c>
      <c r="BA29">
        <v>8</v>
      </c>
      <c r="BB29">
        <v>8</v>
      </c>
      <c r="BC29">
        <v>0</v>
      </c>
      <c r="BD29">
        <v>0</v>
      </c>
      <c r="BE29" t="s">
        <v>692</v>
      </c>
      <c r="BF29">
        <v>5</v>
      </c>
    </row>
    <row r="30" spans="1:58" ht="409.5" hidden="1" x14ac:dyDescent="0.25">
      <c r="A30">
        <v>365</v>
      </c>
      <c r="B30" t="s">
        <v>227</v>
      </c>
      <c r="C30" s="1">
        <v>44260.315763888888</v>
      </c>
      <c r="D30">
        <v>2</v>
      </c>
      <c r="E30">
        <v>3</v>
      </c>
      <c r="F30" t="s">
        <v>401</v>
      </c>
      <c r="K30">
        <v>2</v>
      </c>
      <c r="L30" s="2" t="s">
        <v>693</v>
      </c>
      <c r="M30" t="s">
        <v>694</v>
      </c>
      <c r="N30">
        <v>2</v>
      </c>
      <c r="O30">
        <v>2</v>
      </c>
      <c r="P30">
        <v>3</v>
      </c>
      <c r="Q30">
        <v>3</v>
      </c>
      <c r="R30">
        <v>4</v>
      </c>
      <c r="S30">
        <v>3</v>
      </c>
      <c r="T30">
        <v>2</v>
      </c>
      <c r="U30">
        <v>2</v>
      </c>
      <c r="V30">
        <v>4</v>
      </c>
      <c r="W30">
        <v>4</v>
      </c>
      <c r="X30">
        <v>2</v>
      </c>
      <c r="Y30">
        <v>4</v>
      </c>
      <c r="Z30">
        <v>4</v>
      </c>
      <c r="AA30">
        <v>4</v>
      </c>
      <c r="AB30">
        <v>4</v>
      </c>
      <c r="AC30">
        <v>3</v>
      </c>
      <c r="AD30">
        <v>1</v>
      </c>
      <c r="AE30">
        <v>17</v>
      </c>
      <c r="AF30">
        <v>15</v>
      </c>
      <c r="AG30">
        <v>1</v>
      </c>
      <c r="AQ30">
        <v>46</v>
      </c>
      <c r="AR30">
        <v>52</v>
      </c>
      <c r="AS30">
        <v>69</v>
      </c>
      <c r="AT30">
        <v>59</v>
      </c>
      <c r="AU30">
        <v>573</v>
      </c>
      <c r="AV30">
        <v>70</v>
      </c>
      <c r="AW30">
        <v>41</v>
      </c>
      <c r="AX30">
        <v>872</v>
      </c>
      <c r="AY30" s="1">
        <v>44260.326296296298</v>
      </c>
      <c r="AZ30">
        <v>1</v>
      </c>
      <c r="BA30">
        <v>8</v>
      </c>
      <c r="BB30">
        <v>8</v>
      </c>
      <c r="BC30">
        <v>0</v>
      </c>
      <c r="BD30">
        <v>0</v>
      </c>
      <c r="BE30" t="s">
        <v>576</v>
      </c>
      <c r="BF30">
        <v>4</v>
      </c>
    </row>
    <row r="31" spans="1:58" hidden="1" x14ac:dyDescent="0.25">
      <c r="A31">
        <v>368</v>
      </c>
      <c r="B31" t="s">
        <v>227</v>
      </c>
      <c r="C31" s="1">
        <v>44260.316296296296</v>
      </c>
      <c r="D31">
        <v>2</v>
      </c>
      <c r="E31">
        <v>3</v>
      </c>
      <c r="F31" t="s">
        <v>401</v>
      </c>
      <c r="K31">
        <v>2</v>
      </c>
      <c r="L31" t="s">
        <v>695</v>
      </c>
      <c r="M31" t="s">
        <v>696</v>
      </c>
      <c r="N31">
        <v>2</v>
      </c>
      <c r="O31">
        <v>-1</v>
      </c>
      <c r="P31">
        <v>-1</v>
      </c>
      <c r="Q31">
        <v>3</v>
      </c>
      <c r="R31">
        <v>-1</v>
      </c>
      <c r="S31">
        <v>2</v>
      </c>
      <c r="T31">
        <v>2</v>
      </c>
      <c r="U31">
        <v>4</v>
      </c>
      <c r="V31">
        <v>4</v>
      </c>
      <c r="W31">
        <v>-1</v>
      </c>
      <c r="X31">
        <v>-1</v>
      </c>
      <c r="Y31">
        <v>5</v>
      </c>
      <c r="Z31">
        <v>5</v>
      </c>
      <c r="AA31">
        <v>4</v>
      </c>
      <c r="AB31">
        <v>5</v>
      </c>
      <c r="AC31">
        <v>-1</v>
      </c>
      <c r="AD31">
        <v>1</v>
      </c>
      <c r="AE31">
        <v>17</v>
      </c>
      <c r="AF31">
        <v>16</v>
      </c>
      <c r="AG31">
        <v>2</v>
      </c>
      <c r="AP31">
        <v>173</v>
      </c>
      <c r="AQ31">
        <v>40</v>
      </c>
      <c r="AR31">
        <v>45</v>
      </c>
      <c r="AS31">
        <v>69</v>
      </c>
      <c r="AT31">
        <v>13</v>
      </c>
      <c r="AU31">
        <v>329</v>
      </c>
      <c r="AV31">
        <v>129</v>
      </c>
      <c r="AW31">
        <v>60</v>
      </c>
      <c r="AX31">
        <v>858</v>
      </c>
      <c r="AY31" s="1">
        <v>44260.326226851852</v>
      </c>
      <c r="AZ31">
        <v>1</v>
      </c>
      <c r="BA31">
        <v>8</v>
      </c>
      <c r="BB31">
        <v>8</v>
      </c>
      <c r="BC31">
        <v>0</v>
      </c>
      <c r="BD31">
        <v>0</v>
      </c>
      <c r="BE31" t="s">
        <v>127</v>
      </c>
      <c r="BF31">
        <v>4</v>
      </c>
    </row>
    <row r="32" spans="1:58" ht="409.5" x14ac:dyDescent="0.25">
      <c r="A32">
        <v>374</v>
      </c>
      <c r="B32" t="s">
        <v>227</v>
      </c>
      <c r="C32" s="1">
        <v>44260.388865740744</v>
      </c>
      <c r="D32">
        <v>2</v>
      </c>
      <c r="E32">
        <v>3</v>
      </c>
      <c r="F32" t="s">
        <v>454</v>
      </c>
      <c r="K32">
        <v>2</v>
      </c>
      <c r="L32" s="2" t="s">
        <v>707</v>
      </c>
      <c r="M32" s="2" t="s">
        <v>708</v>
      </c>
      <c r="N32">
        <v>4</v>
      </c>
      <c r="O32">
        <v>4</v>
      </c>
      <c r="P32">
        <v>4</v>
      </c>
      <c r="Q32">
        <v>1</v>
      </c>
      <c r="R32">
        <v>4</v>
      </c>
      <c r="S32">
        <v>2</v>
      </c>
      <c r="T32">
        <v>3</v>
      </c>
      <c r="U32">
        <v>2</v>
      </c>
      <c r="V32">
        <v>5</v>
      </c>
      <c r="W32">
        <v>5</v>
      </c>
      <c r="X32">
        <v>4</v>
      </c>
      <c r="Y32">
        <v>5</v>
      </c>
      <c r="Z32">
        <v>5</v>
      </c>
      <c r="AA32">
        <v>4</v>
      </c>
      <c r="AB32">
        <v>5</v>
      </c>
      <c r="AC32">
        <v>3</v>
      </c>
      <c r="AD32">
        <v>1</v>
      </c>
      <c r="AE32">
        <v>17</v>
      </c>
      <c r="AF32">
        <v>19</v>
      </c>
      <c r="AG32">
        <v>3</v>
      </c>
      <c r="AP32">
        <v>93</v>
      </c>
      <c r="AQ32">
        <v>34</v>
      </c>
      <c r="AR32">
        <v>37</v>
      </c>
      <c r="AS32">
        <v>63</v>
      </c>
      <c r="AT32">
        <v>17</v>
      </c>
      <c r="AU32">
        <v>606</v>
      </c>
      <c r="AV32">
        <v>122</v>
      </c>
      <c r="AW32">
        <v>28</v>
      </c>
      <c r="AX32">
        <v>1000</v>
      </c>
      <c r="AY32" s="1">
        <v>44260.400439814817</v>
      </c>
      <c r="AZ32">
        <v>1</v>
      </c>
      <c r="BA32">
        <v>8</v>
      </c>
      <c r="BB32">
        <v>8</v>
      </c>
      <c r="BC32">
        <v>0</v>
      </c>
      <c r="BD32">
        <v>0</v>
      </c>
      <c r="BE32" t="s">
        <v>180</v>
      </c>
      <c r="BF32">
        <v>6</v>
      </c>
    </row>
    <row r="33" spans="1:58" ht="409.5" hidden="1" x14ac:dyDescent="0.25">
      <c r="A33">
        <v>375</v>
      </c>
      <c r="B33" t="s">
        <v>227</v>
      </c>
      <c r="C33" s="1">
        <v>44260.38890046296</v>
      </c>
      <c r="D33">
        <v>2</v>
      </c>
      <c r="E33">
        <v>3</v>
      </c>
      <c r="F33" t="s">
        <v>401</v>
      </c>
      <c r="K33">
        <v>2</v>
      </c>
      <c r="L33" s="2" t="s">
        <v>709</v>
      </c>
      <c r="M33" s="2" t="s">
        <v>710</v>
      </c>
      <c r="N33">
        <v>2</v>
      </c>
      <c r="O33">
        <v>4</v>
      </c>
      <c r="P33">
        <v>3</v>
      </c>
      <c r="Q33">
        <v>4</v>
      </c>
      <c r="R33">
        <v>3</v>
      </c>
      <c r="S33">
        <v>3</v>
      </c>
      <c r="T33">
        <v>3</v>
      </c>
      <c r="U33">
        <v>3</v>
      </c>
      <c r="V33">
        <v>5</v>
      </c>
      <c r="W33">
        <v>4</v>
      </c>
      <c r="X33">
        <v>4</v>
      </c>
      <c r="Y33">
        <v>4</v>
      </c>
      <c r="Z33">
        <v>4</v>
      </c>
      <c r="AA33">
        <v>4</v>
      </c>
      <c r="AB33">
        <v>4</v>
      </c>
      <c r="AC33">
        <v>2</v>
      </c>
      <c r="AD33">
        <v>1</v>
      </c>
      <c r="AE33">
        <v>17</v>
      </c>
      <c r="AF33">
        <v>19</v>
      </c>
      <c r="AG33">
        <v>2</v>
      </c>
      <c r="AP33">
        <v>92</v>
      </c>
      <c r="AQ33">
        <v>38</v>
      </c>
      <c r="AR33">
        <v>31</v>
      </c>
      <c r="AS33">
        <v>41</v>
      </c>
      <c r="AT33">
        <v>30</v>
      </c>
      <c r="AU33">
        <v>283</v>
      </c>
      <c r="AV33">
        <v>338</v>
      </c>
      <c r="AW33">
        <v>33</v>
      </c>
      <c r="AX33">
        <v>648</v>
      </c>
      <c r="AY33" s="1">
        <v>44260.399155092593</v>
      </c>
      <c r="AZ33">
        <v>1</v>
      </c>
      <c r="BA33">
        <v>8</v>
      </c>
      <c r="BB33">
        <v>8</v>
      </c>
      <c r="BC33">
        <v>0</v>
      </c>
      <c r="BD33">
        <v>0</v>
      </c>
      <c r="BE33" t="s">
        <v>165</v>
      </c>
      <c r="BF33">
        <v>6</v>
      </c>
    </row>
    <row r="34" spans="1:58" ht="409.5" hidden="1" x14ac:dyDescent="0.25">
      <c r="A34">
        <v>376</v>
      </c>
      <c r="B34" t="s">
        <v>227</v>
      </c>
      <c r="C34" s="1">
        <v>44260.38890046296</v>
      </c>
      <c r="D34">
        <v>2</v>
      </c>
      <c r="E34">
        <v>3</v>
      </c>
      <c r="F34" t="s">
        <v>401</v>
      </c>
      <c r="K34">
        <v>2</v>
      </c>
      <c r="L34" s="2" t="s">
        <v>711</v>
      </c>
      <c r="M34" t="e">
        <v>#NAME?</v>
      </c>
      <c r="N34">
        <v>3</v>
      </c>
      <c r="O34">
        <v>2</v>
      </c>
      <c r="P34">
        <v>-1</v>
      </c>
      <c r="Q34">
        <v>2</v>
      </c>
      <c r="R34">
        <v>-1</v>
      </c>
      <c r="S34">
        <v>1</v>
      </c>
      <c r="T34">
        <v>2</v>
      </c>
      <c r="U34">
        <v>1</v>
      </c>
      <c r="V34">
        <v>4</v>
      </c>
      <c r="W34">
        <v>-1</v>
      </c>
      <c r="X34">
        <v>-1</v>
      </c>
      <c r="Y34">
        <v>2</v>
      </c>
      <c r="Z34">
        <v>3</v>
      </c>
      <c r="AA34">
        <v>4</v>
      </c>
      <c r="AB34">
        <v>-1</v>
      </c>
      <c r="AC34">
        <v>-1</v>
      </c>
      <c r="AD34">
        <v>1</v>
      </c>
      <c r="AE34">
        <v>17</v>
      </c>
      <c r="AF34">
        <v>20</v>
      </c>
      <c r="AG34">
        <v>2</v>
      </c>
      <c r="AP34">
        <v>170</v>
      </c>
      <c r="AQ34">
        <v>51</v>
      </c>
      <c r="AR34">
        <v>44</v>
      </c>
      <c r="AS34">
        <v>104</v>
      </c>
      <c r="AT34">
        <v>31</v>
      </c>
      <c r="AU34">
        <v>382</v>
      </c>
      <c r="AV34">
        <v>159</v>
      </c>
      <c r="AW34">
        <v>59</v>
      </c>
      <c r="AX34">
        <v>1000</v>
      </c>
      <c r="AY34" s="1">
        <v>44260.40047453704</v>
      </c>
      <c r="AZ34">
        <v>1</v>
      </c>
      <c r="BA34">
        <v>8</v>
      </c>
      <c r="BB34">
        <v>8</v>
      </c>
      <c r="BC34">
        <v>0</v>
      </c>
      <c r="BD34">
        <v>0</v>
      </c>
      <c r="BE34" t="s">
        <v>712</v>
      </c>
      <c r="BF34">
        <v>0</v>
      </c>
    </row>
    <row r="35" spans="1:58" ht="409.5" x14ac:dyDescent="0.25">
      <c r="A35">
        <v>377</v>
      </c>
      <c r="B35" t="s">
        <v>227</v>
      </c>
      <c r="C35" s="1">
        <v>44260.38890046296</v>
      </c>
      <c r="D35">
        <v>2</v>
      </c>
      <c r="E35">
        <v>3</v>
      </c>
      <c r="F35" t="s">
        <v>401</v>
      </c>
      <c r="K35">
        <v>2</v>
      </c>
      <c r="L35" s="2" t="s">
        <v>713</v>
      </c>
      <c r="M35" s="2" t="s">
        <v>714</v>
      </c>
      <c r="N35">
        <v>2</v>
      </c>
      <c r="O35">
        <v>3</v>
      </c>
      <c r="P35">
        <v>2</v>
      </c>
      <c r="Q35">
        <v>2</v>
      </c>
      <c r="R35">
        <v>2</v>
      </c>
      <c r="S35">
        <v>2</v>
      </c>
      <c r="T35">
        <v>2</v>
      </c>
      <c r="U35">
        <v>1</v>
      </c>
      <c r="V35">
        <v>4</v>
      </c>
      <c r="W35">
        <v>4</v>
      </c>
      <c r="X35">
        <v>4</v>
      </c>
      <c r="Y35">
        <v>3</v>
      </c>
      <c r="Z35">
        <v>4</v>
      </c>
      <c r="AA35">
        <v>4</v>
      </c>
      <c r="AB35">
        <v>4</v>
      </c>
      <c r="AC35">
        <v>2</v>
      </c>
      <c r="AD35">
        <v>1</v>
      </c>
      <c r="AE35">
        <v>17</v>
      </c>
      <c r="AF35">
        <v>20</v>
      </c>
      <c r="AG35">
        <v>3</v>
      </c>
      <c r="AP35">
        <v>95</v>
      </c>
      <c r="AQ35">
        <v>56</v>
      </c>
      <c r="AR35">
        <v>42</v>
      </c>
      <c r="AS35">
        <v>69</v>
      </c>
      <c r="AT35">
        <v>34</v>
      </c>
      <c r="AU35">
        <v>447</v>
      </c>
      <c r="AV35">
        <v>226</v>
      </c>
      <c r="AW35">
        <v>61</v>
      </c>
      <c r="AX35">
        <v>1030</v>
      </c>
      <c r="AY35" s="1">
        <v>44260.400821759256</v>
      </c>
      <c r="AZ35">
        <v>1</v>
      </c>
      <c r="BA35">
        <v>8</v>
      </c>
      <c r="BB35">
        <v>8</v>
      </c>
      <c r="BC35">
        <v>0</v>
      </c>
      <c r="BD35">
        <v>0</v>
      </c>
      <c r="BE35" t="s">
        <v>510</v>
      </c>
      <c r="BF35">
        <v>0</v>
      </c>
    </row>
    <row r="36" spans="1:58" ht="409.5" hidden="1" x14ac:dyDescent="0.25">
      <c r="A36">
        <v>378</v>
      </c>
      <c r="B36" t="s">
        <v>227</v>
      </c>
      <c r="C36" s="1">
        <v>44260.388923611114</v>
      </c>
      <c r="D36">
        <v>2</v>
      </c>
      <c r="E36">
        <v>3</v>
      </c>
      <c r="F36" t="s">
        <v>401</v>
      </c>
      <c r="K36">
        <v>2</v>
      </c>
      <c r="L36" s="2" t="s">
        <v>715</v>
      </c>
      <c r="M36" t="e">
        <v>#NAME?</v>
      </c>
      <c r="N36">
        <v>3</v>
      </c>
      <c r="O36">
        <v>4</v>
      </c>
      <c r="P36">
        <v>3</v>
      </c>
      <c r="Q36">
        <v>2</v>
      </c>
      <c r="R36">
        <v>3</v>
      </c>
      <c r="S36">
        <v>2</v>
      </c>
      <c r="T36">
        <v>2</v>
      </c>
      <c r="U36">
        <v>2</v>
      </c>
      <c r="V36">
        <v>4</v>
      </c>
      <c r="W36">
        <v>3</v>
      </c>
      <c r="X36">
        <v>3</v>
      </c>
      <c r="Y36">
        <v>4</v>
      </c>
      <c r="Z36">
        <v>5</v>
      </c>
      <c r="AA36">
        <v>5</v>
      </c>
      <c r="AB36">
        <v>5</v>
      </c>
      <c r="AC36">
        <v>3</v>
      </c>
      <c r="AD36">
        <v>1</v>
      </c>
      <c r="AE36">
        <v>17</v>
      </c>
      <c r="AF36">
        <v>21</v>
      </c>
      <c r="AG36">
        <v>2</v>
      </c>
      <c r="AP36">
        <v>101</v>
      </c>
      <c r="AQ36">
        <v>76</v>
      </c>
      <c r="AR36">
        <v>81</v>
      </c>
      <c r="AS36">
        <v>102</v>
      </c>
      <c r="AT36">
        <v>48</v>
      </c>
      <c r="AU36">
        <v>499</v>
      </c>
      <c r="AV36">
        <v>145</v>
      </c>
      <c r="AW36">
        <v>93</v>
      </c>
      <c r="AX36">
        <v>1030</v>
      </c>
      <c r="AY36" s="1">
        <v>44260.402175925927</v>
      </c>
      <c r="AZ36">
        <v>1</v>
      </c>
      <c r="BA36">
        <v>8</v>
      </c>
      <c r="BB36">
        <v>8</v>
      </c>
      <c r="BC36">
        <v>0</v>
      </c>
      <c r="BD36">
        <v>0</v>
      </c>
      <c r="BE36" t="s">
        <v>716</v>
      </c>
      <c r="BF36">
        <v>0</v>
      </c>
    </row>
    <row r="37" spans="1:58" ht="409.5" x14ac:dyDescent="0.25">
      <c r="A37">
        <v>379</v>
      </c>
      <c r="B37" t="s">
        <v>227</v>
      </c>
      <c r="C37" s="1">
        <v>44260.388923611114</v>
      </c>
      <c r="D37">
        <v>2</v>
      </c>
      <c r="E37">
        <v>3</v>
      </c>
      <c r="F37" t="s">
        <v>401</v>
      </c>
      <c r="K37">
        <v>2</v>
      </c>
      <c r="L37" s="2" t="s">
        <v>717</v>
      </c>
      <c r="M37" t="s">
        <v>718</v>
      </c>
      <c r="N37">
        <v>3</v>
      </c>
      <c r="O37">
        <v>4</v>
      </c>
      <c r="P37">
        <v>3</v>
      </c>
      <c r="Q37">
        <v>2</v>
      </c>
      <c r="R37">
        <v>4</v>
      </c>
      <c r="S37">
        <v>2</v>
      </c>
      <c r="T37">
        <v>2</v>
      </c>
      <c r="U37">
        <v>2</v>
      </c>
      <c r="V37">
        <v>5</v>
      </c>
      <c r="W37">
        <v>4</v>
      </c>
      <c r="X37">
        <v>2</v>
      </c>
      <c r="Y37">
        <v>4</v>
      </c>
      <c r="Z37">
        <v>5</v>
      </c>
      <c r="AA37">
        <v>4</v>
      </c>
      <c r="AB37">
        <v>3</v>
      </c>
      <c r="AC37">
        <v>3</v>
      </c>
      <c r="AD37">
        <v>2</v>
      </c>
      <c r="AE37">
        <v>17</v>
      </c>
      <c r="AF37">
        <v>21</v>
      </c>
      <c r="AG37">
        <v>3</v>
      </c>
      <c r="AP37">
        <v>117</v>
      </c>
      <c r="AQ37">
        <v>54</v>
      </c>
      <c r="AR37">
        <v>28</v>
      </c>
      <c r="AS37">
        <v>38</v>
      </c>
      <c r="AT37">
        <v>14</v>
      </c>
      <c r="AU37">
        <v>322</v>
      </c>
      <c r="AV37">
        <v>314</v>
      </c>
      <c r="AW37">
        <v>36</v>
      </c>
      <c r="AX37">
        <v>709</v>
      </c>
      <c r="AY37" s="1">
        <v>44260.399606481478</v>
      </c>
      <c r="AZ37">
        <v>1</v>
      </c>
      <c r="BA37">
        <v>8</v>
      </c>
      <c r="BB37">
        <v>8</v>
      </c>
      <c r="BC37">
        <v>0</v>
      </c>
      <c r="BD37">
        <v>0</v>
      </c>
      <c r="BE37" t="s">
        <v>692</v>
      </c>
      <c r="BF37">
        <v>10</v>
      </c>
    </row>
    <row r="38" spans="1:58" ht="409.5" hidden="1" x14ac:dyDescent="0.25">
      <c r="A38">
        <v>380</v>
      </c>
      <c r="B38" t="s">
        <v>227</v>
      </c>
      <c r="C38" s="1">
        <v>44260.388935185183</v>
      </c>
      <c r="D38">
        <v>2</v>
      </c>
      <c r="E38">
        <v>3</v>
      </c>
      <c r="F38" t="s">
        <v>406</v>
      </c>
      <c r="K38">
        <v>2</v>
      </c>
      <c r="L38" s="2" t="s">
        <v>719</v>
      </c>
      <c r="M38" s="2" t="s">
        <v>720</v>
      </c>
      <c r="N38">
        <v>4</v>
      </c>
      <c r="O38">
        <v>4</v>
      </c>
      <c r="P38">
        <v>3</v>
      </c>
      <c r="Q38">
        <v>1</v>
      </c>
      <c r="R38">
        <v>2</v>
      </c>
      <c r="S38">
        <v>2</v>
      </c>
      <c r="T38">
        <v>4</v>
      </c>
      <c r="U38">
        <v>3</v>
      </c>
      <c r="V38">
        <v>5</v>
      </c>
      <c r="W38">
        <v>3</v>
      </c>
      <c r="X38">
        <v>3</v>
      </c>
      <c r="Y38">
        <v>5</v>
      </c>
      <c r="Z38">
        <v>5</v>
      </c>
      <c r="AA38">
        <v>4</v>
      </c>
      <c r="AB38">
        <v>-1</v>
      </c>
      <c r="AC38">
        <v>-1</v>
      </c>
      <c r="AD38">
        <v>-9</v>
      </c>
      <c r="AE38">
        <v>17</v>
      </c>
      <c r="AF38">
        <v>22</v>
      </c>
      <c r="AG38">
        <v>2</v>
      </c>
      <c r="AP38">
        <v>118</v>
      </c>
      <c r="AQ38">
        <v>20</v>
      </c>
      <c r="AR38">
        <v>36</v>
      </c>
      <c r="AS38">
        <v>101</v>
      </c>
      <c r="AT38">
        <v>17</v>
      </c>
      <c r="AU38">
        <v>351</v>
      </c>
      <c r="AV38">
        <v>429</v>
      </c>
      <c r="AW38">
        <v>137</v>
      </c>
      <c r="AX38">
        <v>789</v>
      </c>
      <c r="AY38" s="1">
        <v>44260.402928240743</v>
      </c>
      <c r="AZ38">
        <v>1</v>
      </c>
      <c r="BA38">
        <v>8</v>
      </c>
      <c r="BB38">
        <v>8</v>
      </c>
      <c r="BC38">
        <v>4</v>
      </c>
      <c r="BD38">
        <v>4</v>
      </c>
      <c r="BE38" t="s">
        <v>611</v>
      </c>
      <c r="BF38">
        <v>6</v>
      </c>
    </row>
    <row r="39" spans="1:58" ht="285" x14ac:dyDescent="0.25">
      <c r="A39">
        <v>381</v>
      </c>
      <c r="B39" t="s">
        <v>227</v>
      </c>
      <c r="C39" s="1">
        <v>44260.388935185183</v>
      </c>
      <c r="D39">
        <v>2</v>
      </c>
      <c r="E39">
        <v>3</v>
      </c>
      <c r="F39" t="s">
        <v>401</v>
      </c>
      <c r="K39">
        <v>2</v>
      </c>
      <c r="L39" s="2" t="s">
        <v>721</v>
      </c>
      <c r="M39" t="e">
        <v>#NAME?</v>
      </c>
      <c r="N39">
        <v>2</v>
      </c>
      <c r="O39">
        <v>3</v>
      </c>
      <c r="P39">
        <v>3</v>
      </c>
      <c r="Q39">
        <v>1</v>
      </c>
      <c r="R39">
        <v>2</v>
      </c>
      <c r="S39">
        <v>2</v>
      </c>
      <c r="T39">
        <v>2</v>
      </c>
      <c r="U39">
        <v>3</v>
      </c>
      <c r="V39">
        <v>4</v>
      </c>
      <c r="W39">
        <v>3</v>
      </c>
      <c r="X39">
        <v>2</v>
      </c>
      <c r="Y39">
        <v>3</v>
      </c>
      <c r="Z39">
        <v>3</v>
      </c>
      <c r="AA39">
        <v>4</v>
      </c>
      <c r="AB39">
        <v>4</v>
      </c>
      <c r="AC39">
        <v>3</v>
      </c>
      <c r="AD39">
        <v>1</v>
      </c>
      <c r="AE39">
        <v>17</v>
      </c>
      <c r="AF39">
        <v>22</v>
      </c>
      <c r="AG39">
        <v>3</v>
      </c>
      <c r="AP39">
        <v>170</v>
      </c>
      <c r="AQ39">
        <v>49</v>
      </c>
      <c r="AR39">
        <v>44</v>
      </c>
      <c r="AS39">
        <v>56</v>
      </c>
      <c r="AT39">
        <v>35</v>
      </c>
      <c r="AU39">
        <v>179</v>
      </c>
      <c r="AV39">
        <v>154</v>
      </c>
      <c r="AW39">
        <v>50</v>
      </c>
      <c r="AX39">
        <v>737</v>
      </c>
      <c r="AY39" s="1">
        <v>44260.397465277776</v>
      </c>
      <c r="AZ39">
        <v>1</v>
      </c>
      <c r="BA39">
        <v>8</v>
      </c>
      <c r="BB39">
        <v>8</v>
      </c>
      <c r="BC39">
        <v>0</v>
      </c>
      <c r="BD39">
        <v>0</v>
      </c>
      <c r="BE39" t="s">
        <v>576</v>
      </c>
      <c r="BF39">
        <v>1</v>
      </c>
    </row>
    <row r="40" spans="1:58" x14ac:dyDescent="0.25">
      <c r="A40">
        <v>384</v>
      </c>
      <c r="B40" t="s">
        <v>227</v>
      </c>
      <c r="C40" s="1">
        <v>44260.388993055552</v>
      </c>
      <c r="D40">
        <v>2</v>
      </c>
      <c r="E40">
        <v>3</v>
      </c>
      <c r="F40" t="s">
        <v>406</v>
      </c>
      <c r="K40">
        <v>2</v>
      </c>
      <c r="L40" t="s">
        <v>725</v>
      </c>
      <c r="M40" t="e">
        <v>#NAME?</v>
      </c>
      <c r="N40">
        <v>3</v>
      </c>
      <c r="O40">
        <v>3</v>
      </c>
      <c r="P40">
        <v>2</v>
      </c>
      <c r="Q40">
        <v>2</v>
      </c>
      <c r="R40">
        <v>3</v>
      </c>
      <c r="S40">
        <v>1</v>
      </c>
      <c r="T40">
        <v>2</v>
      </c>
      <c r="U40">
        <v>2</v>
      </c>
      <c r="V40">
        <v>4</v>
      </c>
      <c r="W40">
        <v>4</v>
      </c>
      <c r="X40">
        <v>2</v>
      </c>
      <c r="Y40">
        <v>4</v>
      </c>
      <c r="Z40">
        <v>5</v>
      </c>
      <c r="AA40">
        <v>4</v>
      </c>
      <c r="AB40">
        <v>5</v>
      </c>
      <c r="AC40">
        <v>-1</v>
      </c>
      <c r="AD40">
        <v>1</v>
      </c>
      <c r="AE40">
        <v>17</v>
      </c>
      <c r="AF40">
        <v>24</v>
      </c>
      <c r="AG40">
        <v>3</v>
      </c>
      <c r="AP40">
        <v>249</v>
      </c>
      <c r="AQ40">
        <v>40</v>
      </c>
      <c r="AR40">
        <v>61</v>
      </c>
      <c r="AS40">
        <v>91</v>
      </c>
      <c r="AT40">
        <v>41</v>
      </c>
      <c r="AU40">
        <v>50</v>
      </c>
      <c r="AV40">
        <v>298</v>
      </c>
      <c r="AW40">
        <v>136</v>
      </c>
      <c r="AX40">
        <v>876</v>
      </c>
      <c r="AY40" s="1">
        <v>44260.400173611109</v>
      </c>
      <c r="AZ40">
        <v>1</v>
      </c>
      <c r="BA40">
        <v>8</v>
      </c>
      <c r="BB40">
        <v>8</v>
      </c>
      <c r="BC40">
        <v>0</v>
      </c>
      <c r="BD40">
        <v>0</v>
      </c>
      <c r="BE40" t="s">
        <v>152</v>
      </c>
      <c r="BF40">
        <v>18</v>
      </c>
    </row>
    <row r="41" spans="1:58" ht="409.5" hidden="1" x14ac:dyDescent="0.25">
      <c r="A41">
        <v>385</v>
      </c>
      <c r="B41" t="s">
        <v>227</v>
      </c>
      <c r="C41" s="1">
        <v>44260.389004629629</v>
      </c>
      <c r="D41">
        <v>2</v>
      </c>
      <c r="E41">
        <v>3</v>
      </c>
      <c r="F41" t="s">
        <v>401</v>
      </c>
      <c r="K41">
        <v>2</v>
      </c>
      <c r="L41" s="2" t="s">
        <v>726</v>
      </c>
      <c r="M41" s="2" t="s">
        <v>727</v>
      </c>
      <c r="N41">
        <v>2</v>
      </c>
      <c r="O41">
        <v>4</v>
      </c>
      <c r="P41">
        <v>3</v>
      </c>
      <c r="Q41">
        <v>2</v>
      </c>
      <c r="R41">
        <v>4</v>
      </c>
      <c r="S41">
        <v>3</v>
      </c>
      <c r="T41">
        <v>2</v>
      </c>
      <c r="U41">
        <v>3</v>
      </c>
      <c r="V41">
        <v>4</v>
      </c>
      <c r="W41">
        <v>4</v>
      </c>
      <c r="X41">
        <v>3</v>
      </c>
      <c r="Y41">
        <v>4</v>
      </c>
      <c r="Z41">
        <v>4</v>
      </c>
      <c r="AA41">
        <v>4</v>
      </c>
      <c r="AB41">
        <v>4</v>
      </c>
      <c r="AC41">
        <v>-1</v>
      </c>
      <c r="AD41">
        <v>1</v>
      </c>
      <c r="AE41">
        <v>16</v>
      </c>
      <c r="AF41">
        <v>24</v>
      </c>
      <c r="AG41">
        <v>2</v>
      </c>
      <c r="AP41">
        <v>116</v>
      </c>
      <c r="AQ41">
        <v>35</v>
      </c>
      <c r="AR41">
        <v>38</v>
      </c>
      <c r="AS41">
        <v>56</v>
      </c>
      <c r="AT41">
        <v>24</v>
      </c>
      <c r="AU41">
        <v>189</v>
      </c>
      <c r="AV41">
        <v>307</v>
      </c>
      <c r="AW41">
        <v>91</v>
      </c>
      <c r="AX41">
        <v>856</v>
      </c>
      <c r="AY41" s="1">
        <v>44260.398912037039</v>
      </c>
      <c r="AZ41">
        <v>1</v>
      </c>
      <c r="BA41">
        <v>8</v>
      </c>
      <c r="BB41">
        <v>8</v>
      </c>
      <c r="BC41">
        <v>0</v>
      </c>
      <c r="BD41">
        <v>0</v>
      </c>
      <c r="BE41" t="s">
        <v>728</v>
      </c>
      <c r="BF41">
        <v>1</v>
      </c>
    </row>
    <row r="42" spans="1:58" ht="195" hidden="1" x14ac:dyDescent="0.25">
      <c r="A42">
        <v>386</v>
      </c>
      <c r="B42" t="s">
        <v>227</v>
      </c>
      <c r="C42" s="1">
        <v>44260.389016203706</v>
      </c>
      <c r="D42">
        <v>2</v>
      </c>
      <c r="E42">
        <v>3</v>
      </c>
      <c r="F42" t="s">
        <v>401</v>
      </c>
      <c r="K42">
        <v>2</v>
      </c>
      <c r="L42" s="2" t="s">
        <v>729</v>
      </c>
      <c r="M42" t="s">
        <v>730</v>
      </c>
      <c r="N42">
        <v>2</v>
      </c>
      <c r="O42">
        <v>4</v>
      </c>
      <c r="P42">
        <v>4</v>
      </c>
      <c r="Q42">
        <v>2</v>
      </c>
      <c r="R42">
        <v>2</v>
      </c>
      <c r="S42">
        <v>1</v>
      </c>
      <c r="T42">
        <v>2</v>
      </c>
      <c r="U42">
        <v>2</v>
      </c>
      <c r="V42">
        <v>3</v>
      </c>
      <c r="W42">
        <v>3</v>
      </c>
      <c r="X42">
        <v>3</v>
      </c>
      <c r="Y42">
        <v>4</v>
      </c>
      <c r="Z42">
        <v>4</v>
      </c>
      <c r="AA42">
        <v>4</v>
      </c>
      <c r="AB42">
        <v>4</v>
      </c>
      <c r="AC42">
        <v>4</v>
      </c>
      <c r="AD42">
        <v>1</v>
      </c>
      <c r="AE42">
        <v>17</v>
      </c>
      <c r="AF42">
        <v>25</v>
      </c>
      <c r="AG42">
        <v>2</v>
      </c>
      <c r="AP42">
        <v>138</v>
      </c>
      <c r="AQ42">
        <v>48</v>
      </c>
      <c r="AR42">
        <v>46</v>
      </c>
      <c r="AS42">
        <v>158</v>
      </c>
      <c r="AT42">
        <v>30</v>
      </c>
      <c r="AU42">
        <v>120</v>
      </c>
      <c r="AV42">
        <v>163</v>
      </c>
      <c r="AW42">
        <v>76</v>
      </c>
      <c r="AX42">
        <v>684</v>
      </c>
      <c r="AY42" s="1">
        <v>44260.398032407407</v>
      </c>
      <c r="AZ42">
        <v>1</v>
      </c>
      <c r="BA42">
        <v>8</v>
      </c>
      <c r="BB42">
        <v>8</v>
      </c>
      <c r="BC42">
        <v>0</v>
      </c>
      <c r="BD42">
        <v>0</v>
      </c>
      <c r="BE42" t="s">
        <v>397</v>
      </c>
      <c r="BF42">
        <v>4</v>
      </c>
    </row>
    <row r="43" spans="1:58" ht="390" x14ac:dyDescent="0.25">
      <c r="A43">
        <v>387</v>
      </c>
      <c r="B43" t="s">
        <v>227</v>
      </c>
      <c r="C43" s="1">
        <v>44260.389050925929</v>
      </c>
      <c r="D43">
        <v>2</v>
      </c>
      <c r="E43">
        <v>3</v>
      </c>
      <c r="F43" t="s">
        <v>401</v>
      </c>
      <c r="K43">
        <v>2</v>
      </c>
      <c r="L43" s="2" t="s">
        <v>731</v>
      </c>
      <c r="M43" t="e">
        <v>#NAME?</v>
      </c>
      <c r="N43">
        <v>1</v>
      </c>
      <c r="O43">
        <v>3</v>
      </c>
      <c r="P43">
        <v>3</v>
      </c>
      <c r="Q43">
        <v>2</v>
      </c>
      <c r="R43">
        <v>2</v>
      </c>
      <c r="S43">
        <v>1</v>
      </c>
      <c r="T43">
        <v>2</v>
      </c>
      <c r="U43">
        <v>1</v>
      </c>
      <c r="V43">
        <v>4</v>
      </c>
      <c r="W43">
        <v>4</v>
      </c>
      <c r="X43">
        <v>2</v>
      </c>
      <c r="Y43">
        <v>3</v>
      </c>
      <c r="Z43">
        <v>2</v>
      </c>
      <c r="AA43">
        <v>3</v>
      </c>
      <c r="AB43">
        <v>2</v>
      </c>
      <c r="AC43">
        <v>2</v>
      </c>
      <c r="AD43">
        <v>1</v>
      </c>
      <c r="AE43">
        <v>15</v>
      </c>
      <c r="AF43">
        <v>25</v>
      </c>
      <c r="AG43">
        <v>3</v>
      </c>
      <c r="AP43">
        <v>158</v>
      </c>
      <c r="AQ43">
        <v>44</v>
      </c>
      <c r="AR43">
        <v>40</v>
      </c>
      <c r="AS43">
        <v>131</v>
      </c>
      <c r="AT43">
        <v>28</v>
      </c>
      <c r="AU43">
        <v>345</v>
      </c>
      <c r="AV43">
        <v>208</v>
      </c>
      <c r="AW43">
        <v>58</v>
      </c>
      <c r="AX43">
        <v>1012</v>
      </c>
      <c r="AY43" s="1">
        <v>44260.400763888887</v>
      </c>
      <c r="AZ43">
        <v>1</v>
      </c>
      <c r="BA43">
        <v>8</v>
      </c>
      <c r="BB43">
        <v>8</v>
      </c>
      <c r="BC43">
        <v>0</v>
      </c>
      <c r="BD43">
        <v>0</v>
      </c>
      <c r="BE43" t="s">
        <v>732</v>
      </c>
      <c r="BF43">
        <v>0</v>
      </c>
    </row>
    <row r="44" spans="1:58" ht="409.5" hidden="1" x14ac:dyDescent="0.25">
      <c r="A44">
        <v>388</v>
      </c>
      <c r="B44" t="s">
        <v>227</v>
      </c>
      <c r="C44" s="1">
        <v>44260.389062499999</v>
      </c>
      <c r="D44">
        <v>2</v>
      </c>
      <c r="E44">
        <v>3</v>
      </c>
      <c r="F44" t="s">
        <v>401</v>
      </c>
      <c r="K44">
        <v>2</v>
      </c>
      <c r="L44" s="2" t="s">
        <v>733</v>
      </c>
      <c r="M44" t="e">
        <v>#NAME?</v>
      </c>
      <c r="N44">
        <v>3</v>
      </c>
      <c r="O44">
        <v>4</v>
      </c>
      <c r="P44">
        <v>3</v>
      </c>
      <c r="Q44">
        <v>2</v>
      </c>
      <c r="R44">
        <v>2</v>
      </c>
      <c r="S44">
        <v>3</v>
      </c>
      <c r="T44">
        <v>4</v>
      </c>
      <c r="U44">
        <v>3</v>
      </c>
      <c r="V44">
        <v>4</v>
      </c>
      <c r="W44">
        <v>4</v>
      </c>
      <c r="X44">
        <v>3</v>
      </c>
      <c r="Y44">
        <v>4</v>
      </c>
      <c r="Z44">
        <v>4</v>
      </c>
      <c r="AA44">
        <v>4</v>
      </c>
      <c r="AB44">
        <v>4</v>
      </c>
      <c r="AC44">
        <v>2</v>
      </c>
      <c r="AD44">
        <v>1</v>
      </c>
      <c r="AE44">
        <v>17</v>
      </c>
      <c r="AF44">
        <v>26</v>
      </c>
      <c r="AG44">
        <v>2</v>
      </c>
      <c r="AP44">
        <v>108</v>
      </c>
      <c r="AQ44">
        <v>101</v>
      </c>
      <c r="AR44">
        <v>69</v>
      </c>
      <c r="AS44">
        <v>153</v>
      </c>
      <c r="AT44">
        <v>38</v>
      </c>
      <c r="AU44">
        <v>633</v>
      </c>
      <c r="AV44">
        <v>111</v>
      </c>
      <c r="AW44">
        <v>49</v>
      </c>
      <c r="AX44">
        <v>1106</v>
      </c>
      <c r="AY44" s="1">
        <v>44260.403668981482</v>
      </c>
      <c r="AZ44">
        <v>1</v>
      </c>
      <c r="BA44">
        <v>8</v>
      </c>
      <c r="BB44">
        <v>8</v>
      </c>
      <c r="BC44">
        <v>0</v>
      </c>
      <c r="BD44">
        <v>0</v>
      </c>
      <c r="BE44" t="s">
        <v>734</v>
      </c>
      <c r="BF44">
        <v>0</v>
      </c>
    </row>
    <row r="45" spans="1:58" ht="300" x14ac:dyDescent="0.25">
      <c r="A45">
        <v>389</v>
      </c>
      <c r="B45" t="s">
        <v>227</v>
      </c>
      <c r="C45" s="1">
        <v>44260.389108796298</v>
      </c>
      <c r="D45">
        <v>2</v>
      </c>
      <c r="E45">
        <v>3</v>
      </c>
      <c r="F45" t="s">
        <v>401</v>
      </c>
      <c r="K45">
        <v>2</v>
      </c>
      <c r="L45" s="2" t="s">
        <v>735</v>
      </c>
      <c r="M45" s="2" t="s">
        <v>736</v>
      </c>
      <c r="N45">
        <v>1</v>
      </c>
      <c r="O45">
        <v>4</v>
      </c>
      <c r="P45">
        <v>3</v>
      </c>
      <c r="Q45">
        <v>2</v>
      </c>
      <c r="R45">
        <v>3</v>
      </c>
      <c r="S45">
        <v>1</v>
      </c>
      <c r="T45">
        <v>2</v>
      </c>
      <c r="U45">
        <v>2</v>
      </c>
      <c r="V45">
        <v>4</v>
      </c>
      <c r="W45">
        <v>4</v>
      </c>
      <c r="X45">
        <v>3</v>
      </c>
      <c r="Y45">
        <v>4</v>
      </c>
      <c r="Z45">
        <v>4</v>
      </c>
      <c r="AA45">
        <v>4</v>
      </c>
      <c r="AB45">
        <v>4</v>
      </c>
      <c r="AC45">
        <v>2</v>
      </c>
      <c r="AD45">
        <v>1</v>
      </c>
      <c r="AE45">
        <v>17</v>
      </c>
      <c r="AF45">
        <v>26</v>
      </c>
      <c r="AG45">
        <v>3</v>
      </c>
      <c r="AP45">
        <v>128</v>
      </c>
      <c r="AQ45">
        <v>53</v>
      </c>
      <c r="AR45">
        <v>47</v>
      </c>
      <c r="AS45">
        <v>151</v>
      </c>
      <c r="AT45">
        <v>33</v>
      </c>
      <c r="AU45">
        <v>87</v>
      </c>
      <c r="AV45">
        <v>191</v>
      </c>
      <c r="AW45">
        <v>80</v>
      </c>
      <c r="AX45">
        <v>682</v>
      </c>
      <c r="AY45" s="1">
        <v>44260.398020833331</v>
      </c>
      <c r="AZ45">
        <v>1</v>
      </c>
      <c r="BA45">
        <v>8</v>
      </c>
      <c r="BB45">
        <v>8</v>
      </c>
      <c r="BC45">
        <v>0</v>
      </c>
      <c r="BD45">
        <v>0</v>
      </c>
      <c r="BE45" t="s">
        <v>611</v>
      </c>
      <c r="BF45">
        <v>8</v>
      </c>
    </row>
    <row r="46" spans="1:58" ht="120" x14ac:dyDescent="0.25">
      <c r="A46">
        <v>390</v>
      </c>
      <c r="B46" t="s">
        <v>227</v>
      </c>
      <c r="C46" s="1">
        <v>44260.389108796298</v>
      </c>
      <c r="D46">
        <v>2</v>
      </c>
      <c r="E46">
        <v>3</v>
      </c>
      <c r="F46" t="s">
        <v>401</v>
      </c>
      <c r="K46">
        <v>2</v>
      </c>
      <c r="L46" s="2" t="s">
        <v>737</v>
      </c>
      <c r="M46" t="e">
        <v>#NAME?</v>
      </c>
      <c r="N46">
        <v>1</v>
      </c>
      <c r="O46">
        <v>4</v>
      </c>
      <c r="P46">
        <v>4</v>
      </c>
      <c r="Q46">
        <v>2</v>
      </c>
      <c r="R46">
        <v>5</v>
      </c>
      <c r="S46">
        <v>2</v>
      </c>
      <c r="T46">
        <v>4</v>
      </c>
      <c r="U46">
        <v>4</v>
      </c>
      <c r="V46">
        <v>5</v>
      </c>
      <c r="W46">
        <v>4</v>
      </c>
      <c r="X46">
        <v>3</v>
      </c>
      <c r="Y46">
        <v>4</v>
      </c>
      <c r="Z46">
        <v>5</v>
      </c>
      <c r="AA46">
        <v>4</v>
      </c>
      <c r="AB46">
        <v>4</v>
      </c>
      <c r="AC46">
        <v>4</v>
      </c>
      <c r="AD46">
        <v>1</v>
      </c>
      <c r="AE46">
        <v>16</v>
      </c>
      <c r="AF46">
        <v>27</v>
      </c>
      <c r="AG46">
        <v>3</v>
      </c>
      <c r="AP46">
        <v>115</v>
      </c>
      <c r="AQ46">
        <v>52</v>
      </c>
      <c r="AR46">
        <v>53</v>
      </c>
      <c r="AS46">
        <v>174</v>
      </c>
      <c r="AT46">
        <v>19</v>
      </c>
      <c r="AU46">
        <v>94</v>
      </c>
      <c r="AV46">
        <v>176</v>
      </c>
      <c r="AW46">
        <v>84</v>
      </c>
      <c r="AX46">
        <v>656</v>
      </c>
      <c r="AY46" s="1">
        <v>44260.397986111115</v>
      </c>
      <c r="AZ46">
        <v>1</v>
      </c>
      <c r="BA46">
        <v>8</v>
      </c>
      <c r="BB46">
        <v>8</v>
      </c>
      <c r="BC46">
        <v>0</v>
      </c>
      <c r="BD46">
        <v>0</v>
      </c>
      <c r="BE46" t="s">
        <v>152</v>
      </c>
      <c r="BF46">
        <v>7</v>
      </c>
    </row>
    <row r="47" spans="1:58" ht="409.5" x14ac:dyDescent="0.25">
      <c r="A47">
        <v>392</v>
      </c>
      <c r="B47" t="s">
        <v>227</v>
      </c>
      <c r="C47" s="1">
        <v>44260.389432870368</v>
      </c>
      <c r="D47">
        <v>2</v>
      </c>
      <c r="E47">
        <v>3</v>
      </c>
      <c r="F47" t="s">
        <v>406</v>
      </c>
      <c r="K47">
        <v>2</v>
      </c>
      <c r="L47" s="2" t="s">
        <v>740</v>
      </c>
      <c r="M47" s="2" t="s">
        <v>741</v>
      </c>
      <c r="N47">
        <v>4</v>
      </c>
      <c r="O47">
        <v>4</v>
      </c>
      <c r="P47">
        <v>3</v>
      </c>
      <c r="Q47">
        <v>1</v>
      </c>
      <c r="R47">
        <v>2</v>
      </c>
      <c r="S47">
        <v>3</v>
      </c>
      <c r="T47">
        <v>3</v>
      </c>
      <c r="U47">
        <v>2</v>
      </c>
      <c r="V47">
        <v>5</v>
      </c>
      <c r="W47">
        <v>3</v>
      </c>
      <c r="X47">
        <v>3</v>
      </c>
      <c r="Y47">
        <v>4</v>
      </c>
      <c r="Z47">
        <v>5</v>
      </c>
      <c r="AA47">
        <v>5</v>
      </c>
      <c r="AB47">
        <v>4</v>
      </c>
      <c r="AC47">
        <v>3</v>
      </c>
      <c r="AD47">
        <v>1</v>
      </c>
      <c r="AE47">
        <v>17</v>
      </c>
      <c r="AF47">
        <v>28</v>
      </c>
      <c r="AG47">
        <v>3</v>
      </c>
      <c r="AP47">
        <v>164</v>
      </c>
      <c r="AQ47">
        <v>38</v>
      </c>
      <c r="AR47">
        <v>62</v>
      </c>
      <c r="AS47">
        <v>114</v>
      </c>
      <c r="AT47">
        <v>32</v>
      </c>
      <c r="AU47">
        <v>413</v>
      </c>
      <c r="AV47">
        <v>99</v>
      </c>
      <c r="AW47">
        <v>56</v>
      </c>
      <c r="AX47">
        <v>978</v>
      </c>
      <c r="AY47" s="1">
        <v>44260.400752314818</v>
      </c>
      <c r="AZ47">
        <v>1</v>
      </c>
      <c r="BA47">
        <v>8</v>
      </c>
      <c r="BB47">
        <v>8</v>
      </c>
      <c r="BC47">
        <v>0</v>
      </c>
      <c r="BD47">
        <v>0</v>
      </c>
      <c r="BE47" t="s">
        <v>510</v>
      </c>
      <c r="BF47">
        <v>0</v>
      </c>
    </row>
    <row r="48" spans="1:58" x14ac:dyDescent="0.25">
      <c r="A48">
        <v>394</v>
      </c>
      <c r="B48" t="s">
        <v>227</v>
      </c>
      <c r="C48" s="1">
        <v>44260.390208333331</v>
      </c>
      <c r="D48">
        <v>2</v>
      </c>
      <c r="E48">
        <v>3</v>
      </c>
      <c r="F48" t="s">
        <v>401</v>
      </c>
      <c r="K48">
        <v>2</v>
      </c>
      <c r="L48" t="e">
        <v>#NAME?</v>
      </c>
      <c r="M48" t="e">
        <v>#NAME?</v>
      </c>
      <c r="N48">
        <v>2</v>
      </c>
      <c r="O48">
        <v>5</v>
      </c>
      <c r="P48">
        <v>4</v>
      </c>
      <c r="Q48">
        <v>4</v>
      </c>
      <c r="R48">
        <v>4</v>
      </c>
      <c r="S48">
        <v>1</v>
      </c>
      <c r="T48">
        <v>4</v>
      </c>
      <c r="U48">
        <v>1</v>
      </c>
      <c r="V48">
        <v>4</v>
      </c>
      <c r="W48">
        <v>2</v>
      </c>
      <c r="X48">
        <v>3</v>
      </c>
      <c r="Y48">
        <v>5</v>
      </c>
      <c r="Z48">
        <v>2</v>
      </c>
      <c r="AA48">
        <v>4</v>
      </c>
      <c r="AB48">
        <v>2</v>
      </c>
      <c r="AC48">
        <v>-1</v>
      </c>
      <c r="AD48">
        <v>2</v>
      </c>
      <c r="AE48">
        <v>18</v>
      </c>
      <c r="AF48">
        <v>29</v>
      </c>
      <c r="AG48">
        <v>3</v>
      </c>
      <c r="AP48">
        <v>144</v>
      </c>
      <c r="AQ48">
        <v>39</v>
      </c>
      <c r="AR48">
        <v>58</v>
      </c>
      <c r="AS48">
        <v>95</v>
      </c>
      <c r="AT48">
        <v>37</v>
      </c>
      <c r="AU48">
        <v>283</v>
      </c>
      <c r="AV48">
        <v>254</v>
      </c>
      <c r="AW48">
        <v>21</v>
      </c>
      <c r="AX48">
        <v>931</v>
      </c>
      <c r="AY48" s="1">
        <v>44260.400983796295</v>
      </c>
      <c r="AZ48">
        <v>1</v>
      </c>
      <c r="BA48">
        <v>8</v>
      </c>
      <c r="BB48">
        <v>8</v>
      </c>
      <c r="BC48">
        <v>0</v>
      </c>
      <c r="BD48">
        <v>0</v>
      </c>
      <c r="BE48" t="s">
        <v>742</v>
      </c>
      <c r="BF48">
        <v>7</v>
      </c>
    </row>
    <row r="49" spans="1:58" ht="405" hidden="1" x14ac:dyDescent="0.25">
      <c r="A49">
        <v>407</v>
      </c>
      <c r="B49" t="s">
        <v>227</v>
      </c>
      <c r="C49" s="1">
        <v>44263.471805555557</v>
      </c>
      <c r="D49">
        <v>2</v>
      </c>
      <c r="E49">
        <v>3</v>
      </c>
      <c r="F49" t="s">
        <v>753</v>
      </c>
      <c r="K49">
        <v>2</v>
      </c>
      <c r="L49" s="2" t="s">
        <v>754</v>
      </c>
      <c r="M49" t="e">
        <v>#NAME?</v>
      </c>
      <c r="N49">
        <v>2</v>
      </c>
      <c r="O49">
        <v>4</v>
      </c>
      <c r="P49">
        <v>4</v>
      </c>
      <c r="Q49">
        <v>3</v>
      </c>
      <c r="R49">
        <v>4</v>
      </c>
      <c r="S49">
        <v>1</v>
      </c>
      <c r="T49">
        <v>2</v>
      </c>
      <c r="U49">
        <v>1</v>
      </c>
      <c r="V49">
        <v>3</v>
      </c>
      <c r="W49">
        <v>2</v>
      </c>
      <c r="X49">
        <v>1</v>
      </c>
      <c r="Y49">
        <v>3</v>
      </c>
      <c r="Z49">
        <v>4</v>
      </c>
      <c r="AA49">
        <v>4</v>
      </c>
      <c r="AB49">
        <v>4</v>
      </c>
      <c r="AC49">
        <v>3</v>
      </c>
      <c r="AD49">
        <v>1</v>
      </c>
      <c r="AE49">
        <v>17</v>
      </c>
      <c r="AF49">
        <v>33</v>
      </c>
      <c r="AG49">
        <v>2</v>
      </c>
      <c r="AP49">
        <v>75</v>
      </c>
      <c r="AQ49">
        <v>30</v>
      </c>
      <c r="AR49">
        <v>38</v>
      </c>
      <c r="AS49">
        <v>51</v>
      </c>
      <c r="AT49">
        <v>12</v>
      </c>
      <c r="AU49">
        <v>132</v>
      </c>
      <c r="AV49">
        <v>53</v>
      </c>
      <c r="AW49">
        <v>34</v>
      </c>
      <c r="AX49">
        <v>425</v>
      </c>
      <c r="AY49" s="1">
        <v>44263.476736111108</v>
      </c>
      <c r="AZ49">
        <v>1</v>
      </c>
      <c r="BA49">
        <v>8</v>
      </c>
      <c r="BB49">
        <v>8</v>
      </c>
      <c r="BC49">
        <v>0</v>
      </c>
      <c r="BD49">
        <v>0</v>
      </c>
      <c r="BE49" t="s">
        <v>294</v>
      </c>
      <c r="BF49">
        <v>18</v>
      </c>
    </row>
    <row r="50" spans="1:58" hidden="1" x14ac:dyDescent="0.25">
      <c r="A50">
        <v>409</v>
      </c>
      <c r="B50" t="s">
        <v>227</v>
      </c>
      <c r="C50" s="1">
        <v>44265.519432870373</v>
      </c>
      <c r="D50">
        <v>2</v>
      </c>
      <c r="E50">
        <v>2</v>
      </c>
      <c r="F50" t="s">
        <v>634</v>
      </c>
      <c r="K50">
        <v>2</v>
      </c>
      <c r="L50" t="e">
        <v>#NAME?</v>
      </c>
      <c r="M50" t="e">
        <v>#NAME?</v>
      </c>
      <c r="N50">
        <v>2</v>
      </c>
      <c r="O50">
        <v>-1</v>
      </c>
      <c r="P50">
        <v>3</v>
      </c>
      <c r="Q50">
        <v>2</v>
      </c>
      <c r="R50">
        <v>-1</v>
      </c>
      <c r="S50">
        <v>1</v>
      </c>
      <c r="T50">
        <v>-1</v>
      </c>
      <c r="U50">
        <v>2</v>
      </c>
      <c r="V50">
        <v>4</v>
      </c>
      <c r="W50">
        <v>-1</v>
      </c>
      <c r="X50">
        <v>3</v>
      </c>
      <c r="Y50">
        <v>3</v>
      </c>
      <c r="Z50">
        <v>4</v>
      </c>
      <c r="AA50">
        <v>4</v>
      </c>
      <c r="AB50">
        <v>-1</v>
      </c>
      <c r="AC50">
        <v>-1</v>
      </c>
      <c r="AD50">
        <v>1</v>
      </c>
      <c r="AE50">
        <v>16</v>
      </c>
      <c r="AF50">
        <v>34</v>
      </c>
      <c r="AG50">
        <v>2</v>
      </c>
      <c r="AP50">
        <v>170</v>
      </c>
      <c r="AQ50">
        <v>80</v>
      </c>
      <c r="AR50">
        <v>209</v>
      </c>
      <c r="AS50">
        <v>125</v>
      </c>
      <c r="AT50">
        <v>50</v>
      </c>
      <c r="AU50">
        <v>166</v>
      </c>
      <c r="AV50">
        <v>60</v>
      </c>
      <c r="AW50">
        <v>154</v>
      </c>
      <c r="AX50">
        <v>657</v>
      </c>
      <c r="AY50" s="1">
        <v>44265.531168981484</v>
      </c>
      <c r="AZ50">
        <v>1</v>
      </c>
      <c r="BA50">
        <v>8</v>
      </c>
      <c r="BB50">
        <v>8</v>
      </c>
      <c r="BC50">
        <v>0</v>
      </c>
      <c r="BD50">
        <v>0</v>
      </c>
      <c r="BE50" t="s">
        <v>712</v>
      </c>
      <c r="BF50">
        <v>5</v>
      </c>
    </row>
    <row r="51" spans="1:58" ht="409.5" x14ac:dyDescent="0.25">
      <c r="A51">
        <v>410</v>
      </c>
      <c r="B51" t="s">
        <v>227</v>
      </c>
      <c r="C51" s="1">
        <v>44265.519432870373</v>
      </c>
      <c r="D51">
        <v>2</v>
      </c>
      <c r="E51">
        <v>2</v>
      </c>
      <c r="F51" t="s">
        <v>616</v>
      </c>
      <c r="K51">
        <v>2</v>
      </c>
      <c r="L51" s="2" t="s">
        <v>756</v>
      </c>
      <c r="M51" s="2" t="s">
        <v>757</v>
      </c>
      <c r="N51">
        <v>1</v>
      </c>
      <c r="O51">
        <v>5</v>
      </c>
      <c r="P51">
        <v>5</v>
      </c>
      <c r="Q51">
        <v>2</v>
      </c>
      <c r="R51">
        <v>4</v>
      </c>
      <c r="S51">
        <v>2</v>
      </c>
      <c r="T51">
        <v>3</v>
      </c>
      <c r="U51">
        <v>3</v>
      </c>
      <c r="V51">
        <v>5</v>
      </c>
      <c r="W51">
        <v>4</v>
      </c>
      <c r="X51">
        <v>3</v>
      </c>
      <c r="Y51">
        <v>3</v>
      </c>
      <c r="Z51">
        <v>4</v>
      </c>
      <c r="AA51">
        <v>5</v>
      </c>
      <c r="AB51">
        <v>4</v>
      </c>
      <c r="AC51">
        <v>3</v>
      </c>
      <c r="AD51">
        <v>2</v>
      </c>
      <c r="AE51">
        <v>16</v>
      </c>
      <c r="AF51">
        <v>35</v>
      </c>
      <c r="AG51">
        <v>3</v>
      </c>
      <c r="AP51">
        <v>166</v>
      </c>
      <c r="AQ51">
        <v>71</v>
      </c>
      <c r="AR51">
        <v>46</v>
      </c>
      <c r="AS51">
        <v>63</v>
      </c>
      <c r="AT51">
        <v>29</v>
      </c>
      <c r="AU51">
        <v>408</v>
      </c>
      <c r="AV51">
        <v>149</v>
      </c>
      <c r="AW51">
        <v>44</v>
      </c>
      <c r="AX51">
        <v>976</v>
      </c>
      <c r="AY51" s="1">
        <v>44265.530729166669</v>
      </c>
      <c r="AZ51">
        <v>1</v>
      </c>
      <c r="BA51">
        <v>8</v>
      </c>
      <c r="BB51">
        <v>8</v>
      </c>
      <c r="BC51">
        <v>0</v>
      </c>
      <c r="BD51">
        <v>0</v>
      </c>
      <c r="BE51" t="s">
        <v>522</v>
      </c>
      <c r="BF51">
        <v>0</v>
      </c>
    </row>
    <row r="52" spans="1:58" hidden="1" x14ac:dyDescent="0.25">
      <c r="A52">
        <v>412</v>
      </c>
      <c r="B52" t="s">
        <v>227</v>
      </c>
      <c r="C52" s="1">
        <v>44265.519456018519</v>
      </c>
      <c r="D52">
        <v>2</v>
      </c>
      <c r="E52">
        <v>2</v>
      </c>
      <c r="F52" t="s">
        <v>616</v>
      </c>
      <c r="K52">
        <v>2</v>
      </c>
      <c r="L52" t="s">
        <v>760</v>
      </c>
      <c r="M52" t="s">
        <v>761</v>
      </c>
      <c r="N52">
        <v>2</v>
      </c>
      <c r="O52">
        <v>4</v>
      </c>
      <c r="P52">
        <v>-1</v>
      </c>
      <c r="Q52">
        <v>3</v>
      </c>
      <c r="R52">
        <v>2</v>
      </c>
      <c r="S52">
        <v>1</v>
      </c>
      <c r="T52">
        <v>2</v>
      </c>
      <c r="U52">
        <v>2</v>
      </c>
      <c r="V52">
        <v>5</v>
      </c>
      <c r="W52">
        <v>4</v>
      </c>
      <c r="X52">
        <v>2</v>
      </c>
      <c r="Y52">
        <v>3</v>
      </c>
      <c r="Z52">
        <v>4</v>
      </c>
      <c r="AA52">
        <v>-1</v>
      </c>
      <c r="AB52">
        <v>4</v>
      </c>
      <c r="AC52">
        <v>-1</v>
      </c>
      <c r="AD52">
        <v>1</v>
      </c>
      <c r="AE52">
        <v>16</v>
      </c>
      <c r="AF52">
        <v>36</v>
      </c>
      <c r="AG52">
        <v>2</v>
      </c>
      <c r="AP52">
        <v>144</v>
      </c>
      <c r="AQ52">
        <v>30</v>
      </c>
      <c r="AR52">
        <v>27</v>
      </c>
      <c r="AS52">
        <v>80</v>
      </c>
      <c r="AT52">
        <v>17</v>
      </c>
      <c r="AU52">
        <v>173</v>
      </c>
      <c r="AV52">
        <v>216</v>
      </c>
      <c r="AW52">
        <v>56</v>
      </c>
      <c r="AX52">
        <v>743</v>
      </c>
      <c r="AY52" s="1">
        <v>44265.528055555558</v>
      </c>
      <c r="AZ52">
        <v>1</v>
      </c>
      <c r="BA52">
        <v>8</v>
      </c>
      <c r="BB52">
        <v>8</v>
      </c>
      <c r="BC52">
        <v>0</v>
      </c>
      <c r="BD52">
        <v>0</v>
      </c>
      <c r="BE52" t="s">
        <v>203</v>
      </c>
      <c r="BF52">
        <v>5</v>
      </c>
    </row>
    <row r="53" spans="1:58" ht="409.5" x14ac:dyDescent="0.25">
      <c r="A53">
        <v>414</v>
      </c>
      <c r="B53" t="s">
        <v>227</v>
      </c>
      <c r="C53" s="1">
        <v>44265.519490740742</v>
      </c>
      <c r="D53">
        <v>2</v>
      </c>
      <c r="E53">
        <v>2</v>
      </c>
      <c r="F53" t="s">
        <v>764</v>
      </c>
      <c r="K53">
        <v>2</v>
      </c>
      <c r="L53" s="2" t="s">
        <v>765</v>
      </c>
      <c r="M53" s="2" t="s">
        <v>766</v>
      </c>
      <c r="N53">
        <v>2</v>
      </c>
      <c r="O53">
        <v>4</v>
      </c>
      <c r="P53">
        <v>4</v>
      </c>
      <c r="Q53">
        <v>3</v>
      </c>
      <c r="R53">
        <v>5</v>
      </c>
      <c r="S53">
        <v>2</v>
      </c>
      <c r="T53">
        <v>2</v>
      </c>
      <c r="U53">
        <v>3</v>
      </c>
      <c r="V53">
        <v>4</v>
      </c>
      <c r="W53">
        <v>-1</v>
      </c>
      <c r="X53">
        <v>2</v>
      </c>
      <c r="Y53">
        <v>4</v>
      </c>
      <c r="Z53">
        <v>4</v>
      </c>
      <c r="AA53">
        <v>5</v>
      </c>
      <c r="AB53">
        <v>5</v>
      </c>
      <c r="AC53">
        <v>-1</v>
      </c>
      <c r="AD53">
        <v>1</v>
      </c>
      <c r="AE53">
        <v>16</v>
      </c>
      <c r="AF53">
        <v>37</v>
      </c>
      <c r="AG53">
        <v>3</v>
      </c>
      <c r="AP53">
        <v>205</v>
      </c>
      <c r="AQ53">
        <v>46</v>
      </c>
      <c r="AR53">
        <v>43</v>
      </c>
      <c r="AS53">
        <v>96</v>
      </c>
      <c r="AT53">
        <v>24</v>
      </c>
      <c r="AU53">
        <v>198</v>
      </c>
      <c r="AV53">
        <v>86</v>
      </c>
      <c r="AW53">
        <v>55</v>
      </c>
      <c r="AX53">
        <v>753</v>
      </c>
      <c r="AY53" s="1">
        <v>44265.52820601852</v>
      </c>
      <c r="AZ53">
        <v>1</v>
      </c>
      <c r="BA53">
        <v>8</v>
      </c>
      <c r="BB53">
        <v>8</v>
      </c>
      <c r="BC53">
        <v>0</v>
      </c>
      <c r="BD53">
        <v>0</v>
      </c>
      <c r="BE53" t="s">
        <v>728</v>
      </c>
      <c r="BF53">
        <v>1</v>
      </c>
    </row>
    <row r="54" spans="1:58" ht="409.5" hidden="1" x14ac:dyDescent="0.25">
      <c r="A54">
        <v>415</v>
      </c>
      <c r="B54" t="s">
        <v>227</v>
      </c>
      <c r="C54" s="1">
        <v>44265.519490740742</v>
      </c>
      <c r="D54">
        <v>2</v>
      </c>
      <c r="E54">
        <v>2</v>
      </c>
      <c r="F54" t="s">
        <v>616</v>
      </c>
      <c r="K54">
        <v>2</v>
      </c>
      <c r="L54" s="2" t="s">
        <v>767</v>
      </c>
      <c r="M54" s="2" t="s">
        <v>768</v>
      </c>
      <c r="N54">
        <v>3</v>
      </c>
      <c r="O54">
        <v>-1</v>
      </c>
      <c r="P54">
        <v>-1</v>
      </c>
      <c r="Q54">
        <v>3</v>
      </c>
      <c r="R54">
        <v>1</v>
      </c>
      <c r="S54">
        <v>1</v>
      </c>
      <c r="T54">
        <v>1</v>
      </c>
      <c r="U54">
        <v>1</v>
      </c>
      <c r="V54">
        <v>4</v>
      </c>
      <c r="W54">
        <v>4</v>
      </c>
      <c r="X54">
        <v>3</v>
      </c>
      <c r="Y54">
        <v>3</v>
      </c>
      <c r="Z54">
        <v>4</v>
      </c>
      <c r="AA54">
        <v>4</v>
      </c>
      <c r="AB54">
        <v>4</v>
      </c>
      <c r="AC54">
        <v>2</v>
      </c>
      <c r="AD54">
        <v>1</v>
      </c>
      <c r="AE54">
        <v>15</v>
      </c>
      <c r="AF54">
        <v>37</v>
      </c>
      <c r="AG54">
        <v>2</v>
      </c>
      <c r="AP54">
        <v>78</v>
      </c>
      <c r="AQ54">
        <v>21</v>
      </c>
      <c r="AR54">
        <v>24</v>
      </c>
      <c r="AS54">
        <v>52</v>
      </c>
      <c r="AT54">
        <v>35</v>
      </c>
      <c r="AU54">
        <v>267</v>
      </c>
      <c r="AV54">
        <v>213</v>
      </c>
      <c r="AW54">
        <v>52</v>
      </c>
      <c r="AX54">
        <v>742</v>
      </c>
      <c r="AY54" s="1">
        <v>44265.528078703705</v>
      </c>
      <c r="AZ54">
        <v>1</v>
      </c>
      <c r="BA54">
        <v>8</v>
      </c>
      <c r="BB54">
        <v>8</v>
      </c>
      <c r="BC54">
        <v>0</v>
      </c>
      <c r="BD54">
        <v>0</v>
      </c>
      <c r="BE54">
        <v>1</v>
      </c>
      <c r="BF54">
        <v>8</v>
      </c>
    </row>
    <row r="55" spans="1:58" ht="409.5" x14ac:dyDescent="0.25">
      <c r="A55">
        <v>416</v>
      </c>
      <c r="B55" t="s">
        <v>227</v>
      </c>
      <c r="C55" s="1">
        <v>44265.519490740742</v>
      </c>
      <c r="D55">
        <v>2</v>
      </c>
      <c r="E55">
        <v>2</v>
      </c>
      <c r="F55" t="s">
        <v>616</v>
      </c>
      <c r="K55">
        <v>2</v>
      </c>
      <c r="L55" s="2" t="s">
        <v>769</v>
      </c>
      <c r="M55" t="e">
        <v>#NAME?</v>
      </c>
      <c r="N55">
        <v>2</v>
      </c>
      <c r="O55">
        <v>2</v>
      </c>
      <c r="P55">
        <v>2</v>
      </c>
      <c r="Q55">
        <v>4</v>
      </c>
      <c r="R55">
        <v>4</v>
      </c>
      <c r="S55">
        <v>1</v>
      </c>
      <c r="T55">
        <v>2</v>
      </c>
      <c r="U55">
        <v>2</v>
      </c>
      <c r="V55">
        <v>4</v>
      </c>
      <c r="W55">
        <v>2</v>
      </c>
      <c r="X55">
        <v>4</v>
      </c>
      <c r="Y55">
        <v>3</v>
      </c>
      <c r="Z55">
        <v>4</v>
      </c>
      <c r="AA55">
        <v>4</v>
      </c>
      <c r="AB55">
        <v>4</v>
      </c>
      <c r="AC55">
        <v>3</v>
      </c>
      <c r="AD55">
        <v>1</v>
      </c>
      <c r="AE55">
        <v>15</v>
      </c>
      <c r="AF55">
        <v>38</v>
      </c>
      <c r="AG55">
        <v>3</v>
      </c>
      <c r="AP55">
        <v>152</v>
      </c>
      <c r="AQ55">
        <v>62</v>
      </c>
      <c r="AR55">
        <v>29</v>
      </c>
      <c r="AS55">
        <v>50</v>
      </c>
      <c r="AT55">
        <v>16</v>
      </c>
      <c r="AU55">
        <v>194</v>
      </c>
      <c r="AV55">
        <v>69</v>
      </c>
      <c r="AW55">
        <v>34</v>
      </c>
      <c r="AX55">
        <v>606</v>
      </c>
      <c r="AY55" s="1">
        <v>44265.526504629626</v>
      </c>
      <c r="AZ55">
        <v>1</v>
      </c>
      <c r="BA55">
        <v>8</v>
      </c>
      <c r="BB55">
        <v>8</v>
      </c>
      <c r="BC55">
        <v>0</v>
      </c>
      <c r="BD55">
        <v>0</v>
      </c>
      <c r="BE55" t="s">
        <v>138</v>
      </c>
      <c r="BF55">
        <v>10</v>
      </c>
    </row>
    <row r="56" spans="1:58" hidden="1" x14ac:dyDescent="0.25">
      <c r="A56">
        <v>417</v>
      </c>
      <c r="B56" t="s">
        <v>227</v>
      </c>
      <c r="C56" s="1">
        <v>44265.519502314812</v>
      </c>
      <c r="D56">
        <v>2</v>
      </c>
      <c r="E56">
        <v>2</v>
      </c>
      <c r="F56" t="s">
        <v>770</v>
      </c>
      <c r="K56">
        <v>2</v>
      </c>
      <c r="L56" t="s">
        <v>771</v>
      </c>
      <c r="M56" t="e">
        <v>#NAME?</v>
      </c>
      <c r="N56">
        <v>3</v>
      </c>
      <c r="O56">
        <v>3</v>
      </c>
      <c r="P56">
        <v>-1</v>
      </c>
      <c r="Q56">
        <v>2</v>
      </c>
      <c r="R56">
        <v>3</v>
      </c>
      <c r="S56">
        <v>1</v>
      </c>
      <c r="T56">
        <v>2</v>
      </c>
      <c r="U56">
        <v>1</v>
      </c>
      <c r="V56">
        <v>5</v>
      </c>
      <c r="W56">
        <v>-1</v>
      </c>
      <c r="X56">
        <v>-1</v>
      </c>
      <c r="Y56">
        <v>4</v>
      </c>
      <c r="Z56">
        <v>4</v>
      </c>
      <c r="AA56">
        <v>-1</v>
      </c>
      <c r="AB56">
        <v>5</v>
      </c>
      <c r="AC56">
        <v>-1</v>
      </c>
      <c r="AD56">
        <v>1</v>
      </c>
      <c r="AE56">
        <v>15</v>
      </c>
      <c r="AF56">
        <v>38</v>
      </c>
      <c r="AG56">
        <v>2</v>
      </c>
      <c r="AP56">
        <v>132</v>
      </c>
      <c r="AQ56">
        <v>45</v>
      </c>
      <c r="AR56">
        <v>35</v>
      </c>
      <c r="AS56">
        <v>58</v>
      </c>
      <c r="AT56">
        <v>18</v>
      </c>
      <c r="AU56">
        <v>166</v>
      </c>
      <c r="AV56">
        <v>125</v>
      </c>
      <c r="AW56">
        <v>80</v>
      </c>
      <c r="AX56">
        <v>659</v>
      </c>
      <c r="AY56" s="1">
        <v>44265.527129629627</v>
      </c>
      <c r="AZ56">
        <v>1</v>
      </c>
      <c r="BA56">
        <v>8</v>
      </c>
      <c r="BB56">
        <v>8</v>
      </c>
      <c r="BC56">
        <v>0</v>
      </c>
      <c r="BD56">
        <v>0</v>
      </c>
      <c r="BE56" t="s">
        <v>724</v>
      </c>
      <c r="BF56">
        <v>3</v>
      </c>
    </row>
    <row r="57" spans="1:58" x14ac:dyDescent="0.25">
      <c r="A57">
        <v>419</v>
      </c>
      <c r="B57" t="s">
        <v>227</v>
      </c>
      <c r="C57" s="1">
        <v>44265.519502314812</v>
      </c>
      <c r="D57">
        <v>2</v>
      </c>
      <c r="E57">
        <v>2</v>
      </c>
      <c r="F57" t="s">
        <v>616</v>
      </c>
      <c r="K57">
        <v>2</v>
      </c>
      <c r="L57" t="e">
        <v>#NAME?</v>
      </c>
      <c r="M57" t="s">
        <v>250</v>
      </c>
      <c r="N57">
        <v>-1</v>
      </c>
      <c r="O57">
        <v>4</v>
      </c>
      <c r="P57">
        <v>3</v>
      </c>
      <c r="Q57">
        <v>1</v>
      </c>
      <c r="R57">
        <v>-1</v>
      </c>
      <c r="S57">
        <v>2</v>
      </c>
      <c r="T57">
        <v>2</v>
      </c>
      <c r="U57">
        <v>3</v>
      </c>
      <c r="V57">
        <v>4</v>
      </c>
      <c r="W57">
        <v>-1</v>
      </c>
      <c r="X57">
        <v>4</v>
      </c>
      <c r="Y57">
        <v>3</v>
      </c>
      <c r="Z57">
        <v>4</v>
      </c>
      <c r="AA57">
        <v>3</v>
      </c>
      <c r="AB57">
        <v>4</v>
      </c>
      <c r="AC57">
        <v>-1</v>
      </c>
      <c r="AD57">
        <v>2</v>
      </c>
      <c r="AE57">
        <v>16</v>
      </c>
      <c r="AF57">
        <v>39</v>
      </c>
      <c r="AG57">
        <v>3</v>
      </c>
      <c r="AP57">
        <v>213</v>
      </c>
      <c r="AQ57">
        <v>28</v>
      </c>
      <c r="AR57">
        <v>45</v>
      </c>
      <c r="AS57">
        <v>89</v>
      </c>
      <c r="AT57">
        <v>25</v>
      </c>
      <c r="AU57">
        <v>132</v>
      </c>
      <c r="AV57">
        <v>111</v>
      </c>
      <c r="AW57">
        <v>67</v>
      </c>
      <c r="AX57">
        <v>710</v>
      </c>
      <c r="AY57" s="1">
        <v>44265.527719907404</v>
      </c>
      <c r="AZ57">
        <v>1</v>
      </c>
      <c r="BA57">
        <v>8</v>
      </c>
      <c r="BB57">
        <v>8</v>
      </c>
      <c r="BC57">
        <v>0</v>
      </c>
      <c r="BD57">
        <v>0</v>
      </c>
      <c r="BE57" t="s">
        <v>343</v>
      </c>
      <c r="BF57">
        <v>4</v>
      </c>
    </row>
    <row r="58" spans="1:58" ht="409.5" hidden="1" x14ac:dyDescent="0.25">
      <c r="A58">
        <v>421</v>
      </c>
      <c r="B58" t="s">
        <v>227</v>
      </c>
      <c r="C58" s="1">
        <v>44265.519594907404</v>
      </c>
      <c r="D58">
        <v>2</v>
      </c>
      <c r="E58">
        <v>2</v>
      </c>
      <c r="F58" t="s">
        <v>616</v>
      </c>
      <c r="K58">
        <v>2</v>
      </c>
      <c r="L58" s="2" t="s">
        <v>774</v>
      </c>
      <c r="M58" t="e">
        <v>#NAME?</v>
      </c>
      <c r="N58">
        <v>4</v>
      </c>
      <c r="O58">
        <v>-1</v>
      </c>
      <c r="P58">
        <v>-1</v>
      </c>
      <c r="Q58">
        <v>2</v>
      </c>
      <c r="R58">
        <v>1</v>
      </c>
      <c r="S58">
        <v>1</v>
      </c>
      <c r="T58">
        <v>1</v>
      </c>
      <c r="U58">
        <v>1</v>
      </c>
      <c r="V58">
        <v>4</v>
      </c>
      <c r="W58">
        <v>4</v>
      </c>
      <c r="X58">
        <v>3</v>
      </c>
      <c r="Y58">
        <v>3</v>
      </c>
      <c r="Z58">
        <v>4</v>
      </c>
      <c r="AA58">
        <v>4</v>
      </c>
      <c r="AB58">
        <v>4</v>
      </c>
      <c r="AC58">
        <v>2</v>
      </c>
      <c r="AD58">
        <v>1</v>
      </c>
      <c r="AE58">
        <v>16</v>
      </c>
      <c r="AF58">
        <v>40</v>
      </c>
      <c r="AG58">
        <v>2</v>
      </c>
      <c r="AP58">
        <v>74</v>
      </c>
      <c r="AQ58">
        <v>22</v>
      </c>
      <c r="AR58">
        <v>18</v>
      </c>
      <c r="AS58">
        <v>52</v>
      </c>
      <c r="AT58">
        <v>19</v>
      </c>
      <c r="AU58">
        <v>282</v>
      </c>
      <c r="AV58">
        <v>221</v>
      </c>
      <c r="AW58">
        <v>47</v>
      </c>
      <c r="AX58">
        <v>735</v>
      </c>
      <c r="AY58" s="1">
        <v>44265.528101851851</v>
      </c>
      <c r="AZ58">
        <v>1</v>
      </c>
      <c r="BA58">
        <v>8</v>
      </c>
      <c r="BB58">
        <v>8</v>
      </c>
      <c r="BC58">
        <v>0</v>
      </c>
      <c r="BD58">
        <v>0</v>
      </c>
      <c r="BE58" t="s">
        <v>121</v>
      </c>
      <c r="BF58">
        <v>12</v>
      </c>
    </row>
    <row r="59" spans="1:58" ht="195" x14ac:dyDescent="0.25">
      <c r="A59">
        <v>423</v>
      </c>
      <c r="B59" t="s">
        <v>227</v>
      </c>
      <c r="C59" s="1">
        <v>44265.519606481481</v>
      </c>
      <c r="D59">
        <v>2</v>
      </c>
      <c r="E59">
        <v>2</v>
      </c>
      <c r="F59" t="s">
        <v>616</v>
      </c>
      <c r="K59">
        <v>2</v>
      </c>
      <c r="L59" s="2" t="s">
        <v>778</v>
      </c>
      <c r="M59" t="e">
        <v>#NAME?</v>
      </c>
      <c r="N59">
        <v>2</v>
      </c>
      <c r="O59">
        <v>-1</v>
      </c>
      <c r="P59">
        <v>-1</v>
      </c>
      <c r="Q59">
        <v>2</v>
      </c>
      <c r="R59">
        <v>-1</v>
      </c>
      <c r="S59">
        <v>1</v>
      </c>
      <c r="T59">
        <v>-1</v>
      </c>
      <c r="U59">
        <v>2</v>
      </c>
      <c r="V59">
        <v>4</v>
      </c>
      <c r="W59">
        <v>-1</v>
      </c>
      <c r="X59">
        <v>3</v>
      </c>
      <c r="Y59">
        <v>3</v>
      </c>
      <c r="Z59">
        <v>4</v>
      </c>
      <c r="AA59">
        <v>4</v>
      </c>
      <c r="AB59">
        <v>-1</v>
      </c>
      <c r="AC59">
        <v>-1</v>
      </c>
      <c r="AD59">
        <v>1</v>
      </c>
      <c r="AE59">
        <v>15</v>
      </c>
      <c r="AF59">
        <v>41</v>
      </c>
      <c r="AG59">
        <v>3</v>
      </c>
      <c r="AP59">
        <v>316</v>
      </c>
      <c r="AQ59">
        <v>59</v>
      </c>
      <c r="AR59">
        <v>85</v>
      </c>
      <c r="AS59">
        <v>111</v>
      </c>
      <c r="AT59">
        <v>52</v>
      </c>
      <c r="AU59">
        <v>173</v>
      </c>
      <c r="AV59">
        <v>56</v>
      </c>
      <c r="AW59">
        <v>150</v>
      </c>
      <c r="AX59">
        <v>816</v>
      </c>
      <c r="AY59" s="1">
        <v>44265.5312037037</v>
      </c>
      <c r="AZ59">
        <v>1</v>
      </c>
      <c r="BA59">
        <v>8</v>
      </c>
      <c r="BB59">
        <v>8</v>
      </c>
      <c r="BC59">
        <v>0</v>
      </c>
      <c r="BD59">
        <v>0</v>
      </c>
      <c r="BE59" t="s">
        <v>510</v>
      </c>
      <c r="BF59">
        <v>6</v>
      </c>
    </row>
    <row r="60" spans="1:58" hidden="1" x14ac:dyDescent="0.25">
      <c r="A60">
        <v>425</v>
      </c>
      <c r="B60" t="s">
        <v>227</v>
      </c>
      <c r="C60" s="1">
        <v>44265.519803240742</v>
      </c>
      <c r="D60">
        <v>2</v>
      </c>
      <c r="E60">
        <v>2</v>
      </c>
      <c r="F60" t="s">
        <v>616</v>
      </c>
      <c r="K60">
        <v>2</v>
      </c>
      <c r="L60" t="e">
        <v>#NAME?</v>
      </c>
      <c r="M60" t="e">
        <v>#NAME?</v>
      </c>
      <c r="N60">
        <v>2</v>
      </c>
      <c r="O60">
        <v>2</v>
      </c>
      <c r="P60">
        <v>2</v>
      </c>
      <c r="Q60">
        <v>4</v>
      </c>
      <c r="R60">
        <v>3</v>
      </c>
      <c r="S60">
        <v>2</v>
      </c>
      <c r="T60">
        <v>3</v>
      </c>
      <c r="U60">
        <v>3</v>
      </c>
      <c r="V60">
        <v>4</v>
      </c>
      <c r="W60">
        <v>3</v>
      </c>
      <c r="X60">
        <v>3</v>
      </c>
      <c r="Y60">
        <v>4</v>
      </c>
      <c r="Z60">
        <v>4</v>
      </c>
      <c r="AA60">
        <v>4</v>
      </c>
      <c r="AB60">
        <v>4</v>
      </c>
      <c r="AC60">
        <v>-1</v>
      </c>
      <c r="AD60">
        <v>1</v>
      </c>
      <c r="AE60">
        <v>15</v>
      </c>
      <c r="AF60">
        <v>42</v>
      </c>
      <c r="AG60">
        <v>2</v>
      </c>
      <c r="AP60">
        <v>86</v>
      </c>
      <c r="AQ60">
        <v>34</v>
      </c>
      <c r="AR60">
        <v>89</v>
      </c>
      <c r="AS60">
        <v>35</v>
      </c>
      <c r="AT60">
        <v>16</v>
      </c>
      <c r="AU60">
        <v>292</v>
      </c>
      <c r="AV60">
        <v>208</v>
      </c>
      <c r="AW60">
        <v>30</v>
      </c>
      <c r="AX60">
        <v>735</v>
      </c>
      <c r="AY60" s="1">
        <v>44265.528946759259</v>
      </c>
      <c r="AZ60">
        <v>1</v>
      </c>
      <c r="BA60">
        <v>8</v>
      </c>
      <c r="BB60">
        <v>8</v>
      </c>
      <c r="BC60">
        <v>0</v>
      </c>
      <c r="BD60">
        <v>0</v>
      </c>
      <c r="BE60" t="s">
        <v>659</v>
      </c>
      <c r="BF60">
        <v>10</v>
      </c>
    </row>
    <row r="61" spans="1:58" ht="409.5" hidden="1" x14ac:dyDescent="0.25">
      <c r="A61">
        <v>427</v>
      </c>
      <c r="B61" t="s">
        <v>227</v>
      </c>
      <c r="C61" s="1">
        <v>44265.521736111114</v>
      </c>
      <c r="D61">
        <v>2</v>
      </c>
      <c r="E61">
        <v>2</v>
      </c>
      <c r="F61" t="s">
        <v>616</v>
      </c>
      <c r="K61">
        <v>2</v>
      </c>
      <c r="L61" s="2" t="s">
        <v>780</v>
      </c>
      <c r="M61" s="2" t="s">
        <v>781</v>
      </c>
      <c r="N61">
        <v>2</v>
      </c>
      <c r="O61">
        <v>3</v>
      </c>
      <c r="P61">
        <v>3</v>
      </c>
      <c r="Q61">
        <v>2</v>
      </c>
      <c r="R61">
        <v>3</v>
      </c>
      <c r="S61">
        <v>1</v>
      </c>
      <c r="T61">
        <v>2</v>
      </c>
      <c r="U61">
        <v>2</v>
      </c>
      <c r="V61">
        <v>3</v>
      </c>
      <c r="W61">
        <v>3</v>
      </c>
      <c r="X61">
        <v>2</v>
      </c>
      <c r="Y61">
        <v>3</v>
      </c>
      <c r="Z61">
        <v>4</v>
      </c>
      <c r="AA61">
        <v>4</v>
      </c>
      <c r="AB61">
        <v>4</v>
      </c>
      <c r="AC61">
        <v>2</v>
      </c>
      <c r="AD61">
        <v>1</v>
      </c>
      <c r="AE61">
        <v>16</v>
      </c>
      <c r="AF61">
        <v>43</v>
      </c>
      <c r="AG61">
        <v>2</v>
      </c>
      <c r="AP61">
        <v>69</v>
      </c>
      <c r="AQ61">
        <v>25</v>
      </c>
      <c r="AR61">
        <v>28</v>
      </c>
      <c r="AS61">
        <v>44</v>
      </c>
      <c r="AT61">
        <v>17</v>
      </c>
      <c r="AU61">
        <v>348</v>
      </c>
      <c r="AV61">
        <v>147</v>
      </c>
      <c r="AW61">
        <v>37</v>
      </c>
      <c r="AX61">
        <v>715</v>
      </c>
      <c r="AY61" s="1">
        <v>44265.530011574076</v>
      </c>
      <c r="AZ61">
        <v>1</v>
      </c>
      <c r="BA61">
        <v>8</v>
      </c>
      <c r="BB61">
        <v>8</v>
      </c>
      <c r="BC61">
        <v>0</v>
      </c>
      <c r="BD61">
        <v>0</v>
      </c>
      <c r="BE61" t="s">
        <v>375</v>
      </c>
      <c r="BF61">
        <v>11</v>
      </c>
    </row>
    <row r="62" spans="1:58" ht="409.5" hidden="1" x14ac:dyDescent="0.25">
      <c r="A62">
        <v>434</v>
      </c>
      <c r="B62" t="s">
        <v>227</v>
      </c>
      <c r="C62" s="1">
        <v>44266.470497685186</v>
      </c>
      <c r="D62">
        <v>2</v>
      </c>
      <c r="E62">
        <v>3</v>
      </c>
      <c r="F62" t="s">
        <v>786</v>
      </c>
      <c r="K62">
        <v>2</v>
      </c>
      <c r="L62" s="2" t="s">
        <v>787</v>
      </c>
      <c r="M62" s="2" t="s">
        <v>788</v>
      </c>
      <c r="N62">
        <v>5</v>
      </c>
      <c r="O62">
        <v>5</v>
      </c>
      <c r="P62">
        <v>5</v>
      </c>
      <c r="Q62">
        <v>5</v>
      </c>
      <c r="R62">
        <v>4</v>
      </c>
      <c r="S62">
        <v>2</v>
      </c>
      <c r="T62">
        <v>4</v>
      </c>
      <c r="U62">
        <v>2</v>
      </c>
      <c r="V62">
        <v>2</v>
      </c>
      <c r="W62">
        <v>4</v>
      </c>
      <c r="X62">
        <v>1</v>
      </c>
      <c r="Y62">
        <v>3</v>
      </c>
      <c r="Z62">
        <v>3</v>
      </c>
      <c r="AA62">
        <v>5</v>
      </c>
      <c r="AB62">
        <v>5</v>
      </c>
      <c r="AC62">
        <v>2</v>
      </c>
      <c r="AD62">
        <v>1</v>
      </c>
      <c r="AE62">
        <v>16</v>
      </c>
      <c r="AF62">
        <v>46</v>
      </c>
      <c r="AG62">
        <v>2</v>
      </c>
      <c r="AP62">
        <v>531</v>
      </c>
      <c r="AQ62">
        <v>51</v>
      </c>
      <c r="AR62">
        <v>19</v>
      </c>
      <c r="AS62">
        <v>44</v>
      </c>
      <c r="AT62">
        <v>36</v>
      </c>
      <c r="AU62">
        <v>294</v>
      </c>
      <c r="AV62">
        <v>155</v>
      </c>
      <c r="AW62">
        <v>33</v>
      </c>
      <c r="AX62">
        <v>715</v>
      </c>
      <c r="AY62" s="1">
        <v>44266.483958333331</v>
      </c>
      <c r="AZ62">
        <v>1</v>
      </c>
      <c r="BA62">
        <v>8</v>
      </c>
      <c r="BB62">
        <v>8</v>
      </c>
      <c r="BC62">
        <v>0</v>
      </c>
      <c r="BD62">
        <v>0</v>
      </c>
      <c r="BE62" t="s">
        <v>418</v>
      </c>
      <c r="BF62">
        <v>10</v>
      </c>
    </row>
    <row r="63" spans="1:58" ht="409.5" x14ac:dyDescent="0.25">
      <c r="A63">
        <v>435</v>
      </c>
      <c r="B63" t="s">
        <v>227</v>
      </c>
      <c r="C63" s="1">
        <v>44266.472418981481</v>
      </c>
      <c r="D63">
        <v>2</v>
      </c>
      <c r="E63">
        <v>3</v>
      </c>
      <c r="F63" t="s">
        <v>789</v>
      </c>
      <c r="K63">
        <v>2</v>
      </c>
      <c r="L63" s="2" t="s">
        <v>790</v>
      </c>
      <c r="M63" s="2" t="s">
        <v>791</v>
      </c>
      <c r="N63">
        <v>5</v>
      </c>
      <c r="O63">
        <v>4</v>
      </c>
      <c r="P63">
        <v>4</v>
      </c>
      <c r="Q63">
        <v>1</v>
      </c>
      <c r="R63">
        <v>2</v>
      </c>
      <c r="S63">
        <v>2</v>
      </c>
      <c r="T63">
        <v>5</v>
      </c>
      <c r="U63">
        <v>4</v>
      </c>
      <c r="V63">
        <v>4</v>
      </c>
      <c r="W63">
        <v>2</v>
      </c>
      <c r="X63">
        <v>2</v>
      </c>
      <c r="Y63">
        <v>4</v>
      </c>
      <c r="Z63">
        <v>3</v>
      </c>
      <c r="AA63">
        <v>4</v>
      </c>
      <c r="AB63">
        <v>4</v>
      </c>
      <c r="AC63">
        <v>3</v>
      </c>
      <c r="AD63">
        <v>2</v>
      </c>
      <c r="AE63">
        <v>17</v>
      </c>
      <c r="AF63">
        <v>46</v>
      </c>
      <c r="AG63">
        <v>3</v>
      </c>
      <c r="AP63">
        <v>497</v>
      </c>
      <c r="AQ63">
        <v>36</v>
      </c>
      <c r="AR63">
        <v>34</v>
      </c>
      <c r="AS63">
        <v>49</v>
      </c>
      <c r="AT63">
        <v>25</v>
      </c>
      <c r="AU63">
        <v>388</v>
      </c>
      <c r="AV63">
        <v>252</v>
      </c>
      <c r="AW63">
        <v>28</v>
      </c>
      <c r="AX63">
        <v>895</v>
      </c>
      <c r="AY63" s="1">
        <v>44266.487569444442</v>
      </c>
      <c r="AZ63">
        <v>1</v>
      </c>
      <c r="BA63">
        <v>8</v>
      </c>
      <c r="BB63">
        <v>8</v>
      </c>
      <c r="BC63">
        <v>0</v>
      </c>
      <c r="BD63">
        <v>0</v>
      </c>
      <c r="BE63" t="s">
        <v>217</v>
      </c>
      <c r="BF63">
        <v>6</v>
      </c>
    </row>
    <row r="64" spans="1:58" ht="390" x14ac:dyDescent="0.25">
      <c r="A64">
        <v>436</v>
      </c>
      <c r="B64" t="s">
        <v>227</v>
      </c>
      <c r="C64" s="1">
        <v>44266.472534722219</v>
      </c>
      <c r="D64">
        <v>2</v>
      </c>
      <c r="E64">
        <v>3</v>
      </c>
      <c r="F64" t="s">
        <v>789</v>
      </c>
      <c r="K64">
        <v>2</v>
      </c>
      <c r="L64" s="2" t="s">
        <v>792</v>
      </c>
      <c r="M64" s="2" t="s">
        <v>793</v>
      </c>
      <c r="N64">
        <v>4</v>
      </c>
      <c r="O64">
        <v>4</v>
      </c>
      <c r="P64">
        <v>4</v>
      </c>
      <c r="Q64">
        <v>2</v>
      </c>
      <c r="R64">
        <v>2</v>
      </c>
      <c r="S64">
        <v>1</v>
      </c>
      <c r="T64">
        <v>3</v>
      </c>
      <c r="U64">
        <v>2</v>
      </c>
      <c r="V64">
        <v>5</v>
      </c>
      <c r="W64">
        <v>4</v>
      </c>
      <c r="X64">
        <v>3</v>
      </c>
      <c r="Y64">
        <v>5</v>
      </c>
      <c r="Z64">
        <v>5</v>
      </c>
      <c r="AA64">
        <v>4</v>
      </c>
      <c r="AB64">
        <v>4</v>
      </c>
      <c r="AC64">
        <v>2</v>
      </c>
      <c r="AD64">
        <v>2</v>
      </c>
      <c r="AE64">
        <v>17</v>
      </c>
      <c r="AF64">
        <v>47</v>
      </c>
      <c r="AG64">
        <v>3</v>
      </c>
      <c r="AP64">
        <v>210</v>
      </c>
      <c r="AQ64">
        <v>41</v>
      </c>
      <c r="AR64">
        <v>29</v>
      </c>
      <c r="AS64">
        <v>42</v>
      </c>
      <c r="AT64">
        <v>16</v>
      </c>
      <c r="AU64">
        <v>95</v>
      </c>
      <c r="AV64">
        <v>70</v>
      </c>
      <c r="AW64">
        <v>40</v>
      </c>
      <c r="AX64">
        <v>543</v>
      </c>
      <c r="AY64" s="1">
        <v>44266.478819444441</v>
      </c>
      <c r="AZ64">
        <v>1</v>
      </c>
      <c r="BA64">
        <v>8</v>
      </c>
      <c r="BB64">
        <v>8</v>
      </c>
      <c r="BC64">
        <v>0</v>
      </c>
      <c r="BD64">
        <v>0</v>
      </c>
      <c r="BE64" t="s">
        <v>215</v>
      </c>
      <c r="BF64">
        <v>16</v>
      </c>
    </row>
    <row r="65" spans="1:58" ht="165" hidden="1" x14ac:dyDescent="0.25">
      <c r="A65">
        <v>437</v>
      </c>
      <c r="B65" t="s">
        <v>227</v>
      </c>
      <c r="C65" s="1">
        <v>44266.47284722222</v>
      </c>
      <c r="D65">
        <v>2</v>
      </c>
      <c r="E65">
        <v>3</v>
      </c>
      <c r="F65" t="s">
        <v>786</v>
      </c>
      <c r="K65">
        <v>2</v>
      </c>
      <c r="L65" t="s">
        <v>794</v>
      </c>
      <c r="M65" s="2" t="s">
        <v>795</v>
      </c>
      <c r="N65">
        <v>3</v>
      </c>
      <c r="O65">
        <v>4</v>
      </c>
      <c r="P65">
        <v>2</v>
      </c>
      <c r="Q65">
        <v>3</v>
      </c>
      <c r="R65">
        <v>-1</v>
      </c>
      <c r="S65">
        <v>1</v>
      </c>
      <c r="T65">
        <v>1</v>
      </c>
      <c r="U65">
        <v>2</v>
      </c>
      <c r="V65">
        <v>3</v>
      </c>
      <c r="W65">
        <v>3</v>
      </c>
      <c r="X65">
        <v>3</v>
      </c>
      <c r="Y65">
        <v>3</v>
      </c>
      <c r="Z65">
        <v>3</v>
      </c>
      <c r="AA65">
        <v>4</v>
      </c>
      <c r="AB65">
        <v>3</v>
      </c>
      <c r="AC65">
        <v>-1</v>
      </c>
      <c r="AD65">
        <v>1</v>
      </c>
      <c r="AE65">
        <v>17</v>
      </c>
      <c r="AF65">
        <v>47</v>
      </c>
      <c r="AG65">
        <v>2</v>
      </c>
      <c r="AP65">
        <v>413</v>
      </c>
      <c r="AQ65">
        <v>84</v>
      </c>
      <c r="AR65">
        <v>31</v>
      </c>
      <c r="AS65">
        <v>102</v>
      </c>
      <c r="AT65">
        <v>35</v>
      </c>
      <c r="AU65">
        <v>78</v>
      </c>
      <c r="AV65">
        <v>103</v>
      </c>
      <c r="AW65">
        <v>59</v>
      </c>
      <c r="AX65">
        <v>526</v>
      </c>
      <c r="AY65" s="1">
        <v>44266.48332175926</v>
      </c>
      <c r="AZ65">
        <v>1</v>
      </c>
      <c r="BA65">
        <v>8</v>
      </c>
      <c r="BB65">
        <v>8</v>
      </c>
      <c r="BC65">
        <v>0</v>
      </c>
      <c r="BD65">
        <v>0</v>
      </c>
      <c r="BE65" t="s">
        <v>724</v>
      </c>
      <c r="BF65">
        <v>10</v>
      </c>
    </row>
    <row r="66" spans="1:58" ht="409.5" x14ac:dyDescent="0.25">
      <c r="A66">
        <v>439</v>
      </c>
      <c r="B66" t="s">
        <v>227</v>
      </c>
      <c r="C66" s="1">
        <v>44266.47383101852</v>
      </c>
      <c r="D66">
        <v>2</v>
      </c>
      <c r="E66">
        <v>3</v>
      </c>
      <c r="F66" t="s">
        <v>796</v>
      </c>
      <c r="K66">
        <v>2</v>
      </c>
      <c r="L66" s="2" t="s">
        <v>797</v>
      </c>
      <c r="M66" s="2" t="s">
        <v>798</v>
      </c>
      <c r="N66">
        <v>2</v>
      </c>
      <c r="O66">
        <v>4</v>
      </c>
      <c r="P66">
        <v>-1</v>
      </c>
      <c r="Q66">
        <v>2</v>
      </c>
      <c r="R66">
        <v>3</v>
      </c>
      <c r="S66">
        <v>2</v>
      </c>
      <c r="T66">
        <v>2</v>
      </c>
      <c r="U66">
        <v>3</v>
      </c>
      <c r="V66">
        <v>4</v>
      </c>
      <c r="W66">
        <v>3</v>
      </c>
      <c r="X66">
        <v>2</v>
      </c>
      <c r="Y66">
        <v>4</v>
      </c>
      <c r="Z66">
        <v>4</v>
      </c>
      <c r="AA66">
        <v>3</v>
      </c>
      <c r="AB66">
        <v>4</v>
      </c>
      <c r="AC66">
        <v>-1</v>
      </c>
      <c r="AD66">
        <v>1</v>
      </c>
      <c r="AE66">
        <v>16</v>
      </c>
      <c r="AF66">
        <v>48</v>
      </c>
      <c r="AG66">
        <v>3</v>
      </c>
      <c r="AP66">
        <v>345</v>
      </c>
      <c r="AQ66">
        <v>50</v>
      </c>
      <c r="AR66">
        <v>33</v>
      </c>
      <c r="AS66">
        <v>107</v>
      </c>
      <c r="AT66">
        <v>15</v>
      </c>
      <c r="AU66">
        <v>526</v>
      </c>
      <c r="AV66">
        <v>166</v>
      </c>
      <c r="AW66">
        <v>54</v>
      </c>
      <c r="AX66">
        <v>1296</v>
      </c>
      <c r="AY66" s="1">
        <v>44266.48883101852</v>
      </c>
      <c r="AZ66">
        <v>1</v>
      </c>
      <c r="BA66">
        <v>8</v>
      </c>
      <c r="BB66">
        <v>8</v>
      </c>
      <c r="BC66">
        <v>0</v>
      </c>
      <c r="BD66">
        <v>0</v>
      </c>
      <c r="BE66" t="s">
        <v>400</v>
      </c>
      <c r="BF66">
        <v>3</v>
      </c>
    </row>
    <row r="67" spans="1:58" ht="165" x14ac:dyDescent="0.25">
      <c r="A67">
        <v>440</v>
      </c>
      <c r="B67" t="s">
        <v>227</v>
      </c>
      <c r="C67" s="1">
        <v>44266.474363425928</v>
      </c>
      <c r="D67">
        <v>2</v>
      </c>
      <c r="E67">
        <v>3</v>
      </c>
      <c r="F67" t="s">
        <v>786</v>
      </c>
      <c r="K67">
        <v>2</v>
      </c>
      <c r="L67" s="2" t="s">
        <v>799</v>
      </c>
      <c r="M67" t="s">
        <v>800</v>
      </c>
      <c r="N67">
        <v>4</v>
      </c>
      <c r="O67">
        <v>2</v>
      </c>
      <c r="P67">
        <v>-1</v>
      </c>
      <c r="Q67">
        <v>1</v>
      </c>
      <c r="R67">
        <v>4</v>
      </c>
      <c r="S67">
        <v>1</v>
      </c>
      <c r="T67">
        <v>1</v>
      </c>
      <c r="U67">
        <v>1</v>
      </c>
      <c r="V67">
        <v>4</v>
      </c>
      <c r="W67">
        <v>4</v>
      </c>
      <c r="X67">
        <v>3</v>
      </c>
      <c r="Y67">
        <v>3</v>
      </c>
      <c r="Z67">
        <v>5</v>
      </c>
      <c r="AA67">
        <v>-1</v>
      </c>
      <c r="AB67">
        <v>4</v>
      </c>
      <c r="AC67">
        <v>-1</v>
      </c>
      <c r="AD67">
        <v>2</v>
      </c>
      <c r="AE67">
        <v>16</v>
      </c>
      <c r="AF67">
        <v>49</v>
      </c>
      <c r="AG67">
        <v>3</v>
      </c>
      <c r="AP67">
        <v>302</v>
      </c>
      <c r="AQ67">
        <v>73</v>
      </c>
      <c r="AR67">
        <v>29</v>
      </c>
      <c r="AS67">
        <v>87</v>
      </c>
      <c r="AT67">
        <v>23</v>
      </c>
      <c r="AU67">
        <v>73</v>
      </c>
      <c r="AV67">
        <v>138</v>
      </c>
      <c r="AW67">
        <v>60</v>
      </c>
      <c r="AX67">
        <v>785</v>
      </c>
      <c r="AY67" s="1">
        <v>44266.483449074076</v>
      </c>
      <c r="AZ67">
        <v>1</v>
      </c>
      <c r="BA67">
        <v>8</v>
      </c>
      <c r="BB67">
        <v>8</v>
      </c>
      <c r="BC67">
        <v>0</v>
      </c>
      <c r="BD67">
        <v>0</v>
      </c>
      <c r="BE67" t="s">
        <v>801</v>
      </c>
      <c r="BF67">
        <v>11</v>
      </c>
    </row>
    <row r="68" spans="1:58" ht="409.5" hidden="1" x14ac:dyDescent="0.25">
      <c r="A68">
        <v>441</v>
      </c>
      <c r="B68" t="s">
        <v>227</v>
      </c>
      <c r="C68" s="1">
        <v>44266.47446759259</v>
      </c>
      <c r="D68">
        <v>2</v>
      </c>
      <c r="E68">
        <v>3</v>
      </c>
      <c r="F68" t="s">
        <v>786</v>
      </c>
      <c r="K68">
        <v>2</v>
      </c>
      <c r="L68" s="2" t="s">
        <v>802</v>
      </c>
      <c r="M68" s="2" t="s">
        <v>803</v>
      </c>
      <c r="N68">
        <v>4</v>
      </c>
      <c r="O68">
        <v>4</v>
      </c>
      <c r="P68">
        <v>4</v>
      </c>
      <c r="Q68">
        <v>3</v>
      </c>
      <c r="R68">
        <v>4</v>
      </c>
      <c r="S68">
        <v>1</v>
      </c>
      <c r="T68">
        <v>2</v>
      </c>
      <c r="U68">
        <v>3</v>
      </c>
      <c r="V68">
        <v>4</v>
      </c>
      <c r="W68">
        <v>4</v>
      </c>
      <c r="X68">
        <v>3</v>
      </c>
      <c r="Y68">
        <v>3</v>
      </c>
      <c r="Z68">
        <v>5</v>
      </c>
      <c r="AA68">
        <v>4</v>
      </c>
      <c r="AB68">
        <v>3</v>
      </c>
      <c r="AC68">
        <v>2</v>
      </c>
      <c r="AD68">
        <v>1</v>
      </c>
      <c r="AE68">
        <v>17</v>
      </c>
      <c r="AF68">
        <v>49</v>
      </c>
      <c r="AG68">
        <v>2</v>
      </c>
      <c r="AP68">
        <v>50</v>
      </c>
      <c r="AQ68">
        <v>30</v>
      </c>
      <c r="AR68">
        <v>37</v>
      </c>
      <c r="AS68">
        <v>39</v>
      </c>
      <c r="AT68">
        <v>21</v>
      </c>
      <c r="AU68">
        <v>359</v>
      </c>
      <c r="AV68">
        <v>75</v>
      </c>
      <c r="AW68">
        <v>42</v>
      </c>
      <c r="AX68">
        <v>653</v>
      </c>
      <c r="AY68" s="1">
        <v>44266.482025462959</v>
      </c>
      <c r="AZ68">
        <v>1</v>
      </c>
      <c r="BA68">
        <v>8</v>
      </c>
      <c r="BB68">
        <v>8</v>
      </c>
      <c r="BC68">
        <v>0</v>
      </c>
      <c r="BD68">
        <v>0</v>
      </c>
      <c r="BE68" t="s">
        <v>372</v>
      </c>
      <c r="BF68">
        <v>12</v>
      </c>
    </row>
    <row r="69" spans="1:58" ht="409.5" x14ac:dyDescent="0.25">
      <c r="A69">
        <v>443</v>
      </c>
      <c r="B69" t="s">
        <v>227</v>
      </c>
      <c r="C69" s="1">
        <v>44266.474895833337</v>
      </c>
      <c r="D69">
        <v>2</v>
      </c>
      <c r="E69">
        <v>3</v>
      </c>
      <c r="F69" t="s">
        <v>789</v>
      </c>
      <c r="K69">
        <v>2</v>
      </c>
      <c r="L69" s="2" t="s">
        <v>806</v>
      </c>
      <c r="M69" s="2" t="s">
        <v>807</v>
      </c>
      <c r="N69">
        <v>4</v>
      </c>
      <c r="O69">
        <v>4</v>
      </c>
      <c r="P69">
        <v>4</v>
      </c>
      <c r="Q69">
        <v>1</v>
      </c>
      <c r="R69">
        <v>2</v>
      </c>
      <c r="S69">
        <v>1</v>
      </c>
      <c r="T69">
        <v>4</v>
      </c>
      <c r="U69">
        <v>4</v>
      </c>
      <c r="V69">
        <v>5</v>
      </c>
      <c r="W69">
        <v>5</v>
      </c>
      <c r="X69">
        <v>4</v>
      </c>
      <c r="Y69">
        <v>5</v>
      </c>
      <c r="Z69">
        <v>5</v>
      </c>
      <c r="AA69">
        <v>5</v>
      </c>
      <c r="AB69">
        <v>5</v>
      </c>
      <c r="AC69">
        <v>1</v>
      </c>
      <c r="AD69">
        <v>1</v>
      </c>
      <c r="AE69">
        <v>17</v>
      </c>
      <c r="AF69">
        <v>50</v>
      </c>
      <c r="AG69">
        <v>3</v>
      </c>
      <c r="AP69">
        <v>181</v>
      </c>
      <c r="AQ69">
        <v>68</v>
      </c>
      <c r="AR69">
        <v>37</v>
      </c>
      <c r="AS69">
        <v>51</v>
      </c>
      <c r="AT69">
        <v>9</v>
      </c>
      <c r="AU69">
        <v>286</v>
      </c>
      <c r="AV69">
        <v>109</v>
      </c>
      <c r="AW69">
        <v>53</v>
      </c>
      <c r="AX69">
        <v>794</v>
      </c>
      <c r="AY69" s="1">
        <v>44266.484085648146</v>
      </c>
      <c r="AZ69">
        <v>1</v>
      </c>
      <c r="BA69">
        <v>8</v>
      </c>
      <c r="BB69">
        <v>8</v>
      </c>
      <c r="BC69">
        <v>0</v>
      </c>
      <c r="BD69">
        <v>0</v>
      </c>
      <c r="BE69" t="s">
        <v>692</v>
      </c>
      <c r="BF69">
        <v>10</v>
      </c>
    </row>
    <row r="70" spans="1:58" hidden="1" x14ac:dyDescent="0.25">
      <c r="A70">
        <v>444</v>
      </c>
      <c r="B70" t="s">
        <v>227</v>
      </c>
      <c r="C70" s="1">
        <v>44266.474918981483</v>
      </c>
      <c r="D70">
        <v>2</v>
      </c>
      <c r="E70">
        <v>3</v>
      </c>
      <c r="F70" t="s">
        <v>786</v>
      </c>
      <c r="K70">
        <v>2</v>
      </c>
      <c r="L70" t="s">
        <v>808</v>
      </c>
      <c r="M70" t="e">
        <v>#NAME?</v>
      </c>
      <c r="N70">
        <v>3</v>
      </c>
      <c r="O70">
        <v>3</v>
      </c>
      <c r="P70">
        <v>2</v>
      </c>
      <c r="Q70">
        <v>4</v>
      </c>
      <c r="R70">
        <v>4</v>
      </c>
      <c r="S70">
        <v>1</v>
      </c>
      <c r="T70">
        <v>2</v>
      </c>
      <c r="U70">
        <v>2</v>
      </c>
      <c r="V70">
        <v>3</v>
      </c>
      <c r="W70">
        <v>2</v>
      </c>
      <c r="X70">
        <v>2</v>
      </c>
      <c r="Y70">
        <v>3</v>
      </c>
      <c r="Z70">
        <v>4</v>
      </c>
      <c r="AA70">
        <v>4</v>
      </c>
      <c r="AB70">
        <v>3</v>
      </c>
      <c r="AC70">
        <v>-1</v>
      </c>
      <c r="AD70">
        <v>1</v>
      </c>
      <c r="AE70">
        <v>16</v>
      </c>
      <c r="AF70">
        <v>51</v>
      </c>
      <c r="AG70">
        <v>2</v>
      </c>
      <c r="AP70">
        <v>220</v>
      </c>
      <c r="AQ70">
        <v>106</v>
      </c>
      <c r="AR70">
        <v>49</v>
      </c>
      <c r="AS70">
        <v>89</v>
      </c>
      <c r="AT70">
        <v>37</v>
      </c>
      <c r="AU70">
        <v>155</v>
      </c>
      <c r="AV70">
        <v>107</v>
      </c>
      <c r="AW70">
        <v>58</v>
      </c>
      <c r="AX70">
        <v>750</v>
      </c>
      <c r="AY70" s="1">
        <v>44266.4844212963</v>
      </c>
      <c r="AZ70">
        <v>1</v>
      </c>
      <c r="BA70">
        <v>8</v>
      </c>
      <c r="BB70">
        <v>8</v>
      </c>
      <c r="BC70">
        <v>0</v>
      </c>
      <c r="BD70">
        <v>0</v>
      </c>
      <c r="BE70" t="s">
        <v>522</v>
      </c>
      <c r="BF70">
        <v>1</v>
      </c>
    </row>
    <row r="71" spans="1:58" ht="409.5" x14ac:dyDescent="0.25">
      <c r="A71">
        <v>445</v>
      </c>
      <c r="B71" t="s">
        <v>227</v>
      </c>
      <c r="C71" s="1">
        <v>44266.475601851853</v>
      </c>
      <c r="D71">
        <v>2</v>
      </c>
      <c r="E71">
        <v>3</v>
      </c>
      <c r="F71" t="s">
        <v>804</v>
      </c>
      <c r="K71">
        <v>2</v>
      </c>
      <c r="L71" s="2" t="s">
        <v>809</v>
      </c>
      <c r="M71" s="2" t="s">
        <v>810</v>
      </c>
      <c r="N71">
        <v>4</v>
      </c>
      <c r="O71">
        <v>4</v>
      </c>
      <c r="P71">
        <v>4</v>
      </c>
      <c r="Q71">
        <v>1</v>
      </c>
      <c r="R71">
        <v>-1</v>
      </c>
      <c r="S71">
        <v>1</v>
      </c>
      <c r="T71">
        <v>4</v>
      </c>
      <c r="U71">
        <v>4</v>
      </c>
      <c r="V71">
        <v>3</v>
      </c>
      <c r="W71">
        <v>1</v>
      </c>
      <c r="X71">
        <v>1</v>
      </c>
      <c r="Y71">
        <v>-1</v>
      </c>
      <c r="Z71">
        <v>-1</v>
      </c>
      <c r="AA71">
        <v>4</v>
      </c>
      <c r="AB71">
        <v>1</v>
      </c>
      <c r="AC71">
        <v>2</v>
      </c>
      <c r="AD71">
        <v>2</v>
      </c>
      <c r="AE71">
        <v>16</v>
      </c>
      <c r="AF71">
        <v>51</v>
      </c>
      <c r="AG71">
        <v>3</v>
      </c>
      <c r="AP71">
        <v>225</v>
      </c>
      <c r="AQ71">
        <v>45</v>
      </c>
      <c r="AR71">
        <v>18</v>
      </c>
      <c r="AS71">
        <v>53</v>
      </c>
      <c r="AT71">
        <v>17</v>
      </c>
      <c r="AU71">
        <v>423</v>
      </c>
      <c r="AV71">
        <v>54</v>
      </c>
      <c r="AW71">
        <v>39</v>
      </c>
      <c r="AX71">
        <v>874</v>
      </c>
      <c r="AY71" s="1">
        <v>44266.485729166663</v>
      </c>
      <c r="AZ71">
        <v>1</v>
      </c>
      <c r="BA71">
        <v>8</v>
      </c>
      <c r="BB71">
        <v>8</v>
      </c>
      <c r="BC71">
        <v>0</v>
      </c>
      <c r="BD71">
        <v>0</v>
      </c>
      <c r="BE71" t="s">
        <v>375</v>
      </c>
      <c r="BF71">
        <v>15</v>
      </c>
    </row>
    <row r="72" spans="1:58" ht="409.5" x14ac:dyDescent="0.25">
      <c r="A72">
        <v>447</v>
      </c>
      <c r="B72" t="s">
        <v>227</v>
      </c>
      <c r="C72" s="1">
        <v>44266.476527777777</v>
      </c>
      <c r="D72">
        <v>2</v>
      </c>
      <c r="E72">
        <v>3</v>
      </c>
      <c r="F72" t="s">
        <v>811</v>
      </c>
      <c r="K72">
        <v>2</v>
      </c>
      <c r="L72" s="2" t="s">
        <v>812</v>
      </c>
      <c r="M72" t="e">
        <v>#NAME?</v>
      </c>
      <c r="N72">
        <v>4</v>
      </c>
      <c r="O72">
        <v>4</v>
      </c>
      <c r="P72">
        <v>3</v>
      </c>
      <c r="Q72">
        <v>2</v>
      </c>
      <c r="R72">
        <v>3</v>
      </c>
      <c r="S72">
        <v>1</v>
      </c>
      <c r="T72">
        <v>-1</v>
      </c>
      <c r="U72">
        <v>2</v>
      </c>
      <c r="V72">
        <v>3</v>
      </c>
      <c r="W72">
        <v>4</v>
      </c>
      <c r="X72">
        <v>4</v>
      </c>
      <c r="Y72">
        <v>3</v>
      </c>
      <c r="Z72">
        <v>3</v>
      </c>
      <c r="AA72">
        <v>4</v>
      </c>
      <c r="AB72">
        <v>5</v>
      </c>
      <c r="AC72">
        <v>2</v>
      </c>
      <c r="AD72">
        <v>2</v>
      </c>
      <c r="AE72">
        <v>19</v>
      </c>
      <c r="AF72">
        <v>52</v>
      </c>
      <c r="AG72">
        <v>3</v>
      </c>
      <c r="AP72">
        <v>106</v>
      </c>
      <c r="AQ72">
        <v>35</v>
      </c>
      <c r="AR72">
        <v>38</v>
      </c>
      <c r="AS72">
        <v>61</v>
      </c>
      <c r="AT72">
        <v>32</v>
      </c>
      <c r="AU72">
        <v>185</v>
      </c>
      <c r="AV72">
        <v>146</v>
      </c>
      <c r="AW72">
        <v>53</v>
      </c>
      <c r="AX72">
        <v>656</v>
      </c>
      <c r="AY72" s="1">
        <v>44266.484120370369</v>
      </c>
      <c r="AZ72">
        <v>1</v>
      </c>
      <c r="BA72">
        <v>8</v>
      </c>
      <c r="BB72">
        <v>8</v>
      </c>
      <c r="BC72">
        <v>0</v>
      </c>
      <c r="BD72">
        <v>0</v>
      </c>
      <c r="BE72" t="s">
        <v>343</v>
      </c>
      <c r="BF72">
        <v>0</v>
      </c>
    </row>
    <row r="73" spans="1:58" ht="255" x14ac:dyDescent="0.25">
      <c r="A73">
        <v>463</v>
      </c>
      <c r="B73" t="s">
        <v>227</v>
      </c>
      <c r="C73" s="1">
        <v>44273.453622685185</v>
      </c>
      <c r="D73">
        <v>2</v>
      </c>
      <c r="E73">
        <v>3</v>
      </c>
      <c r="F73" t="s">
        <v>819</v>
      </c>
      <c r="K73">
        <v>2</v>
      </c>
      <c r="L73" s="2" t="s">
        <v>820</v>
      </c>
      <c r="M73" s="2" t="s">
        <v>821</v>
      </c>
      <c r="N73">
        <v>4</v>
      </c>
      <c r="O73">
        <v>3</v>
      </c>
      <c r="P73">
        <v>4</v>
      </c>
      <c r="Q73">
        <v>2</v>
      </c>
      <c r="R73">
        <v>3</v>
      </c>
      <c r="S73">
        <v>2</v>
      </c>
      <c r="T73">
        <v>2</v>
      </c>
      <c r="U73">
        <v>2</v>
      </c>
      <c r="V73">
        <v>3</v>
      </c>
      <c r="W73">
        <v>4</v>
      </c>
      <c r="X73">
        <v>4</v>
      </c>
      <c r="Y73">
        <v>4</v>
      </c>
      <c r="Z73">
        <v>4</v>
      </c>
      <c r="AA73">
        <v>4</v>
      </c>
      <c r="AB73">
        <v>5</v>
      </c>
      <c r="AC73">
        <v>2</v>
      </c>
      <c r="AD73">
        <v>1</v>
      </c>
      <c r="AE73">
        <v>16</v>
      </c>
      <c r="AF73">
        <v>59</v>
      </c>
      <c r="AG73">
        <v>3</v>
      </c>
      <c r="AP73">
        <v>45</v>
      </c>
      <c r="AQ73">
        <v>27</v>
      </c>
      <c r="AR73">
        <v>23</v>
      </c>
      <c r="AS73">
        <v>102</v>
      </c>
      <c r="AT73">
        <v>15</v>
      </c>
      <c r="AU73">
        <v>78</v>
      </c>
      <c r="AV73">
        <v>59</v>
      </c>
      <c r="AW73">
        <v>31</v>
      </c>
      <c r="AX73">
        <v>380</v>
      </c>
      <c r="AY73" s="1">
        <v>44273.458020833335</v>
      </c>
      <c r="AZ73">
        <v>1</v>
      </c>
      <c r="BA73">
        <v>8</v>
      </c>
      <c r="BB73">
        <v>8</v>
      </c>
      <c r="BC73">
        <v>0</v>
      </c>
      <c r="BD73">
        <v>0</v>
      </c>
      <c r="BE73" t="s">
        <v>341</v>
      </c>
      <c r="BF73">
        <v>29</v>
      </c>
    </row>
    <row r="74" spans="1:58" ht="409.5" hidden="1" x14ac:dyDescent="0.25">
      <c r="A74">
        <v>464</v>
      </c>
      <c r="B74" t="s">
        <v>227</v>
      </c>
      <c r="C74" s="1">
        <v>44273.458553240744</v>
      </c>
      <c r="D74">
        <v>2</v>
      </c>
      <c r="E74">
        <v>3</v>
      </c>
      <c r="F74" t="s">
        <v>819</v>
      </c>
      <c r="K74">
        <v>2</v>
      </c>
      <c r="L74" s="2" t="s">
        <v>822</v>
      </c>
      <c r="M74" s="2" t="s">
        <v>823</v>
      </c>
      <c r="N74">
        <v>3</v>
      </c>
      <c r="O74">
        <v>4</v>
      </c>
      <c r="P74">
        <v>4</v>
      </c>
      <c r="Q74">
        <v>1</v>
      </c>
      <c r="R74">
        <v>1</v>
      </c>
      <c r="S74">
        <v>3</v>
      </c>
      <c r="T74">
        <v>3</v>
      </c>
      <c r="U74">
        <v>4</v>
      </c>
      <c r="V74">
        <v>4</v>
      </c>
      <c r="W74">
        <v>4</v>
      </c>
      <c r="X74">
        <v>3</v>
      </c>
      <c r="Y74">
        <v>3</v>
      </c>
      <c r="Z74">
        <v>4</v>
      </c>
      <c r="AA74">
        <v>5</v>
      </c>
      <c r="AB74">
        <v>5</v>
      </c>
      <c r="AC74">
        <v>2</v>
      </c>
      <c r="AD74">
        <v>2</v>
      </c>
      <c r="AE74">
        <v>17</v>
      </c>
      <c r="AF74">
        <v>60</v>
      </c>
      <c r="AG74">
        <v>2</v>
      </c>
      <c r="AP74">
        <v>106</v>
      </c>
      <c r="AQ74">
        <v>43</v>
      </c>
      <c r="AR74">
        <v>117</v>
      </c>
      <c r="AS74">
        <v>152</v>
      </c>
      <c r="AT74">
        <v>34</v>
      </c>
      <c r="AU74">
        <v>680</v>
      </c>
      <c r="AV74">
        <v>815</v>
      </c>
      <c r="AW74">
        <v>136</v>
      </c>
      <c r="AX74">
        <v>618</v>
      </c>
      <c r="AY74" s="1">
        <v>44273.482662037037</v>
      </c>
      <c r="AZ74">
        <v>1</v>
      </c>
      <c r="BA74">
        <v>8</v>
      </c>
      <c r="BB74">
        <v>8</v>
      </c>
      <c r="BC74">
        <v>0</v>
      </c>
      <c r="BD74">
        <v>0</v>
      </c>
      <c r="BE74" t="s">
        <v>824</v>
      </c>
      <c r="BF74">
        <v>0</v>
      </c>
    </row>
    <row r="75" spans="1:58" ht="409.5" x14ac:dyDescent="0.25">
      <c r="A75">
        <v>468</v>
      </c>
      <c r="B75" t="s">
        <v>227</v>
      </c>
      <c r="C75" s="1">
        <v>44273.463067129633</v>
      </c>
      <c r="D75">
        <v>2</v>
      </c>
      <c r="E75">
        <v>3</v>
      </c>
      <c r="F75" t="s">
        <v>819</v>
      </c>
      <c r="K75">
        <v>2</v>
      </c>
      <c r="L75" s="2" t="s">
        <v>827</v>
      </c>
      <c r="M75" s="2" t="s">
        <v>828</v>
      </c>
      <c r="N75">
        <v>4</v>
      </c>
      <c r="O75">
        <v>4</v>
      </c>
      <c r="P75">
        <v>4</v>
      </c>
      <c r="Q75">
        <v>2</v>
      </c>
      <c r="R75">
        <v>3</v>
      </c>
      <c r="S75">
        <v>1</v>
      </c>
      <c r="T75">
        <v>2</v>
      </c>
      <c r="U75">
        <v>2</v>
      </c>
      <c r="V75">
        <v>5</v>
      </c>
      <c r="W75">
        <v>3</v>
      </c>
      <c r="X75">
        <v>3</v>
      </c>
      <c r="Y75">
        <v>4</v>
      </c>
      <c r="Z75">
        <v>5</v>
      </c>
      <c r="AA75">
        <v>4</v>
      </c>
      <c r="AB75">
        <v>4</v>
      </c>
      <c r="AC75">
        <v>2</v>
      </c>
      <c r="AD75">
        <v>1</v>
      </c>
      <c r="AE75">
        <v>17</v>
      </c>
      <c r="AF75">
        <v>62</v>
      </c>
      <c r="AG75">
        <v>3</v>
      </c>
      <c r="AP75">
        <v>201</v>
      </c>
      <c r="AQ75">
        <v>45</v>
      </c>
      <c r="AR75">
        <v>42</v>
      </c>
      <c r="AS75">
        <v>87</v>
      </c>
      <c r="AT75">
        <v>15</v>
      </c>
      <c r="AU75">
        <v>437</v>
      </c>
      <c r="AV75">
        <v>134</v>
      </c>
      <c r="AW75">
        <v>38</v>
      </c>
      <c r="AX75">
        <v>999</v>
      </c>
      <c r="AY75" s="1">
        <v>44273.474629629629</v>
      </c>
      <c r="AZ75">
        <v>1</v>
      </c>
      <c r="BA75">
        <v>8</v>
      </c>
      <c r="BB75">
        <v>8</v>
      </c>
      <c r="BC75">
        <v>0</v>
      </c>
      <c r="BD75">
        <v>0</v>
      </c>
      <c r="BE75" t="s">
        <v>728</v>
      </c>
      <c r="BF75">
        <v>4</v>
      </c>
    </row>
    <row r="76" spans="1:58" ht="240" hidden="1" x14ac:dyDescent="0.25">
      <c r="A76">
        <v>469</v>
      </c>
      <c r="B76" t="s">
        <v>227</v>
      </c>
      <c r="C76" s="1">
        <v>44273.46670138889</v>
      </c>
      <c r="D76">
        <v>2</v>
      </c>
      <c r="E76">
        <v>3</v>
      </c>
      <c r="F76" t="s">
        <v>829</v>
      </c>
      <c r="K76">
        <v>2</v>
      </c>
      <c r="L76" s="2" t="s">
        <v>830</v>
      </c>
      <c r="M76" s="2" t="s">
        <v>831</v>
      </c>
      <c r="N76">
        <v>4</v>
      </c>
      <c r="O76">
        <v>3</v>
      </c>
      <c r="P76">
        <v>-1</v>
      </c>
      <c r="Q76">
        <v>1</v>
      </c>
      <c r="R76">
        <v>2</v>
      </c>
      <c r="S76">
        <v>2</v>
      </c>
      <c r="T76">
        <v>2</v>
      </c>
      <c r="U76">
        <v>1</v>
      </c>
      <c r="V76">
        <v>4</v>
      </c>
      <c r="W76">
        <v>3</v>
      </c>
      <c r="X76">
        <v>-1</v>
      </c>
      <c r="Y76">
        <v>4</v>
      </c>
      <c r="Z76">
        <v>4</v>
      </c>
      <c r="AA76">
        <v>4</v>
      </c>
      <c r="AB76">
        <v>4</v>
      </c>
      <c r="AC76">
        <v>-1</v>
      </c>
      <c r="AD76">
        <v>1</v>
      </c>
      <c r="AE76">
        <v>17</v>
      </c>
      <c r="AF76">
        <v>62</v>
      </c>
      <c r="AG76">
        <v>2</v>
      </c>
      <c r="AP76">
        <v>50</v>
      </c>
      <c r="AQ76">
        <v>32</v>
      </c>
      <c r="AR76">
        <v>33</v>
      </c>
      <c r="AS76">
        <v>61</v>
      </c>
      <c r="AT76">
        <v>27</v>
      </c>
      <c r="AU76">
        <v>141</v>
      </c>
      <c r="AV76">
        <v>204</v>
      </c>
      <c r="AW76">
        <v>45</v>
      </c>
      <c r="AX76">
        <v>593</v>
      </c>
      <c r="AY76" s="1">
        <v>44273.473564814813</v>
      </c>
      <c r="AZ76">
        <v>1</v>
      </c>
      <c r="BA76">
        <v>8</v>
      </c>
      <c r="BB76">
        <v>8</v>
      </c>
      <c r="BC76">
        <v>0</v>
      </c>
      <c r="BD76">
        <v>0</v>
      </c>
      <c r="BE76" t="s">
        <v>614</v>
      </c>
      <c r="BF76">
        <v>7</v>
      </c>
    </row>
    <row r="77" spans="1:58" ht="409.5" hidden="1" x14ac:dyDescent="0.25">
      <c r="A77">
        <v>470</v>
      </c>
      <c r="B77" t="s">
        <v>227</v>
      </c>
      <c r="C77" s="1">
        <v>44273.47047453704</v>
      </c>
      <c r="D77">
        <v>2</v>
      </c>
      <c r="E77">
        <v>3</v>
      </c>
      <c r="F77" t="s">
        <v>832</v>
      </c>
      <c r="K77">
        <v>2</v>
      </c>
      <c r="L77" s="2" t="s">
        <v>833</v>
      </c>
      <c r="M77" t="e">
        <v>#NAME?</v>
      </c>
      <c r="N77">
        <v>-1</v>
      </c>
      <c r="O77">
        <v>4</v>
      </c>
      <c r="P77">
        <v>4</v>
      </c>
      <c r="Q77">
        <v>1</v>
      </c>
      <c r="R77">
        <v>-1</v>
      </c>
      <c r="S77">
        <v>2</v>
      </c>
      <c r="T77">
        <v>3</v>
      </c>
      <c r="U77">
        <v>4</v>
      </c>
      <c r="V77">
        <v>3</v>
      </c>
      <c r="W77">
        <v>1</v>
      </c>
      <c r="X77">
        <v>1</v>
      </c>
      <c r="Y77">
        <v>3</v>
      </c>
      <c r="Z77">
        <v>4</v>
      </c>
      <c r="AA77">
        <v>4</v>
      </c>
      <c r="AB77">
        <v>3</v>
      </c>
      <c r="AC77">
        <v>4</v>
      </c>
      <c r="AD77">
        <v>1</v>
      </c>
      <c r="AE77">
        <v>18</v>
      </c>
      <c r="AF77">
        <v>63</v>
      </c>
      <c r="AG77">
        <v>2</v>
      </c>
      <c r="AP77">
        <v>133</v>
      </c>
      <c r="AQ77">
        <v>52</v>
      </c>
      <c r="AR77">
        <v>36</v>
      </c>
      <c r="AS77">
        <v>65</v>
      </c>
      <c r="AT77">
        <v>23</v>
      </c>
      <c r="AU77">
        <v>173</v>
      </c>
      <c r="AV77">
        <v>119</v>
      </c>
      <c r="AW77">
        <v>49</v>
      </c>
      <c r="AX77">
        <v>650</v>
      </c>
      <c r="AY77" s="1">
        <v>44273.477997685186</v>
      </c>
      <c r="AZ77">
        <v>1</v>
      </c>
      <c r="BA77">
        <v>8</v>
      </c>
      <c r="BB77">
        <v>8</v>
      </c>
      <c r="BC77">
        <v>0</v>
      </c>
      <c r="BD77">
        <v>0</v>
      </c>
      <c r="BE77" t="s">
        <v>453</v>
      </c>
      <c r="BF77">
        <v>1</v>
      </c>
    </row>
    <row r="78" spans="1:58" ht="409.5" x14ac:dyDescent="0.25">
      <c r="A78">
        <v>471</v>
      </c>
      <c r="B78" t="s">
        <v>227</v>
      </c>
      <c r="C78" s="1">
        <v>44273.475254629629</v>
      </c>
      <c r="D78">
        <v>2</v>
      </c>
      <c r="E78">
        <v>3</v>
      </c>
      <c r="F78" t="s">
        <v>834</v>
      </c>
      <c r="K78">
        <v>2</v>
      </c>
      <c r="L78" s="2" t="s">
        <v>835</v>
      </c>
      <c r="M78" s="2" t="s">
        <v>836</v>
      </c>
      <c r="N78">
        <v>-1</v>
      </c>
      <c r="O78">
        <v>3</v>
      </c>
      <c r="P78">
        <v>3</v>
      </c>
      <c r="Q78">
        <v>2</v>
      </c>
      <c r="R78">
        <v>2</v>
      </c>
      <c r="S78">
        <v>2</v>
      </c>
      <c r="T78">
        <v>1</v>
      </c>
      <c r="U78">
        <v>2</v>
      </c>
      <c r="V78">
        <v>4</v>
      </c>
      <c r="W78">
        <v>4</v>
      </c>
      <c r="X78">
        <v>3</v>
      </c>
      <c r="Y78">
        <v>4</v>
      </c>
      <c r="Z78">
        <v>4</v>
      </c>
      <c r="AA78">
        <v>4</v>
      </c>
      <c r="AB78">
        <v>4</v>
      </c>
      <c r="AC78">
        <v>-1</v>
      </c>
      <c r="AD78">
        <v>1</v>
      </c>
      <c r="AE78">
        <v>17</v>
      </c>
      <c r="AF78">
        <v>63</v>
      </c>
      <c r="AG78">
        <v>3</v>
      </c>
      <c r="AP78">
        <v>68</v>
      </c>
      <c r="AQ78">
        <v>30</v>
      </c>
      <c r="AR78">
        <v>30</v>
      </c>
      <c r="AS78">
        <v>68</v>
      </c>
      <c r="AT78">
        <v>14</v>
      </c>
      <c r="AU78">
        <v>425</v>
      </c>
      <c r="AV78">
        <v>150</v>
      </c>
      <c r="AW78">
        <v>53</v>
      </c>
      <c r="AX78">
        <v>838</v>
      </c>
      <c r="AY78" s="1">
        <v>44273.484953703701</v>
      </c>
      <c r="AZ78">
        <v>1</v>
      </c>
      <c r="BA78">
        <v>8</v>
      </c>
      <c r="BB78">
        <v>8</v>
      </c>
      <c r="BC78">
        <v>0</v>
      </c>
      <c r="BD78">
        <v>0</v>
      </c>
      <c r="BE78" t="s">
        <v>692</v>
      </c>
      <c r="BF78">
        <v>6</v>
      </c>
    </row>
    <row r="79" spans="1:58" ht="409.5" hidden="1" x14ac:dyDescent="0.25">
      <c r="A79">
        <v>473</v>
      </c>
      <c r="B79" t="s">
        <v>227</v>
      </c>
      <c r="C79" s="1">
        <v>44273.51898148148</v>
      </c>
      <c r="D79">
        <v>2</v>
      </c>
      <c r="E79">
        <v>3</v>
      </c>
      <c r="F79" t="s">
        <v>819</v>
      </c>
      <c r="K79">
        <v>2</v>
      </c>
      <c r="L79" s="2" t="s">
        <v>837</v>
      </c>
      <c r="M79" t="s">
        <v>838</v>
      </c>
      <c r="N79">
        <v>5</v>
      </c>
      <c r="O79">
        <v>5</v>
      </c>
      <c r="P79">
        <v>4</v>
      </c>
      <c r="Q79">
        <v>1</v>
      </c>
      <c r="R79">
        <v>3</v>
      </c>
      <c r="S79">
        <v>1</v>
      </c>
      <c r="T79">
        <v>3</v>
      </c>
      <c r="U79">
        <v>2</v>
      </c>
      <c r="V79">
        <v>3</v>
      </c>
      <c r="W79">
        <v>4</v>
      </c>
      <c r="X79">
        <v>4</v>
      </c>
      <c r="Y79">
        <v>4</v>
      </c>
      <c r="Z79">
        <v>5</v>
      </c>
      <c r="AA79">
        <v>5</v>
      </c>
      <c r="AB79">
        <v>4</v>
      </c>
      <c r="AC79">
        <v>-1</v>
      </c>
      <c r="AD79">
        <v>2</v>
      </c>
      <c r="AE79">
        <v>17</v>
      </c>
      <c r="AF79">
        <v>64</v>
      </c>
      <c r="AG79">
        <v>2</v>
      </c>
      <c r="AP79">
        <v>52</v>
      </c>
      <c r="AQ79">
        <v>54</v>
      </c>
      <c r="AR79">
        <v>54</v>
      </c>
      <c r="AS79">
        <v>76</v>
      </c>
      <c r="AT79">
        <v>41</v>
      </c>
      <c r="AU79">
        <v>994</v>
      </c>
      <c r="AV79">
        <v>163</v>
      </c>
      <c r="AW79">
        <v>208</v>
      </c>
      <c r="AX79">
        <v>678</v>
      </c>
      <c r="AY79" s="1">
        <v>44273.537986111114</v>
      </c>
      <c r="AZ79">
        <v>1</v>
      </c>
      <c r="BA79">
        <v>8</v>
      </c>
      <c r="BB79">
        <v>8</v>
      </c>
      <c r="BC79">
        <v>0</v>
      </c>
      <c r="BD79">
        <v>0</v>
      </c>
      <c r="BE79" t="s">
        <v>732</v>
      </c>
      <c r="BF79">
        <v>4</v>
      </c>
    </row>
    <row r="80" spans="1:58" ht="409.5" hidden="1" x14ac:dyDescent="0.25">
      <c r="A80">
        <v>474</v>
      </c>
      <c r="B80" t="s">
        <v>227</v>
      </c>
      <c r="C80" s="1">
        <v>44273.750509259262</v>
      </c>
      <c r="D80">
        <v>2</v>
      </c>
      <c r="E80">
        <v>3</v>
      </c>
      <c r="F80" t="s">
        <v>839</v>
      </c>
      <c r="K80">
        <v>2</v>
      </c>
      <c r="L80" s="2" t="s">
        <v>840</v>
      </c>
      <c r="M80" s="2" t="s">
        <v>841</v>
      </c>
      <c r="N80">
        <v>3</v>
      </c>
      <c r="O80">
        <v>4</v>
      </c>
      <c r="P80">
        <v>5</v>
      </c>
      <c r="Q80">
        <v>2</v>
      </c>
      <c r="R80">
        <v>4</v>
      </c>
      <c r="S80">
        <v>2</v>
      </c>
      <c r="T80">
        <v>2</v>
      </c>
      <c r="U80">
        <v>3</v>
      </c>
      <c r="V80">
        <v>4</v>
      </c>
      <c r="W80">
        <v>-1</v>
      </c>
      <c r="X80">
        <v>3</v>
      </c>
      <c r="Y80">
        <v>4</v>
      </c>
      <c r="Z80">
        <v>5</v>
      </c>
      <c r="AA80">
        <v>5</v>
      </c>
      <c r="AB80">
        <v>3</v>
      </c>
      <c r="AC80">
        <v>2</v>
      </c>
      <c r="AD80">
        <v>1</v>
      </c>
      <c r="AE80">
        <v>16</v>
      </c>
      <c r="AF80">
        <v>65</v>
      </c>
      <c r="AG80">
        <v>2</v>
      </c>
      <c r="AP80">
        <v>141</v>
      </c>
      <c r="AQ80">
        <v>43</v>
      </c>
      <c r="AR80">
        <v>28</v>
      </c>
      <c r="AS80">
        <v>63</v>
      </c>
      <c r="AT80">
        <v>17</v>
      </c>
      <c r="AU80">
        <v>283</v>
      </c>
      <c r="AV80">
        <v>211</v>
      </c>
      <c r="AW80">
        <v>138</v>
      </c>
      <c r="AX80">
        <v>832</v>
      </c>
      <c r="AY80" s="1">
        <v>44273.761203703703</v>
      </c>
      <c r="AZ80">
        <v>1</v>
      </c>
      <c r="BA80">
        <v>8</v>
      </c>
      <c r="BB80">
        <v>8</v>
      </c>
      <c r="BC80">
        <v>0</v>
      </c>
      <c r="BD80">
        <v>0</v>
      </c>
      <c r="BE80" t="s">
        <v>576</v>
      </c>
      <c r="BF80">
        <v>3</v>
      </c>
    </row>
    <row r="81" spans="1:58" ht="409.5" hidden="1" x14ac:dyDescent="0.25">
      <c r="A81">
        <v>476</v>
      </c>
      <c r="B81" t="s">
        <v>227</v>
      </c>
      <c r="C81" s="1">
        <v>44274.360127314816</v>
      </c>
      <c r="D81">
        <v>2</v>
      </c>
      <c r="E81">
        <v>3</v>
      </c>
      <c r="F81" t="s">
        <v>842</v>
      </c>
      <c r="K81">
        <v>2</v>
      </c>
      <c r="L81" s="2" t="s">
        <v>843</v>
      </c>
      <c r="M81" t="e">
        <v>#NAME?</v>
      </c>
      <c r="N81">
        <v>2</v>
      </c>
      <c r="O81">
        <v>4</v>
      </c>
      <c r="P81">
        <v>3</v>
      </c>
      <c r="Q81">
        <v>2</v>
      </c>
      <c r="R81">
        <v>2</v>
      </c>
      <c r="S81">
        <v>2</v>
      </c>
      <c r="T81">
        <v>4</v>
      </c>
      <c r="U81">
        <v>2</v>
      </c>
      <c r="V81">
        <v>4</v>
      </c>
      <c r="W81">
        <v>2</v>
      </c>
      <c r="X81">
        <v>5</v>
      </c>
      <c r="Y81">
        <v>4</v>
      </c>
      <c r="Z81">
        <v>5</v>
      </c>
      <c r="AA81">
        <v>2</v>
      </c>
      <c r="AB81">
        <v>4</v>
      </c>
      <c r="AC81">
        <v>2</v>
      </c>
      <c r="AD81">
        <v>1</v>
      </c>
      <c r="AE81">
        <v>17</v>
      </c>
      <c r="AF81">
        <v>66</v>
      </c>
      <c r="AG81">
        <v>2</v>
      </c>
      <c r="AP81">
        <v>148</v>
      </c>
      <c r="AQ81">
        <v>26</v>
      </c>
      <c r="AR81">
        <v>22</v>
      </c>
      <c r="AS81">
        <v>51</v>
      </c>
      <c r="AT81">
        <v>9</v>
      </c>
      <c r="AU81">
        <v>343</v>
      </c>
      <c r="AV81">
        <v>65</v>
      </c>
      <c r="AW81">
        <v>25</v>
      </c>
      <c r="AX81">
        <v>689</v>
      </c>
      <c r="AY81" s="1">
        <v>44274.368101851855</v>
      </c>
      <c r="AZ81">
        <v>1</v>
      </c>
      <c r="BA81">
        <v>8</v>
      </c>
      <c r="BB81">
        <v>8</v>
      </c>
      <c r="BC81">
        <v>0</v>
      </c>
      <c r="BD81">
        <v>0</v>
      </c>
      <c r="BE81" t="s">
        <v>844</v>
      </c>
      <c r="BF81">
        <v>24</v>
      </c>
    </row>
    <row r="82" spans="1:58" ht="135" x14ac:dyDescent="0.25">
      <c r="A82">
        <v>478</v>
      </c>
      <c r="B82" t="s">
        <v>227</v>
      </c>
      <c r="C82" s="1">
        <v>44274.360162037039</v>
      </c>
      <c r="D82">
        <v>2</v>
      </c>
      <c r="E82">
        <v>3</v>
      </c>
      <c r="F82" t="s">
        <v>847</v>
      </c>
      <c r="K82">
        <v>2</v>
      </c>
      <c r="L82" s="2" t="s">
        <v>848</v>
      </c>
      <c r="M82" t="s">
        <v>849</v>
      </c>
      <c r="N82">
        <v>2</v>
      </c>
      <c r="O82">
        <v>3</v>
      </c>
      <c r="P82">
        <v>-1</v>
      </c>
      <c r="Q82">
        <v>1</v>
      </c>
      <c r="R82">
        <v>1</v>
      </c>
      <c r="S82">
        <v>1</v>
      </c>
      <c r="T82">
        <v>2</v>
      </c>
      <c r="U82">
        <v>2</v>
      </c>
      <c r="V82">
        <v>4</v>
      </c>
      <c r="W82">
        <v>4</v>
      </c>
      <c r="X82">
        <v>1</v>
      </c>
      <c r="Y82">
        <v>3</v>
      </c>
      <c r="Z82">
        <v>4</v>
      </c>
      <c r="AA82">
        <v>-1</v>
      </c>
      <c r="AB82">
        <v>4</v>
      </c>
      <c r="AC82">
        <v>2</v>
      </c>
      <c r="AD82">
        <v>1</v>
      </c>
      <c r="AE82">
        <v>17</v>
      </c>
      <c r="AF82">
        <v>67</v>
      </c>
      <c r="AG82">
        <v>3</v>
      </c>
      <c r="AP82">
        <v>181</v>
      </c>
      <c r="AQ82">
        <v>43</v>
      </c>
      <c r="AR82">
        <v>29</v>
      </c>
      <c r="AS82">
        <v>51</v>
      </c>
      <c r="AT82">
        <v>16</v>
      </c>
      <c r="AU82">
        <v>52</v>
      </c>
      <c r="AV82">
        <v>22</v>
      </c>
      <c r="AW82">
        <v>40</v>
      </c>
      <c r="AX82">
        <v>434</v>
      </c>
      <c r="AY82" s="1">
        <v>44274.365185185183</v>
      </c>
      <c r="AZ82">
        <v>1</v>
      </c>
      <c r="BA82">
        <v>8</v>
      </c>
      <c r="BB82">
        <v>8</v>
      </c>
      <c r="BC82">
        <v>0</v>
      </c>
      <c r="BD82">
        <v>0</v>
      </c>
      <c r="BE82" t="s">
        <v>350</v>
      </c>
      <c r="BF82">
        <v>44</v>
      </c>
    </row>
    <row r="83" spans="1:58" ht="409.5" hidden="1" x14ac:dyDescent="0.25">
      <c r="A83">
        <v>480</v>
      </c>
      <c r="B83" t="s">
        <v>227</v>
      </c>
      <c r="C83" s="1">
        <v>44274.360196759262</v>
      </c>
      <c r="D83">
        <v>2</v>
      </c>
      <c r="E83">
        <v>3</v>
      </c>
      <c r="F83" t="s">
        <v>842</v>
      </c>
      <c r="K83">
        <v>2</v>
      </c>
      <c r="L83" s="2" t="s">
        <v>853</v>
      </c>
      <c r="M83" s="2" t="s">
        <v>854</v>
      </c>
      <c r="N83">
        <v>2</v>
      </c>
      <c r="O83">
        <v>4</v>
      </c>
      <c r="P83">
        <v>4</v>
      </c>
      <c r="Q83">
        <v>4</v>
      </c>
      <c r="R83">
        <v>3</v>
      </c>
      <c r="S83">
        <v>1</v>
      </c>
      <c r="T83">
        <v>1</v>
      </c>
      <c r="U83">
        <v>1</v>
      </c>
      <c r="V83">
        <v>2</v>
      </c>
      <c r="W83">
        <v>4</v>
      </c>
      <c r="X83">
        <v>3</v>
      </c>
      <c r="Y83">
        <v>5</v>
      </c>
      <c r="Z83">
        <v>5</v>
      </c>
      <c r="AA83">
        <v>4</v>
      </c>
      <c r="AB83">
        <v>4</v>
      </c>
      <c r="AC83">
        <v>1</v>
      </c>
      <c r="AD83">
        <v>1</v>
      </c>
      <c r="AE83">
        <v>17</v>
      </c>
      <c r="AF83">
        <v>68</v>
      </c>
      <c r="AG83">
        <v>2</v>
      </c>
      <c r="AP83">
        <v>83</v>
      </c>
      <c r="AQ83">
        <v>39</v>
      </c>
      <c r="AR83">
        <v>22</v>
      </c>
      <c r="AS83">
        <v>49</v>
      </c>
      <c r="AT83">
        <v>9</v>
      </c>
      <c r="AU83">
        <v>233</v>
      </c>
      <c r="AV83">
        <v>119</v>
      </c>
      <c r="AW83">
        <v>30</v>
      </c>
      <c r="AX83">
        <v>584</v>
      </c>
      <c r="AY83" s="1">
        <v>44274.366956018515</v>
      </c>
      <c r="AZ83">
        <v>1</v>
      </c>
      <c r="BA83">
        <v>8</v>
      </c>
      <c r="BB83">
        <v>8</v>
      </c>
      <c r="BC83">
        <v>0</v>
      </c>
      <c r="BD83">
        <v>0</v>
      </c>
      <c r="BE83" t="s">
        <v>534</v>
      </c>
      <c r="BF83">
        <v>17</v>
      </c>
    </row>
    <row r="84" spans="1:58" ht="409.5" x14ac:dyDescent="0.25">
      <c r="A84">
        <v>481</v>
      </c>
      <c r="B84" t="s">
        <v>227</v>
      </c>
      <c r="C84" s="1">
        <v>44274.360208333332</v>
      </c>
      <c r="D84">
        <v>2</v>
      </c>
      <c r="E84">
        <v>3</v>
      </c>
      <c r="F84" t="s">
        <v>842</v>
      </c>
      <c r="K84">
        <v>2</v>
      </c>
      <c r="L84" s="2" t="s">
        <v>855</v>
      </c>
      <c r="M84" t="s">
        <v>856</v>
      </c>
      <c r="N84">
        <v>4</v>
      </c>
      <c r="O84">
        <v>4</v>
      </c>
      <c r="P84">
        <v>4</v>
      </c>
      <c r="Q84">
        <v>2</v>
      </c>
      <c r="R84">
        <v>1</v>
      </c>
      <c r="S84">
        <v>-1</v>
      </c>
      <c r="T84">
        <v>4</v>
      </c>
      <c r="U84">
        <v>4</v>
      </c>
      <c r="V84">
        <v>5</v>
      </c>
      <c r="W84">
        <v>4</v>
      </c>
      <c r="X84">
        <v>4</v>
      </c>
      <c r="Y84">
        <v>4</v>
      </c>
      <c r="Z84">
        <v>4</v>
      </c>
      <c r="AA84">
        <v>3</v>
      </c>
      <c r="AB84">
        <v>3</v>
      </c>
      <c r="AC84">
        <v>4</v>
      </c>
      <c r="AD84">
        <v>2</v>
      </c>
      <c r="AE84">
        <v>16</v>
      </c>
      <c r="AF84">
        <v>68</v>
      </c>
      <c r="AG84">
        <v>3</v>
      </c>
      <c r="AP84">
        <v>78</v>
      </c>
      <c r="AQ84">
        <v>44</v>
      </c>
      <c r="AR84">
        <v>32</v>
      </c>
      <c r="AS84">
        <v>69</v>
      </c>
      <c r="AT84">
        <v>21</v>
      </c>
      <c r="AU84">
        <v>395</v>
      </c>
      <c r="AV84">
        <v>21</v>
      </c>
      <c r="AW84">
        <v>28</v>
      </c>
      <c r="AX84">
        <v>688</v>
      </c>
      <c r="AY84" s="1">
        <v>44274.368171296293</v>
      </c>
      <c r="AZ84">
        <v>1</v>
      </c>
      <c r="BA84">
        <v>8</v>
      </c>
      <c r="BB84">
        <v>8</v>
      </c>
      <c r="BC84">
        <v>0</v>
      </c>
      <c r="BD84">
        <v>0</v>
      </c>
      <c r="BE84" t="s">
        <v>195</v>
      </c>
      <c r="BF84">
        <v>28</v>
      </c>
    </row>
    <row r="85" spans="1:58" ht="240" x14ac:dyDescent="0.25">
      <c r="A85">
        <v>482</v>
      </c>
      <c r="B85" t="s">
        <v>227</v>
      </c>
      <c r="C85" s="1">
        <v>44274.360243055555</v>
      </c>
      <c r="D85">
        <v>2</v>
      </c>
      <c r="E85">
        <v>3</v>
      </c>
      <c r="F85" t="s">
        <v>842</v>
      </c>
      <c r="K85">
        <v>2</v>
      </c>
      <c r="L85" s="2" t="s">
        <v>857</v>
      </c>
      <c r="M85" t="e">
        <v>#NAME?</v>
      </c>
      <c r="N85">
        <v>2</v>
      </c>
      <c r="O85">
        <v>2</v>
      </c>
      <c r="P85">
        <v>3</v>
      </c>
      <c r="Q85">
        <v>3</v>
      </c>
      <c r="R85">
        <v>5</v>
      </c>
      <c r="S85">
        <v>2</v>
      </c>
      <c r="T85">
        <v>3</v>
      </c>
      <c r="U85">
        <v>3</v>
      </c>
      <c r="V85">
        <v>5</v>
      </c>
      <c r="W85">
        <v>2</v>
      </c>
      <c r="X85">
        <v>4</v>
      </c>
      <c r="Y85">
        <v>4</v>
      </c>
      <c r="Z85">
        <v>4</v>
      </c>
      <c r="AA85">
        <v>4</v>
      </c>
      <c r="AB85">
        <v>3</v>
      </c>
      <c r="AC85">
        <v>2</v>
      </c>
      <c r="AD85">
        <v>1</v>
      </c>
      <c r="AE85">
        <v>16</v>
      </c>
      <c r="AF85">
        <v>69</v>
      </c>
      <c r="AG85">
        <v>3</v>
      </c>
      <c r="AP85">
        <v>186</v>
      </c>
      <c r="AQ85">
        <v>40</v>
      </c>
      <c r="AR85">
        <v>33</v>
      </c>
      <c r="AS85">
        <v>71</v>
      </c>
      <c r="AT85">
        <v>33</v>
      </c>
      <c r="AU85">
        <v>252</v>
      </c>
      <c r="AV85">
        <v>36</v>
      </c>
      <c r="AW85">
        <v>66</v>
      </c>
      <c r="AX85">
        <v>717</v>
      </c>
      <c r="AY85" s="1">
        <v>44274.368541666663</v>
      </c>
      <c r="AZ85">
        <v>1</v>
      </c>
      <c r="BA85">
        <v>8</v>
      </c>
      <c r="BB85">
        <v>8</v>
      </c>
      <c r="BC85">
        <v>0</v>
      </c>
      <c r="BD85">
        <v>0</v>
      </c>
      <c r="BE85" t="s">
        <v>298</v>
      </c>
      <c r="BF85">
        <v>11</v>
      </c>
    </row>
    <row r="86" spans="1:58" ht="375" x14ac:dyDescent="0.25">
      <c r="A86">
        <v>484</v>
      </c>
      <c r="B86" t="s">
        <v>227</v>
      </c>
      <c r="C86" s="1">
        <v>44274.360335648147</v>
      </c>
      <c r="D86">
        <v>2</v>
      </c>
      <c r="E86">
        <v>3</v>
      </c>
      <c r="F86" t="s">
        <v>847</v>
      </c>
      <c r="K86">
        <v>2</v>
      </c>
      <c r="L86" s="2" t="s">
        <v>858</v>
      </c>
      <c r="M86" t="s">
        <v>859</v>
      </c>
      <c r="N86">
        <v>4</v>
      </c>
      <c r="O86">
        <v>4</v>
      </c>
      <c r="P86">
        <v>4</v>
      </c>
      <c r="Q86">
        <v>2</v>
      </c>
      <c r="R86">
        <v>2</v>
      </c>
      <c r="S86">
        <v>1</v>
      </c>
      <c r="T86">
        <v>3</v>
      </c>
      <c r="U86">
        <v>2</v>
      </c>
      <c r="V86">
        <v>4</v>
      </c>
      <c r="W86">
        <v>5</v>
      </c>
      <c r="X86">
        <v>4</v>
      </c>
      <c r="Y86">
        <v>4</v>
      </c>
      <c r="Z86">
        <v>5</v>
      </c>
      <c r="AA86">
        <v>4</v>
      </c>
      <c r="AB86">
        <v>5</v>
      </c>
      <c r="AC86">
        <v>3</v>
      </c>
      <c r="AD86">
        <v>2</v>
      </c>
      <c r="AE86">
        <v>17</v>
      </c>
      <c r="AF86">
        <v>70</v>
      </c>
      <c r="AG86">
        <v>3</v>
      </c>
      <c r="AP86">
        <v>216</v>
      </c>
      <c r="AQ86">
        <v>33</v>
      </c>
      <c r="AR86">
        <v>26</v>
      </c>
      <c r="AS86">
        <v>55</v>
      </c>
      <c r="AT86">
        <v>10</v>
      </c>
      <c r="AU86">
        <v>304</v>
      </c>
      <c r="AV86">
        <v>37</v>
      </c>
      <c r="AW86">
        <v>48</v>
      </c>
      <c r="AX86">
        <v>729</v>
      </c>
      <c r="AY86" s="1">
        <v>44274.368773148148</v>
      </c>
      <c r="AZ86">
        <v>1</v>
      </c>
      <c r="BA86">
        <v>8</v>
      </c>
      <c r="BB86">
        <v>8</v>
      </c>
      <c r="BC86">
        <v>0</v>
      </c>
      <c r="BD86">
        <v>0</v>
      </c>
      <c r="BE86" t="s">
        <v>534</v>
      </c>
      <c r="BF86">
        <v>21</v>
      </c>
    </row>
    <row r="87" spans="1:58" hidden="1" x14ac:dyDescent="0.25">
      <c r="A87">
        <v>485</v>
      </c>
      <c r="B87" t="s">
        <v>227</v>
      </c>
      <c r="C87" s="1">
        <v>44274.360532407409</v>
      </c>
      <c r="D87">
        <v>2</v>
      </c>
      <c r="E87">
        <v>3</v>
      </c>
      <c r="F87" t="s">
        <v>842</v>
      </c>
      <c r="K87">
        <v>2</v>
      </c>
      <c r="L87" t="s">
        <v>860</v>
      </c>
      <c r="M87" t="s">
        <v>861</v>
      </c>
      <c r="N87">
        <v>-1</v>
      </c>
      <c r="O87">
        <v>1</v>
      </c>
      <c r="P87">
        <v>2</v>
      </c>
      <c r="Q87">
        <v>-1</v>
      </c>
      <c r="R87">
        <v>-1</v>
      </c>
      <c r="S87">
        <v>-1</v>
      </c>
      <c r="T87">
        <v>1</v>
      </c>
      <c r="U87">
        <v>1</v>
      </c>
      <c r="V87">
        <v>2</v>
      </c>
      <c r="W87">
        <v>-1</v>
      </c>
      <c r="X87">
        <v>-1</v>
      </c>
      <c r="Y87">
        <v>2</v>
      </c>
      <c r="Z87">
        <v>2</v>
      </c>
      <c r="AA87">
        <v>3</v>
      </c>
      <c r="AB87">
        <v>3</v>
      </c>
      <c r="AC87">
        <v>-1</v>
      </c>
      <c r="AD87">
        <v>1</v>
      </c>
      <c r="AE87">
        <v>16</v>
      </c>
      <c r="AF87">
        <v>70</v>
      </c>
      <c r="AG87">
        <v>2</v>
      </c>
      <c r="AP87">
        <v>114</v>
      </c>
      <c r="AQ87">
        <v>38</v>
      </c>
      <c r="AR87">
        <v>24</v>
      </c>
      <c r="AS87">
        <v>49</v>
      </c>
      <c r="AT87">
        <v>25</v>
      </c>
      <c r="AU87">
        <v>31</v>
      </c>
      <c r="AV87">
        <v>53</v>
      </c>
      <c r="AW87">
        <v>68</v>
      </c>
      <c r="AX87">
        <v>402</v>
      </c>
      <c r="AY87" s="1">
        <v>44274.365185185183</v>
      </c>
      <c r="AZ87">
        <v>1</v>
      </c>
      <c r="BA87">
        <v>8</v>
      </c>
      <c r="BB87">
        <v>8</v>
      </c>
      <c r="BC87">
        <v>0</v>
      </c>
      <c r="BD87">
        <v>0</v>
      </c>
      <c r="BE87" t="s">
        <v>396</v>
      </c>
      <c r="BF87">
        <v>42</v>
      </c>
    </row>
    <row r="88" spans="1:58" ht="150" x14ac:dyDescent="0.25">
      <c r="A88">
        <v>486</v>
      </c>
      <c r="B88" t="s">
        <v>227</v>
      </c>
      <c r="C88" s="1">
        <v>44274.360543981478</v>
      </c>
      <c r="D88">
        <v>2</v>
      </c>
      <c r="E88">
        <v>3</v>
      </c>
      <c r="F88" t="s">
        <v>842</v>
      </c>
      <c r="K88">
        <v>2</v>
      </c>
      <c r="L88" t="e">
        <v>#NAME?</v>
      </c>
      <c r="M88" s="2" t="s">
        <v>862</v>
      </c>
      <c r="N88">
        <v>5</v>
      </c>
      <c r="O88">
        <v>5</v>
      </c>
      <c r="P88">
        <v>4</v>
      </c>
      <c r="Q88">
        <v>2</v>
      </c>
      <c r="R88">
        <v>4</v>
      </c>
      <c r="S88">
        <v>2</v>
      </c>
      <c r="T88">
        <v>3</v>
      </c>
      <c r="U88">
        <v>1</v>
      </c>
      <c r="V88">
        <v>3</v>
      </c>
      <c r="W88">
        <v>-1</v>
      </c>
      <c r="X88">
        <v>-1</v>
      </c>
      <c r="Y88">
        <v>2</v>
      </c>
      <c r="Z88">
        <v>3</v>
      </c>
      <c r="AA88">
        <v>5</v>
      </c>
      <c r="AB88">
        <v>5</v>
      </c>
      <c r="AC88">
        <v>3</v>
      </c>
      <c r="AD88">
        <v>2</v>
      </c>
      <c r="AE88">
        <v>17</v>
      </c>
      <c r="AF88">
        <v>71</v>
      </c>
      <c r="AG88">
        <v>3</v>
      </c>
      <c r="AP88">
        <v>68</v>
      </c>
      <c r="AQ88">
        <v>26</v>
      </c>
      <c r="AR88">
        <v>65</v>
      </c>
      <c r="AS88">
        <v>50</v>
      </c>
      <c r="AT88">
        <v>20</v>
      </c>
      <c r="AU88">
        <v>138</v>
      </c>
      <c r="AV88">
        <v>139</v>
      </c>
      <c r="AW88">
        <v>71</v>
      </c>
      <c r="AX88">
        <v>577</v>
      </c>
      <c r="AY88" s="1">
        <v>44274.367222222223</v>
      </c>
      <c r="AZ88">
        <v>1</v>
      </c>
      <c r="BA88">
        <v>8</v>
      </c>
      <c r="BB88">
        <v>8</v>
      </c>
      <c r="BC88">
        <v>0</v>
      </c>
      <c r="BD88">
        <v>0</v>
      </c>
      <c r="BE88" t="s">
        <v>659</v>
      </c>
      <c r="BF88">
        <v>8</v>
      </c>
    </row>
    <row r="89" spans="1:58" x14ac:dyDescent="0.25">
      <c r="A89">
        <v>489</v>
      </c>
      <c r="B89" t="s">
        <v>227</v>
      </c>
      <c r="C89" s="1">
        <v>44274.360914351855</v>
      </c>
      <c r="D89">
        <v>2</v>
      </c>
      <c r="E89">
        <v>3</v>
      </c>
      <c r="F89" t="s">
        <v>847</v>
      </c>
      <c r="K89">
        <v>2</v>
      </c>
      <c r="L89" t="e">
        <v>#NAME?</v>
      </c>
      <c r="M89" t="e">
        <v>#NAME?</v>
      </c>
      <c r="N89">
        <v>3</v>
      </c>
      <c r="O89">
        <v>4</v>
      </c>
      <c r="P89">
        <v>3</v>
      </c>
      <c r="Q89">
        <v>2</v>
      </c>
      <c r="R89">
        <v>4</v>
      </c>
      <c r="S89">
        <v>2</v>
      </c>
      <c r="T89">
        <v>3</v>
      </c>
      <c r="U89">
        <v>3</v>
      </c>
      <c r="V89">
        <v>5</v>
      </c>
      <c r="W89">
        <v>4</v>
      </c>
      <c r="X89">
        <v>3</v>
      </c>
      <c r="Y89">
        <v>4</v>
      </c>
      <c r="Z89">
        <v>5</v>
      </c>
      <c r="AA89">
        <v>4</v>
      </c>
      <c r="AB89">
        <v>4</v>
      </c>
      <c r="AC89">
        <v>3</v>
      </c>
      <c r="AD89">
        <v>1</v>
      </c>
      <c r="AE89">
        <v>16</v>
      </c>
      <c r="AF89">
        <v>72</v>
      </c>
      <c r="AG89">
        <v>3</v>
      </c>
      <c r="AP89">
        <v>86</v>
      </c>
      <c r="AQ89">
        <v>25</v>
      </c>
      <c r="AR89">
        <v>30</v>
      </c>
      <c r="AS89">
        <v>54</v>
      </c>
      <c r="AT89">
        <v>14</v>
      </c>
      <c r="AU89">
        <v>157</v>
      </c>
      <c r="AV89">
        <v>136</v>
      </c>
      <c r="AW89">
        <v>34</v>
      </c>
      <c r="AX89">
        <v>536</v>
      </c>
      <c r="AY89" s="1">
        <v>44274.367118055554</v>
      </c>
      <c r="AZ89">
        <v>1</v>
      </c>
      <c r="BA89">
        <v>8</v>
      </c>
      <c r="BB89">
        <v>8</v>
      </c>
      <c r="BC89">
        <v>0</v>
      </c>
      <c r="BD89">
        <v>0</v>
      </c>
      <c r="BE89" t="s">
        <v>287</v>
      </c>
      <c r="BF89">
        <v>11</v>
      </c>
    </row>
    <row r="90" spans="1:58" ht="285" hidden="1" x14ac:dyDescent="0.25">
      <c r="A90">
        <v>491</v>
      </c>
      <c r="B90" t="s">
        <v>227</v>
      </c>
      <c r="C90" s="1">
        <v>44274.360937500001</v>
      </c>
      <c r="D90">
        <v>2</v>
      </c>
      <c r="E90">
        <v>3</v>
      </c>
      <c r="F90" t="s">
        <v>842</v>
      </c>
      <c r="K90">
        <v>2</v>
      </c>
      <c r="L90" s="2" t="s">
        <v>868</v>
      </c>
      <c r="M90" s="2" t="s">
        <v>869</v>
      </c>
      <c r="N90">
        <v>4</v>
      </c>
      <c r="O90">
        <v>3</v>
      </c>
      <c r="P90">
        <v>2</v>
      </c>
      <c r="Q90">
        <v>1</v>
      </c>
      <c r="R90">
        <v>3</v>
      </c>
      <c r="S90">
        <v>1</v>
      </c>
      <c r="T90">
        <v>3</v>
      </c>
      <c r="U90">
        <v>3</v>
      </c>
      <c r="V90">
        <v>4</v>
      </c>
      <c r="W90">
        <v>3</v>
      </c>
      <c r="X90">
        <v>3</v>
      </c>
      <c r="Y90">
        <v>3</v>
      </c>
      <c r="Z90">
        <v>4</v>
      </c>
      <c r="AA90">
        <v>4</v>
      </c>
      <c r="AB90">
        <v>3</v>
      </c>
      <c r="AC90">
        <v>2</v>
      </c>
      <c r="AD90">
        <v>1</v>
      </c>
      <c r="AE90">
        <v>17</v>
      </c>
      <c r="AF90">
        <v>73</v>
      </c>
      <c r="AG90">
        <v>2</v>
      </c>
      <c r="AP90">
        <v>81</v>
      </c>
      <c r="AQ90">
        <v>28</v>
      </c>
      <c r="AR90">
        <v>23</v>
      </c>
      <c r="AS90">
        <v>41</v>
      </c>
      <c r="AT90">
        <v>21</v>
      </c>
      <c r="AU90">
        <v>182</v>
      </c>
      <c r="AV90">
        <v>88</v>
      </c>
      <c r="AW90">
        <v>36</v>
      </c>
      <c r="AX90">
        <v>500</v>
      </c>
      <c r="AY90" s="1">
        <v>44274.366736111115</v>
      </c>
      <c r="AZ90">
        <v>1</v>
      </c>
      <c r="BA90">
        <v>8</v>
      </c>
      <c r="BB90">
        <v>8</v>
      </c>
      <c r="BC90">
        <v>0</v>
      </c>
      <c r="BD90">
        <v>0</v>
      </c>
      <c r="BE90" t="s">
        <v>619</v>
      </c>
      <c r="BF90">
        <v>11</v>
      </c>
    </row>
    <row r="91" spans="1:58" ht="285" hidden="1" x14ac:dyDescent="0.25">
      <c r="A91">
        <v>492</v>
      </c>
      <c r="B91" t="s">
        <v>227</v>
      </c>
      <c r="C91" s="1">
        <v>44274.360937500001</v>
      </c>
      <c r="D91">
        <v>2</v>
      </c>
      <c r="E91">
        <v>3</v>
      </c>
      <c r="F91" t="s">
        <v>842</v>
      </c>
      <c r="K91">
        <v>2</v>
      </c>
      <c r="L91" s="2" t="s">
        <v>870</v>
      </c>
      <c r="M91" s="2" t="s">
        <v>871</v>
      </c>
      <c r="N91">
        <v>2</v>
      </c>
      <c r="O91">
        <v>4</v>
      </c>
      <c r="P91">
        <v>4</v>
      </c>
      <c r="Q91">
        <v>2</v>
      </c>
      <c r="R91">
        <v>2</v>
      </c>
      <c r="S91">
        <v>1</v>
      </c>
      <c r="T91">
        <v>2</v>
      </c>
      <c r="U91">
        <v>2</v>
      </c>
      <c r="V91">
        <v>4</v>
      </c>
      <c r="W91">
        <v>4</v>
      </c>
      <c r="X91">
        <v>4</v>
      </c>
      <c r="Y91">
        <v>3</v>
      </c>
      <c r="Z91">
        <v>3</v>
      </c>
      <c r="AA91">
        <v>4</v>
      </c>
      <c r="AB91">
        <v>5</v>
      </c>
      <c r="AC91">
        <v>-1</v>
      </c>
      <c r="AD91">
        <v>1</v>
      </c>
      <c r="AE91">
        <v>17</v>
      </c>
      <c r="AF91">
        <v>74</v>
      </c>
      <c r="AG91">
        <v>2</v>
      </c>
      <c r="AP91">
        <v>54</v>
      </c>
      <c r="AQ91">
        <v>55</v>
      </c>
      <c r="AR91">
        <v>22</v>
      </c>
      <c r="AS91">
        <v>49</v>
      </c>
      <c r="AT91">
        <v>15</v>
      </c>
      <c r="AU91">
        <v>158</v>
      </c>
      <c r="AV91">
        <v>128</v>
      </c>
      <c r="AW91">
        <v>53</v>
      </c>
      <c r="AX91">
        <v>534</v>
      </c>
      <c r="AY91" s="1">
        <v>44274.367118055554</v>
      </c>
      <c r="AZ91">
        <v>1</v>
      </c>
      <c r="BA91">
        <v>8</v>
      </c>
      <c r="BB91">
        <v>8</v>
      </c>
      <c r="BC91">
        <v>0</v>
      </c>
      <c r="BD91">
        <v>0</v>
      </c>
      <c r="BE91" t="s">
        <v>372</v>
      </c>
      <c r="BF91">
        <v>12</v>
      </c>
    </row>
    <row r="92" spans="1:58" x14ac:dyDescent="0.25">
      <c r="A92">
        <v>493</v>
      </c>
      <c r="B92" t="s">
        <v>227</v>
      </c>
      <c r="C92" s="1">
        <v>44274.360983796294</v>
      </c>
      <c r="D92">
        <v>2</v>
      </c>
      <c r="E92">
        <v>3</v>
      </c>
      <c r="F92" t="s">
        <v>847</v>
      </c>
      <c r="K92">
        <v>2</v>
      </c>
      <c r="L92" t="s">
        <v>872</v>
      </c>
      <c r="M92" t="s">
        <v>873</v>
      </c>
      <c r="N92">
        <v>5</v>
      </c>
      <c r="O92">
        <v>3</v>
      </c>
      <c r="P92">
        <v>4</v>
      </c>
      <c r="Q92">
        <v>1</v>
      </c>
      <c r="R92">
        <v>2</v>
      </c>
      <c r="S92">
        <v>2</v>
      </c>
      <c r="T92">
        <v>2</v>
      </c>
      <c r="U92">
        <v>2</v>
      </c>
      <c r="V92">
        <v>1</v>
      </c>
      <c r="W92">
        <v>-1</v>
      </c>
      <c r="X92">
        <v>-1</v>
      </c>
      <c r="Y92">
        <v>2</v>
      </c>
      <c r="Z92">
        <v>3</v>
      </c>
      <c r="AA92">
        <v>4</v>
      </c>
      <c r="AB92">
        <v>-1</v>
      </c>
      <c r="AC92">
        <v>2</v>
      </c>
      <c r="AD92">
        <v>1</v>
      </c>
      <c r="AE92">
        <v>17</v>
      </c>
      <c r="AF92">
        <v>74</v>
      </c>
      <c r="AG92">
        <v>3</v>
      </c>
      <c r="AP92">
        <v>144</v>
      </c>
      <c r="AQ92">
        <v>32</v>
      </c>
      <c r="AR92">
        <v>34</v>
      </c>
      <c r="AS92">
        <v>60</v>
      </c>
      <c r="AT92">
        <v>23</v>
      </c>
      <c r="AU92">
        <v>72</v>
      </c>
      <c r="AV92">
        <v>32</v>
      </c>
      <c r="AW92">
        <v>54</v>
      </c>
      <c r="AX92">
        <v>451</v>
      </c>
      <c r="AY92" s="1">
        <v>44274.366203703707</v>
      </c>
      <c r="AZ92">
        <v>1</v>
      </c>
      <c r="BA92">
        <v>8</v>
      </c>
      <c r="BB92">
        <v>8</v>
      </c>
      <c r="BC92">
        <v>0</v>
      </c>
      <c r="BD92">
        <v>0</v>
      </c>
      <c r="BE92" t="s">
        <v>654</v>
      </c>
      <c r="BF92">
        <v>24</v>
      </c>
    </row>
    <row r="93" spans="1:58" ht="180" x14ac:dyDescent="0.25">
      <c r="A93">
        <v>497</v>
      </c>
      <c r="B93" t="s">
        <v>227</v>
      </c>
      <c r="C93" s="1">
        <v>44274.361111111109</v>
      </c>
      <c r="D93">
        <v>2</v>
      </c>
      <c r="E93">
        <v>3</v>
      </c>
      <c r="F93" t="s">
        <v>847</v>
      </c>
      <c r="K93">
        <v>2</v>
      </c>
      <c r="L93" s="2" t="s">
        <v>874</v>
      </c>
      <c r="M93" s="2" t="s">
        <v>875</v>
      </c>
      <c r="N93">
        <v>2</v>
      </c>
      <c r="O93">
        <v>4</v>
      </c>
      <c r="P93">
        <v>3</v>
      </c>
      <c r="Q93">
        <v>1</v>
      </c>
      <c r="R93">
        <v>-1</v>
      </c>
      <c r="S93">
        <v>2</v>
      </c>
      <c r="T93">
        <v>1</v>
      </c>
      <c r="U93">
        <v>2</v>
      </c>
      <c r="V93">
        <v>2</v>
      </c>
      <c r="W93">
        <v>-1</v>
      </c>
      <c r="X93">
        <v>-1</v>
      </c>
      <c r="Y93">
        <v>4</v>
      </c>
      <c r="Z93">
        <v>5</v>
      </c>
      <c r="AA93">
        <v>4</v>
      </c>
      <c r="AB93">
        <v>4</v>
      </c>
      <c r="AC93">
        <v>-1</v>
      </c>
      <c r="AD93">
        <v>1</v>
      </c>
      <c r="AE93">
        <v>16</v>
      </c>
      <c r="AF93">
        <v>76</v>
      </c>
      <c r="AG93">
        <v>3</v>
      </c>
      <c r="AP93">
        <v>74</v>
      </c>
      <c r="AQ93">
        <v>24</v>
      </c>
      <c r="AR93">
        <v>25</v>
      </c>
      <c r="AS93">
        <v>31</v>
      </c>
      <c r="AT93">
        <v>19</v>
      </c>
      <c r="AU93">
        <v>123</v>
      </c>
      <c r="AV93">
        <v>47</v>
      </c>
      <c r="AW93">
        <v>37</v>
      </c>
      <c r="AX93">
        <v>380</v>
      </c>
      <c r="AY93" s="1">
        <v>44274.36550925926</v>
      </c>
      <c r="AZ93">
        <v>1</v>
      </c>
      <c r="BA93">
        <v>8</v>
      </c>
      <c r="BB93">
        <v>8</v>
      </c>
      <c r="BC93">
        <v>0</v>
      </c>
      <c r="BD93">
        <v>0</v>
      </c>
      <c r="BE93" t="s">
        <v>148</v>
      </c>
      <c r="BF93">
        <v>25</v>
      </c>
    </row>
    <row r="94" spans="1:58" ht="375" hidden="1" x14ac:dyDescent="0.25">
      <c r="A94">
        <v>498</v>
      </c>
      <c r="B94" t="s">
        <v>227</v>
      </c>
      <c r="C94" s="1">
        <v>44274.361157407409</v>
      </c>
      <c r="D94">
        <v>2</v>
      </c>
      <c r="E94">
        <v>3</v>
      </c>
      <c r="F94" t="s">
        <v>847</v>
      </c>
      <c r="K94">
        <v>2</v>
      </c>
      <c r="L94" s="2" t="s">
        <v>876</v>
      </c>
      <c r="M94" s="2" t="s">
        <v>877</v>
      </c>
      <c r="N94">
        <v>4</v>
      </c>
      <c r="O94">
        <v>5</v>
      </c>
      <c r="P94">
        <v>5</v>
      </c>
      <c r="Q94">
        <v>1</v>
      </c>
      <c r="R94">
        <v>3</v>
      </c>
      <c r="S94">
        <v>2</v>
      </c>
      <c r="T94">
        <v>5</v>
      </c>
      <c r="U94">
        <v>3</v>
      </c>
      <c r="V94">
        <v>5</v>
      </c>
      <c r="W94">
        <v>4</v>
      </c>
      <c r="X94">
        <v>2</v>
      </c>
      <c r="Y94">
        <v>3</v>
      </c>
      <c r="Z94">
        <v>4</v>
      </c>
      <c r="AA94">
        <v>5</v>
      </c>
      <c r="AB94">
        <v>5</v>
      </c>
      <c r="AC94">
        <v>2</v>
      </c>
      <c r="AD94">
        <v>2</v>
      </c>
      <c r="AE94">
        <v>17</v>
      </c>
      <c r="AF94">
        <v>77</v>
      </c>
      <c r="AG94">
        <v>2</v>
      </c>
      <c r="AP94">
        <v>143</v>
      </c>
      <c r="AQ94">
        <v>34</v>
      </c>
      <c r="AR94">
        <v>49</v>
      </c>
      <c r="AS94">
        <v>72</v>
      </c>
      <c r="AT94">
        <v>41</v>
      </c>
      <c r="AU94">
        <v>278</v>
      </c>
      <c r="AV94">
        <v>101</v>
      </c>
      <c r="AW94">
        <v>64</v>
      </c>
      <c r="AX94">
        <v>782</v>
      </c>
      <c r="AY94" s="1">
        <v>44274.370219907411</v>
      </c>
      <c r="AZ94">
        <v>1</v>
      </c>
      <c r="BA94">
        <v>8</v>
      </c>
      <c r="BB94">
        <v>8</v>
      </c>
      <c r="BC94">
        <v>0</v>
      </c>
      <c r="BD94">
        <v>0</v>
      </c>
      <c r="BE94" t="s">
        <v>878</v>
      </c>
      <c r="BF94">
        <v>0</v>
      </c>
    </row>
    <row r="95" spans="1:58" ht="409.5" x14ac:dyDescent="0.25">
      <c r="A95">
        <v>501</v>
      </c>
      <c r="B95" t="s">
        <v>227</v>
      </c>
      <c r="C95" s="1">
        <v>44274.361770833333</v>
      </c>
      <c r="D95">
        <v>2</v>
      </c>
      <c r="E95">
        <v>3</v>
      </c>
      <c r="F95" t="s">
        <v>842</v>
      </c>
      <c r="K95">
        <v>2</v>
      </c>
      <c r="L95" t="s">
        <v>879</v>
      </c>
      <c r="M95" s="2" t="s">
        <v>880</v>
      </c>
      <c r="N95">
        <v>4</v>
      </c>
      <c r="O95">
        <v>4</v>
      </c>
      <c r="P95">
        <v>4</v>
      </c>
      <c r="Q95">
        <v>2</v>
      </c>
      <c r="R95">
        <v>-1</v>
      </c>
      <c r="S95">
        <v>2</v>
      </c>
      <c r="T95">
        <v>2</v>
      </c>
      <c r="U95">
        <v>2</v>
      </c>
      <c r="V95">
        <v>4</v>
      </c>
      <c r="W95">
        <v>-1</v>
      </c>
      <c r="X95">
        <v>-1</v>
      </c>
      <c r="Y95">
        <v>4</v>
      </c>
      <c r="Z95">
        <v>4</v>
      </c>
      <c r="AA95">
        <v>5</v>
      </c>
      <c r="AB95">
        <v>4</v>
      </c>
      <c r="AC95">
        <v>-1</v>
      </c>
      <c r="AD95">
        <v>2</v>
      </c>
      <c r="AE95">
        <v>17</v>
      </c>
      <c r="AF95">
        <v>78</v>
      </c>
      <c r="AG95">
        <v>3</v>
      </c>
      <c r="AP95">
        <v>89</v>
      </c>
      <c r="AQ95">
        <v>25</v>
      </c>
      <c r="AR95">
        <v>22</v>
      </c>
      <c r="AS95">
        <v>32</v>
      </c>
      <c r="AT95">
        <v>18</v>
      </c>
      <c r="AU95">
        <v>112</v>
      </c>
      <c r="AV95">
        <v>179</v>
      </c>
      <c r="AW95">
        <v>21</v>
      </c>
      <c r="AX95">
        <v>498</v>
      </c>
      <c r="AY95" s="1">
        <v>44274.367534722223</v>
      </c>
      <c r="AZ95">
        <v>1</v>
      </c>
      <c r="BA95">
        <v>8</v>
      </c>
      <c r="BB95">
        <v>8</v>
      </c>
      <c r="BC95">
        <v>0</v>
      </c>
      <c r="BD95">
        <v>0</v>
      </c>
      <c r="BE95" t="s">
        <v>352</v>
      </c>
      <c r="BF95">
        <v>25</v>
      </c>
    </row>
    <row r="96" spans="1:58" ht="165" hidden="1" x14ac:dyDescent="0.25">
      <c r="A96">
        <v>509</v>
      </c>
      <c r="B96" t="s">
        <v>227</v>
      </c>
      <c r="C96" s="1">
        <v>44274.412349537037</v>
      </c>
      <c r="D96">
        <v>2</v>
      </c>
      <c r="E96">
        <v>3</v>
      </c>
      <c r="F96" t="s">
        <v>891</v>
      </c>
      <c r="K96">
        <v>2</v>
      </c>
      <c r="L96" s="2" t="s">
        <v>892</v>
      </c>
      <c r="M96" t="s">
        <v>893</v>
      </c>
      <c r="N96">
        <v>-1</v>
      </c>
      <c r="O96">
        <v>5</v>
      </c>
      <c r="P96">
        <v>5</v>
      </c>
      <c r="Q96">
        <v>1</v>
      </c>
      <c r="R96">
        <v>3</v>
      </c>
      <c r="S96">
        <v>-1</v>
      </c>
      <c r="T96">
        <v>4</v>
      </c>
      <c r="U96">
        <v>1</v>
      </c>
      <c r="V96">
        <v>4</v>
      </c>
      <c r="W96">
        <v>5</v>
      </c>
      <c r="X96">
        <v>-1</v>
      </c>
      <c r="Y96">
        <v>4</v>
      </c>
      <c r="Z96">
        <v>4</v>
      </c>
      <c r="AA96">
        <v>5</v>
      </c>
      <c r="AB96">
        <v>5</v>
      </c>
      <c r="AC96">
        <v>1</v>
      </c>
      <c r="AD96">
        <v>2</v>
      </c>
      <c r="AE96">
        <v>17</v>
      </c>
      <c r="AF96">
        <v>81</v>
      </c>
      <c r="AG96">
        <v>1</v>
      </c>
      <c r="AQ96">
        <v>33</v>
      </c>
      <c r="AR96">
        <v>79</v>
      </c>
      <c r="AS96">
        <v>67</v>
      </c>
      <c r="AT96">
        <v>109</v>
      </c>
      <c r="AU96">
        <v>92</v>
      </c>
      <c r="AV96">
        <v>102</v>
      </c>
      <c r="AW96">
        <v>641</v>
      </c>
      <c r="AX96">
        <v>395</v>
      </c>
      <c r="AY96" s="1">
        <v>44274.425347222219</v>
      </c>
      <c r="AZ96">
        <v>1</v>
      </c>
      <c r="BA96">
        <v>8</v>
      </c>
      <c r="BB96">
        <v>8</v>
      </c>
      <c r="BC96">
        <v>0</v>
      </c>
      <c r="BD96">
        <v>0</v>
      </c>
      <c r="BE96" t="s">
        <v>742</v>
      </c>
      <c r="BF96">
        <v>8</v>
      </c>
    </row>
    <row r="97" spans="1:58" ht="315" hidden="1" x14ac:dyDescent="0.25">
      <c r="A97">
        <v>515</v>
      </c>
      <c r="B97" t="s">
        <v>227</v>
      </c>
      <c r="C97" s="1">
        <v>44278.481666666667</v>
      </c>
      <c r="D97">
        <v>2</v>
      </c>
      <c r="E97">
        <v>3</v>
      </c>
      <c r="F97" t="s">
        <v>842</v>
      </c>
      <c r="K97">
        <v>2</v>
      </c>
      <c r="L97" s="2" t="s">
        <v>896</v>
      </c>
      <c r="M97" t="e">
        <v>#NAME?</v>
      </c>
      <c r="N97">
        <v>-1</v>
      </c>
      <c r="O97">
        <v>4</v>
      </c>
      <c r="P97">
        <v>3</v>
      </c>
      <c r="Q97">
        <v>1</v>
      </c>
      <c r="R97">
        <v>2</v>
      </c>
      <c r="S97">
        <v>2</v>
      </c>
      <c r="T97">
        <v>3</v>
      </c>
      <c r="U97">
        <v>2</v>
      </c>
      <c r="V97">
        <v>4</v>
      </c>
      <c r="W97">
        <v>2</v>
      </c>
      <c r="X97">
        <v>2</v>
      </c>
      <c r="Y97">
        <v>3</v>
      </c>
      <c r="Z97">
        <v>4</v>
      </c>
      <c r="AA97">
        <v>4</v>
      </c>
      <c r="AB97">
        <v>3</v>
      </c>
      <c r="AC97">
        <v>3</v>
      </c>
      <c r="AD97">
        <v>2</v>
      </c>
      <c r="AE97">
        <v>17</v>
      </c>
      <c r="AF97">
        <v>83</v>
      </c>
      <c r="AG97">
        <v>2</v>
      </c>
      <c r="AP97">
        <v>63</v>
      </c>
      <c r="AQ97">
        <v>25</v>
      </c>
      <c r="AR97">
        <v>32</v>
      </c>
      <c r="AS97">
        <v>48</v>
      </c>
      <c r="AT97">
        <v>19</v>
      </c>
      <c r="AU97">
        <v>112</v>
      </c>
      <c r="AV97">
        <v>100</v>
      </c>
      <c r="AW97">
        <v>43</v>
      </c>
      <c r="AX97">
        <v>442</v>
      </c>
      <c r="AY97" s="1">
        <v>44278.48678240741</v>
      </c>
      <c r="AZ97">
        <v>1</v>
      </c>
      <c r="BA97">
        <v>8</v>
      </c>
      <c r="BB97">
        <v>8</v>
      </c>
      <c r="BC97">
        <v>0</v>
      </c>
      <c r="BD97">
        <v>0</v>
      </c>
      <c r="BE97" t="s">
        <v>195</v>
      </c>
      <c r="BF97">
        <v>12</v>
      </c>
    </row>
    <row r="98" spans="1:58" hidden="1" x14ac:dyDescent="0.25">
      <c r="A98">
        <v>517</v>
      </c>
      <c r="B98" t="s">
        <v>227</v>
      </c>
      <c r="C98" s="1">
        <v>44278.48170138889</v>
      </c>
      <c r="D98">
        <v>2</v>
      </c>
      <c r="E98">
        <v>3</v>
      </c>
      <c r="F98" t="s">
        <v>847</v>
      </c>
      <c r="K98">
        <v>2</v>
      </c>
      <c r="L98" t="e">
        <v>#NAME?</v>
      </c>
      <c r="M98" t="s">
        <v>899</v>
      </c>
      <c r="N98">
        <v>2</v>
      </c>
      <c r="O98">
        <v>4</v>
      </c>
      <c r="P98">
        <v>-1</v>
      </c>
      <c r="Q98">
        <v>-1</v>
      </c>
      <c r="R98">
        <v>-1</v>
      </c>
      <c r="S98">
        <v>1</v>
      </c>
      <c r="T98">
        <v>1</v>
      </c>
      <c r="U98">
        <v>1</v>
      </c>
      <c r="V98">
        <v>3</v>
      </c>
      <c r="W98">
        <v>3</v>
      </c>
      <c r="X98">
        <v>3</v>
      </c>
      <c r="Y98">
        <v>3</v>
      </c>
      <c r="Z98">
        <v>3</v>
      </c>
      <c r="AA98">
        <v>4</v>
      </c>
      <c r="AB98">
        <v>4</v>
      </c>
      <c r="AC98">
        <v>-1</v>
      </c>
      <c r="AD98">
        <v>1</v>
      </c>
      <c r="AE98">
        <v>16</v>
      </c>
      <c r="AF98">
        <v>84</v>
      </c>
      <c r="AG98">
        <v>2</v>
      </c>
      <c r="AP98">
        <v>233</v>
      </c>
      <c r="AQ98">
        <v>25</v>
      </c>
      <c r="AR98">
        <v>29</v>
      </c>
      <c r="AS98">
        <v>57</v>
      </c>
      <c r="AT98">
        <v>20</v>
      </c>
      <c r="AU98">
        <v>146</v>
      </c>
      <c r="AV98">
        <v>79</v>
      </c>
      <c r="AW98">
        <v>107</v>
      </c>
      <c r="AX98">
        <v>635</v>
      </c>
      <c r="AY98" s="1">
        <v>44278.489756944444</v>
      </c>
      <c r="AZ98">
        <v>1</v>
      </c>
      <c r="BA98">
        <v>8</v>
      </c>
      <c r="BB98">
        <v>8</v>
      </c>
      <c r="BC98">
        <v>0</v>
      </c>
      <c r="BD98">
        <v>0</v>
      </c>
      <c r="BE98" t="s">
        <v>298</v>
      </c>
      <c r="BF98">
        <v>8</v>
      </c>
    </row>
    <row r="99" spans="1:58" x14ac:dyDescent="0.25">
      <c r="A99">
        <v>519</v>
      </c>
      <c r="B99" t="s">
        <v>227</v>
      </c>
      <c r="C99" s="1">
        <v>44278.481747685182</v>
      </c>
      <c r="D99">
        <v>2</v>
      </c>
      <c r="E99">
        <v>3</v>
      </c>
      <c r="F99" t="s">
        <v>842</v>
      </c>
      <c r="K99">
        <v>2</v>
      </c>
      <c r="L99" t="s">
        <v>900</v>
      </c>
      <c r="M99" t="s">
        <v>901</v>
      </c>
      <c r="N99">
        <v>-1</v>
      </c>
      <c r="O99">
        <v>5</v>
      </c>
      <c r="P99">
        <v>4</v>
      </c>
      <c r="Q99">
        <v>1</v>
      </c>
      <c r="R99">
        <v>-1</v>
      </c>
      <c r="S99">
        <v>2</v>
      </c>
      <c r="T99">
        <v>2</v>
      </c>
      <c r="U99">
        <v>1</v>
      </c>
      <c r="V99">
        <v>3</v>
      </c>
      <c r="W99">
        <v>2</v>
      </c>
      <c r="X99">
        <v>3</v>
      </c>
      <c r="Y99">
        <v>3</v>
      </c>
      <c r="Z99">
        <v>4</v>
      </c>
      <c r="AA99">
        <v>3</v>
      </c>
      <c r="AB99">
        <v>4</v>
      </c>
      <c r="AC99">
        <v>2</v>
      </c>
      <c r="AD99">
        <v>2</v>
      </c>
      <c r="AE99">
        <v>17</v>
      </c>
      <c r="AF99">
        <v>85</v>
      </c>
      <c r="AG99">
        <v>3</v>
      </c>
      <c r="AP99">
        <v>62</v>
      </c>
      <c r="AQ99">
        <v>26</v>
      </c>
      <c r="AR99">
        <v>40</v>
      </c>
      <c r="AS99">
        <v>100</v>
      </c>
      <c r="AT99">
        <v>61</v>
      </c>
      <c r="AU99">
        <v>155</v>
      </c>
      <c r="AV99">
        <v>69</v>
      </c>
      <c r="AW99">
        <v>108</v>
      </c>
      <c r="AX99">
        <v>519</v>
      </c>
      <c r="AY99" s="1">
        <v>44278.488935185182</v>
      </c>
      <c r="AZ99">
        <v>1</v>
      </c>
      <c r="BA99">
        <v>8</v>
      </c>
      <c r="BB99">
        <v>8</v>
      </c>
      <c r="BC99">
        <v>0</v>
      </c>
      <c r="BD99">
        <v>0</v>
      </c>
      <c r="BE99" t="s">
        <v>209</v>
      </c>
      <c r="BF99">
        <v>9</v>
      </c>
    </row>
    <row r="100" spans="1:58" ht="409.5" hidden="1" x14ac:dyDescent="0.25">
      <c r="A100">
        <v>521</v>
      </c>
      <c r="B100" t="s">
        <v>227</v>
      </c>
      <c r="C100" s="1">
        <v>44278.481932870367</v>
      </c>
      <c r="D100">
        <v>2</v>
      </c>
      <c r="E100">
        <v>3</v>
      </c>
      <c r="F100" t="s">
        <v>842</v>
      </c>
      <c r="K100">
        <v>2</v>
      </c>
      <c r="L100" s="2" t="s">
        <v>902</v>
      </c>
      <c r="M100" t="s">
        <v>903</v>
      </c>
      <c r="N100">
        <v>4</v>
      </c>
      <c r="O100">
        <v>-1</v>
      </c>
      <c r="P100">
        <v>3</v>
      </c>
      <c r="Q100">
        <v>1</v>
      </c>
      <c r="R100">
        <v>2</v>
      </c>
      <c r="S100">
        <v>3</v>
      </c>
      <c r="T100">
        <v>3</v>
      </c>
      <c r="U100">
        <v>2</v>
      </c>
      <c r="V100">
        <v>4</v>
      </c>
      <c r="W100">
        <v>3</v>
      </c>
      <c r="X100">
        <v>4</v>
      </c>
      <c r="Y100">
        <v>4</v>
      </c>
      <c r="Z100">
        <v>4</v>
      </c>
      <c r="AA100">
        <v>4</v>
      </c>
      <c r="AB100">
        <v>-1</v>
      </c>
      <c r="AC100">
        <v>2</v>
      </c>
      <c r="AD100">
        <v>2</v>
      </c>
      <c r="AE100">
        <v>17</v>
      </c>
      <c r="AF100">
        <v>86</v>
      </c>
      <c r="AG100">
        <v>2</v>
      </c>
      <c r="AP100">
        <v>68</v>
      </c>
      <c r="AQ100">
        <v>37</v>
      </c>
      <c r="AR100">
        <v>46</v>
      </c>
      <c r="AS100">
        <v>95</v>
      </c>
      <c r="AT100">
        <v>22</v>
      </c>
      <c r="AU100">
        <v>275</v>
      </c>
      <c r="AV100">
        <v>62</v>
      </c>
      <c r="AW100">
        <v>42</v>
      </c>
      <c r="AX100">
        <v>647</v>
      </c>
      <c r="AY100" s="1">
        <v>44278.489432870374</v>
      </c>
      <c r="AZ100">
        <v>1</v>
      </c>
      <c r="BA100">
        <v>8</v>
      </c>
      <c r="BB100">
        <v>8</v>
      </c>
      <c r="BC100">
        <v>0</v>
      </c>
      <c r="BD100">
        <v>0</v>
      </c>
      <c r="BE100" t="s">
        <v>692</v>
      </c>
      <c r="BF100">
        <v>6</v>
      </c>
    </row>
    <row r="101" spans="1:58" ht="225" hidden="1" x14ac:dyDescent="0.25">
      <c r="A101">
        <v>525</v>
      </c>
      <c r="B101" t="s">
        <v>227</v>
      </c>
      <c r="C101" s="1">
        <v>44278.48201388889</v>
      </c>
      <c r="D101">
        <v>2</v>
      </c>
      <c r="E101">
        <v>3</v>
      </c>
      <c r="F101" t="s">
        <v>842</v>
      </c>
      <c r="K101">
        <v>2</v>
      </c>
      <c r="L101" s="2" t="s">
        <v>904</v>
      </c>
      <c r="M101" s="2" t="s">
        <v>905</v>
      </c>
      <c r="N101">
        <v>3</v>
      </c>
      <c r="O101">
        <v>4</v>
      </c>
      <c r="P101">
        <v>4</v>
      </c>
      <c r="Q101">
        <v>2</v>
      </c>
      <c r="R101">
        <v>2</v>
      </c>
      <c r="S101">
        <v>2</v>
      </c>
      <c r="T101">
        <v>3</v>
      </c>
      <c r="U101">
        <v>2</v>
      </c>
      <c r="V101">
        <v>3</v>
      </c>
      <c r="W101">
        <v>4</v>
      </c>
      <c r="X101">
        <v>2</v>
      </c>
      <c r="Y101">
        <v>4</v>
      </c>
      <c r="Z101">
        <v>4</v>
      </c>
      <c r="AA101">
        <v>4</v>
      </c>
      <c r="AB101">
        <v>4</v>
      </c>
      <c r="AC101">
        <v>2</v>
      </c>
      <c r="AD101">
        <v>1</v>
      </c>
      <c r="AE101">
        <v>17</v>
      </c>
      <c r="AF101">
        <v>88</v>
      </c>
      <c r="AG101">
        <v>2</v>
      </c>
      <c r="AP101">
        <v>181</v>
      </c>
      <c r="AQ101">
        <v>28</v>
      </c>
      <c r="AR101">
        <v>35</v>
      </c>
      <c r="AS101">
        <v>81</v>
      </c>
      <c r="AT101">
        <v>43</v>
      </c>
      <c r="AU101">
        <v>381</v>
      </c>
      <c r="AV101">
        <v>193</v>
      </c>
      <c r="AW101">
        <v>38</v>
      </c>
      <c r="AX101">
        <v>980</v>
      </c>
      <c r="AY101" s="1">
        <v>44278.493356481478</v>
      </c>
      <c r="AZ101">
        <v>1</v>
      </c>
      <c r="BA101">
        <v>8</v>
      </c>
      <c r="BB101">
        <v>8</v>
      </c>
      <c r="BC101">
        <v>0</v>
      </c>
      <c r="BD101">
        <v>0</v>
      </c>
      <c r="BE101" t="s">
        <v>155</v>
      </c>
      <c r="BF101">
        <v>3</v>
      </c>
    </row>
    <row r="102" spans="1:58" ht="225" hidden="1" x14ac:dyDescent="0.25">
      <c r="A102">
        <v>527</v>
      </c>
      <c r="B102" t="s">
        <v>227</v>
      </c>
      <c r="C102" s="1">
        <v>44278.482060185182</v>
      </c>
      <c r="D102">
        <v>2</v>
      </c>
      <c r="E102">
        <v>3</v>
      </c>
      <c r="F102" t="s">
        <v>847</v>
      </c>
      <c r="K102">
        <v>2</v>
      </c>
      <c r="L102" t="e">
        <v>#NAME?</v>
      </c>
      <c r="M102" s="2" t="s">
        <v>908</v>
      </c>
      <c r="N102">
        <v>2</v>
      </c>
      <c r="O102">
        <v>3</v>
      </c>
      <c r="P102">
        <v>4</v>
      </c>
      <c r="Q102">
        <v>2</v>
      </c>
      <c r="R102">
        <v>1</v>
      </c>
      <c r="S102">
        <v>2</v>
      </c>
      <c r="T102">
        <v>3</v>
      </c>
      <c r="U102">
        <v>3</v>
      </c>
      <c r="V102">
        <v>4</v>
      </c>
      <c r="W102">
        <v>3</v>
      </c>
      <c r="X102">
        <v>2</v>
      </c>
      <c r="Y102">
        <v>4</v>
      </c>
      <c r="Z102">
        <v>4</v>
      </c>
      <c r="AA102">
        <v>3</v>
      </c>
      <c r="AB102">
        <v>3</v>
      </c>
      <c r="AC102">
        <v>2</v>
      </c>
      <c r="AD102">
        <v>1</v>
      </c>
      <c r="AE102">
        <v>17</v>
      </c>
      <c r="AF102">
        <v>89</v>
      </c>
      <c r="AG102">
        <v>2</v>
      </c>
      <c r="AP102">
        <v>141</v>
      </c>
      <c r="AQ102">
        <v>26</v>
      </c>
      <c r="AR102">
        <v>45</v>
      </c>
      <c r="AS102">
        <v>36</v>
      </c>
      <c r="AT102">
        <v>9</v>
      </c>
      <c r="AU102">
        <v>337</v>
      </c>
      <c r="AV102">
        <v>118</v>
      </c>
      <c r="AW102">
        <v>27</v>
      </c>
      <c r="AX102">
        <v>739</v>
      </c>
      <c r="AY102" s="1">
        <v>44278.490613425929</v>
      </c>
      <c r="AZ102">
        <v>1</v>
      </c>
      <c r="BA102">
        <v>8</v>
      </c>
      <c r="BB102">
        <v>8</v>
      </c>
      <c r="BC102">
        <v>0</v>
      </c>
      <c r="BD102">
        <v>0</v>
      </c>
      <c r="BE102" t="s">
        <v>624</v>
      </c>
      <c r="BF102">
        <v>20</v>
      </c>
    </row>
    <row r="103" spans="1:58" ht="210" hidden="1" x14ac:dyDescent="0.25">
      <c r="A103">
        <v>530</v>
      </c>
      <c r="B103" t="s">
        <v>227</v>
      </c>
      <c r="C103" s="1">
        <v>44278.482175925928</v>
      </c>
      <c r="D103">
        <v>2</v>
      </c>
      <c r="E103">
        <v>3</v>
      </c>
      <c r="F103" t="s">
        <v>909</v>
      </c>
      <c r="K103">
        <v>2</v>
      </c>
      <c r="L103" s="2" t="s">
        <v>910</v>
      </c>
      <c r="M103" t="s">
        <v>911</v>
      </c>
      <c r="N103">
        <v>3</v>
      </c>
      <c r="O103">
        <v>3</v>
      </c>
      <c r="P103">
        <v>-1</v>
      </c>
      <c r="Q103">
        <v>2</v>
      </c>
      <c r="R103">
        <v>4</v>
      </c>
      <c r="S103">
        <v>2</v>
      </c>
      <c r="T103">
        <v>1</v>
      </c>
      <c r="U103">
        <v>2</v>
      </c>
      <c r="V103">
        <v>5</v>
      </c>
      <c r="W103">
        <v>5</v>
      </c>
      <c r="X103">
        <v>-1</v>
      </c>
      <c r="Y103">
        <v>3</v>
      </c>
      <c r="Z103">
        <v>-1</v>
      </c>
      <c r="AA103">
        <v>4</v>
      </c>
      <c r="AB103">
        <v>5</v>
      </c>
      <c r="AC103">
        <v>1</v>
      </c>
      <c r="AD103">
        <v>1</v>
      </c>
      <c r="AE103">
        <v>19</v>
      </c>
      <c r="AF103">
        <v>90</v>
      </c>
      <c r="AG103">
        <v>2</v>
      </c>
      <c r="AP103">
        <v>10</v>
      </c>
      <c r="AQ103">
        <v>35</v>
      </c>
      <c r="AR103">
        <v>44</v>
      </c>
      <c r="AS103">
        <v>92</v>
      </c>
      <c r="AT103">
        <v>39</v>
      </c>
      <c r="AU103">
        <v>207</v>
      </c>
      <c r="AV103">
        <v>91</v>
      </c>
      <c r="AW103">
        <v>65</v>
      </c>
      <c r="AX103">
        <v>583</v>
      </c>
      <c r="AY103" s="1">
        <v>44278.488923611112</v>
      </c>
      <c r="AZ103">
        <v>1</v>
      </c>
      <c r="BA103">
        <v>8</v>
      </c>
      <c r="BB103">
        <v>8</v>
      </c>
      <c r="BC103">
        <v>0</v>
      </c>
      <c r="BD103">
        <v>0</v>
      </c>
      <c r="BE103" t="s">
        <v>333</v>
      </c>
      <c r="BF103">
        <v>46</v>
      </c>
    </row>
    <row r="104" spans="1:58" hidden="1" x14ac:dyDescent="0.25">
      <c r="A104">
        <v>531</v>
      </c>
      <c r="B104" t="s">
        <v>227</v>
      </c>
      <c r="C104" s="1">
        <v>44278.482222222221</v>
      </c>
      <c r="D104">
        <v>2</v>
      </c>
      <c r="E104">
        <v>3</v>
      </c>
      <c r="F104" t="s">
        <v>847</v>
      </c>
      <c r="K104">
        <v>2</v>
      </c>
      <c r="L104" t="e">
        <v>#NAME?</v>
      </c>
      <c r="M104" t="s">
        <v>912</v>
      </c>
      <c r="N104">
        <v>2</v>
      </c>
      <c r="O104">
        <v>4</v>
      </c>
      <c r="P104">
        <v>4</v>
      </c>
      <c r="Q104">
        <v>2</v>
      </c>
      <c r="R104">
        <v>4</v>
      </c>
      <c r="S104">
        <v>2</v>
      </c>
      <c r="T104">
        <v>3</v>
      </c>
      <c r="U104">
        <v>3</v>
      </c>
      <c r="V104">
        <v>4</v>
      </c>
      <c r="W104">
        <v>4</v>
      </c>
      <c r="X104">
        <v>2</v>
      </c>
      <c r="Y104">
        <v>4</v>
      </c>
      <c r="Z104">
        <v>4</v>
      </c>
      <c r="AA104">
        <v>4</v>
      </c>
      <c r="AB104">
        <v>4</v>
      </c>
      <c r="AC104">
        <v>2</v>
      </c>
      <c r="AD104">
        <v>1</v>
      </c>
      <c r="AE104">
        <v>17</v>
      </c>
      <c r="AF104">
        <v>91</v>
      </c>
      <c r="AG104">
        <v>2</v>
      </c>
      <c r="AP104">
        <v>94</v>
      </c>
      <c r="AQ104">
        <v>23</v>
      </c>
      <c r="AR104">
        <v>27</v>
      </c>
      <c r="AS104">
        <v>57</v>
      </c>
      <c r="AT104">
        <v>21</v>
      </c>
      <c r="AU104">
        <v>213</v>
      </c>
      <c r="AV104">
        <v>418</v>
      </c>
      <c r="AW104">
        <v>58</v>
      </c>
      <c r="AX104">
        <v>593</v>
      </c>
      <c r="AY104" s="1">
        <v>44278.492766203701</v>
      </c>
      <c r="AZ104">
        <v>1</v>
      </c>
      <c r="BA104">
        <v>8</v>
      </c>
      <c r="BB104">
        <v>8</v>
      </c>
      <c r="BC104">
        <v>0</v>
      </c>
      <c r="BD104">
        <v>0</v>
      </c>
      <c r="BE104" t="s">
        <v>801</v>
      </c>
      <c r="BF104">
        <v>6</v>
      </c>
    </row>
    <row r="105" spans="1:58" x14ac:dyDescent="0.25">
      <c r="A105">
        <v>532</v>
      </c>
      <c r="B105" t="s">
        <v>227</v>
      </c>
      <c r="C105" s="1">
        <v>44278.482256944444</v>
      </c>
      <c r="D105">
        <v>2</v>
      </c>
      <c r="E105">
        <v>3</v>
      </c>
      <c r="F105" t="s">
        <v>847</v>
      </c>
      <c r="K105">
        <v>2</v>
      </c>
      <c r="L105" t="e">
        <v>#NAME?</v>
      </c>
      <c r="M105" t="e">
        <v>#NAME?</v>
      </c>
      <c r="N105">
        <v>-1</v>
      </c>
      <c r="O105">
        <v>3</v>
      </c>
      <c r="P105">
        <v>-1</v>
      </c>
      <c r="Q105">
        <v>2</v>
      </c>
      <c r="R105">
        <v>3</v>
      </c>
      <c r="S105">
        <v>1</v>
      </c>
      <c r="T105">
        <v>2</v>
      </c>
      <c r="U105">
        <v>1</v>
      </c>
      <c r="V105">
        <v>4</v>
      </c>
      <c r="W105">
        <v>3</v>
      </c>
      <c r="X105">
        <v>3</v>
      </c>
      <c r="Y105">
        <v>2</v>
      </c>
      <c r="Z105">
        <v>3</v>
      </c>
      <c r="AA105">
        <v>4</v>
      </c>
      <c r="AB105">
        <v>4</v>
      </c>
      <c r="AC105">
        <v>2</v>
      </c>
      <c r="AD105">
        <v>1</v>
      </c>
      <c r="AE105">
        <v>16</v>
      </c>
      <c r="AF105">
        <v>91</v>
      </c>
      <c r="AG105">
        <v>3</v>
      </c>
      <c r="AP105">
        <v>83</v>
      </c>
      <c r="AQ105">
        <v>26</v>
      </c>
      <c r="AR105">
        <v>21</v>
      </c>
      <c r="AS105">
        <v>50</v>
      </c>
      <c r="AT105">
        <v>16</v>
      </c>
      <c r="AU105">
        <v>120</v>
      </c>
      <c r="AV105">
        <v>104</v>
      </c>
      <c r="AW105">
        <v>38</v>
      </c>
      <c r="AX105">
        <v>458</v>
      </c>
      <c r="AY105" s="1">
        <v>44278.487557870372</v>
      </c>
      <c r="AZ105">
        <v>1</v>
      </c>
      <c r="BA105">
        <v>8</v>
      </c>
      <c r="BB105">
        <v>8</v>
      </c>
      <c r="BC105">
        <v>0</v>
      </c>
      <c r="BD105">
        <v>0</v>
      </c>
      <c r="BE105" t="s">
        <v>246</v>
      </c>
      <c r="BF105">
        <v>15</v>
      </c>
    </row>
    <row r="106" spans="1:58" hidden="1" x14ac:dyDescent="0.25">
      <c r="A106">
        <v>533</v>
      </c>
      <c r="B106" t="s">
        <v>227</v>
      </c>
      <c r="C106" s="1">
        <v>44278.48228009259</v>
      </c>
      <c r="D106">
        <v>2</v>
      </c>
      <c r="E106">
        <v>3</v>
      </c>
      <c r="F106" t="s">
        <v>847</v>
      </c>
      <c r="K106">
        <v>2</v>
      </c>
      <c r="L106" t="e">
        <v>#NAME?</v>
      </c>
      <c r="M106" t="e">
        <v>#NAME?</v>
      </c>
      <c r="N106">
        <v>4</v>
      </c>
      <c r="O106">
        <v>4</v>
      </c>
      <c r="P106">
        <v>4</v>
      </c>
      <c r="Q106">
        <v>3</v>
      </c>
      <c r="R106">
        <v>-1</v>
      </c>
      <c r="S106">
        <v>2</v>
      </c>
      <c r="T106">
        <v>3</v>
      </c>
      <c r="U106">
        <v>4</v>
      </c>
      <c r="V106">
        <v>4</v>
      </c>
      <c r="W106">
        <v>4</v>
      </c>
      <c r="X106">
        <v>4</v>
      </c>
      <c r="Y106">
        <v>4</v>
      </c>
      <c r="Z106">
        <v>4</v>
      </c>
      <c r="AA106">
        <v>4</v>
      </c>
      <c r="AB106">
        <v>4</v>
      </c>
      <c r="AC106">
        <v>2</v>
      </c>
      <c r="AD106">
        <v>2</v>
      </c>
      <c r="AE106">
        <v>16</v>
      </c>
      <c r="AF106">
        <v>92</v>
      </c>
      <c r="AG106">
        <v>2</v>
      </c>
      <c r="AP106">
        <v>163</v>
      </c>
      <c r="AQ106">
        <v>26</v>
      </c>
      <c r="AR106">
        <v>29</v>
      </c>
      <c r="AS106">
        <v>59</v>
      </c>
      <c r="AT106">
        <v>9</v>
      </c>
      <c r="AU106">
        <v>157</v>
      </c>
      <c r="AV106">
        <v>133</v>
      </c>
      <c r="AW106">
        <v>44</v>
      </c>
      <c r="AX106">
        <v>620</v>
      </c>
      <c r="AY106" s="1">
        <v>44278.48945601852</v>
      </c>
      <c r="AZ106">
        <v>1</v>
      </c>
      <c r="BA106">
        <v>8</v>
      </c>
      <c r="BB106">
        <v>8</v>
      </c>
      <c r="BC106">
        <v>0</v>
      </c>
      <c r="BD106">
        <v>0</v>
      </c>
      <c r="BE106" t="s">
        <v>287</v>
      </c>
      <c r="BF106">
        <v>14</v>
      </c>
    </row>
    <row r="107" spans="1:58" hidden="1" x14ac:dyDescent="0.25">
      <c r="A107">
        <v>535</v>
      </c>
      <c r="B107" t="s">
        <v>227</v>
      </c>
      <c r="C107" s="1">
        <v>44278.482777777775</v>
      </c>
      <c r="D107">
        <v>2</v>
      </c>
      <c r="E107">
        <v>3</v>
      </c>
      <c r="F107" t="s">
        <v>842</v>
      </c>
      <c r="K107">
        <v>2</v>
      </c>
      <c r="L107" t="s">
        <v>913</v>
      </c>
      <c r="M107" t="e">
        <v>#NAME?</v>
      </c>
      <c r="N107">
        <v>2</v>
      </c>
      <c r="O107">
        <v>4</v>
      </c>
      <c r="P107">
        <v>4</v>
      </c>
      <c r="Q107">
        <v>1</v>
      </c>
      <c r="R107">
        <v>4</v>
      </c>
      <c r="S107">
        <v>2</v>
      </c>
      <c r="T107">
        <v>4</v>
      </c>
      <c r="U107">
        <v>3</v>
      </c>
      <c r="V107">
        <v>4</v>
      </c>
      <c r="W107">
        <v>5</v>
      </c>
      <c r="X107">
        <v>2</v>
      </c>
      <c r="Y107">
        <v>4</v>
      </c>
      <c r="Z107">
        <v>5</v>
      </c>
      <c r="AA107">
        <v>4</v>
      </c>
      <c r="AB107">
        <v>5</v>
      </c>
      <c r="AC107">
        <v>2</v>
      </c>
      <c r="AD107">
        <v>2</v>
      </c>
      <c r="AE107">
        <v>17</v>
      </c>
      <c r="AF107">
        <v>93</v>
      </c>
      <c r="AG107">
        <v>2</v>
      </c>
      <c r="AP107">
        <v>126</v>
      </c>
      <c r="AQ107">
        <v>30</v>
      </c>
      <c r="AR107">
        <v>29</v>
      </c>
      <c r="AS107">
        <v>82</v>
      </c>
      <c r="AT107">
        <v>65</v>
      </c>
      <c r="AU107">
        <v>249</v>
      </c>
      <c r="AV107">
        <v>92</v>
      </c>
      <c r="AW107">
        <v>25</v>
      </c>
      <c r="AX107">
        <v>654</v>
      </c>
      <c r="AY107" s="1">
        <v>44278.490856481483</v>
      </c>
      <c r="AZ107">
        <v>1</v>
      </c>
      <c r="BA107">
        <v>8</v>
      </c>
      <c r="BB107">
        <v>8</v>
      </c>
      <c r="BC107">
        <v>0</v>
      </c>
      <c r="BD107">
        <v>0</v>
      </c>
      <c r="BE107" t="s">
        <v>226</v>
      </c>
      <c r="BF107">
        <v>8</v>
      </c>
    </row>
    <row r="108" spans="1:58" ht="405" x14ac:dyDescent="0.25">
      <c r="A108">
        <v>536</v>
      </c>
      <c r="B108" t="s">
        <v>227</v>
      </c>
      <c r="C108" s="1">
        <v>44278.482812499999</v>
      </c>
      <c r="D108">
        <v>2</v>
      </c>
      <c r="E108">
        <v>3</v>
      </c>
      <c r="F108" t="s">
        <v>847</v>
      </c>
      <c r="K108">
        <v>2</v>
      </c>
      <c r="L108" s="2" t="s">
        <v>914</v>
      </c>
      <c r="M108" s="2" t="s">
        <v>915</v>
      </c>
      <c r="N108">
        <v>-1</v>
      </c>
      <c r="O108">
        <v>2</v>
      </c>
      <c r="P108">
        <v>3</v>
      </c>
      <c r="Q108">
        <v>2</v>
      </c>
      <c r="R108">
        <v>2</v>
      </c>
      <c r="S108">
        <v>2</v>
      </c>
      <c r="T108">
        <v>2</v>
      </c>
      <c r="U108">
        <v>3</v>
      </c>
      <c r="V108">
        <v>4</v>
      </c>
      <c r="W108">
        <v>3</v>
      </c>
      <c r="X108">
        <v>4</v>
      </c>
      <c r="Y108">
        <v>4</v>
      </c>
      <c r="Z108">
        <v>4</v>
      </c>
      <c r="AA108">
        <v>5</v>
      </c>
      <c r="AB108">
        <v>4</v>
      </c>
      <c r="AC108">
        <v>2</v>
      </c>
      <c r="AD108">
        <v>1</v>
      </c>
      <c r="AE108">
        <v>17</v>
      </c>
      <c r="AF108">
        <v>93</v>
      </c>
      <c r="AG108">
        <v>3</v>
      </c>
      <c r="AP108">
        <v>237</v>
      </c>
      <c r="AQ108">
        <v>45</v>
      </c>
      <c r="AR108">
        <v>70</v>
      </c>
      <c r="AS108">
        <v>59</v>
      </c>
      <c r="AT108">
        <v>24</v>
      </c>
      <c r="AU108">
        <v>135</v>
      </c>
      <c r="AV108">
        <v>96</v>
      </c>
      <c r="AW108">
        <v>46</v>
      </c>
      <c r="AX108">
        <v>712</v>
      </c>
      <c r="AY108" s="1">
        <v>44278.491053240738</v>
      </c>
      <c r="AZ108">
        <v>1</v>
      </c>
      <c r="BA108">
        <v>8</v>
      </c>
      <c r="BB108">
        <v>8</v>
      </c>
      <c r="BC108">
        <v>0</v>
      </c>
      <c r="BD108">
        <v>0</v>
      </c>
      <c r="BE108" t="s">
        <v>453</v>
      </c>
      <c r="BF108">
        <v>3</v>
      </c>
    </row>
    <row r="109" spans="1:58" hidden="1" x14ac:dyDescent="0.25">
      <c r="A109">
        <v>538</v>
      </c>
      <c r="B109" t="s">
        <v>227</v>
      </c>
      <c r="C109" s="1">
        <v>44278.482824074075</v>
      </c>
      <c r="D109">
        <v>2</v>
      </c>
      <c r="E109">
        <v>3</v>
      </c>
      <c r="F109" t="s">
        <v>847</v>
      </c>
      <c r="K109">
        <v>2</v>
      </c>
      <c r="L109" t="e">
        <v>#NAME?</v>
      </c>
      <c r="M109" t="e">
        <v>#NAME?</v>
      </c>
      <c r="N109">
        <v>5</v>
      </c>
      <c r="O109">
        <v>4</v>
      </c>
      <c r="P109">
        <v>5</v>
      </c>
      <c r="Q109">
        <v>2</v>
      </c>
      <c r="R109">
        <v>-1</v>
      </c>
      <c r="S109">
        <v>2</v>
      </c>
      <c r="T109">
        <v>4</v>
      </c>
      <c r="U109">
        <v>4</v>
      </c>
      <c r="V109">
        <v>4</v>
      </c>
      <c r="W109">
        <v>2</v>
      </c>
      <c r="X109">
        <v>2</v>
      </c>
      <c r="Y109">
        <v>3</v>
      </c>
      <c r="Z109">
        <v>3</v>
      </c>
      <c r="AA109">
        <v>2</v>
      </c>
      <c r="AB109">
        <v>2</v>
      </c>
      <c r="AC109">
        <v>3</v>
      </c>
      <c r="AD109">
        <v>1</v>
      </c>
      <c r="AE109">
        <v>17</v>
      </c>
      <c r="AF109">
        <v>94</v>
      </c>
      <c r="AG109">
        <v>2</v>
      </c>
      <c r="AP109">
        <v>108</v>
      </c>
      <c r="AQ109">
        <v>39</v>
      </c>
      <c r="AR109">
        <v>27</v>
      </c>
      <c r="AS109">
        <v>61</v>
      </c>
      <c r="AT109">
        <v>17</v>
      </c>
      <c r="AU109">
        <v>252</v>
      </c>
      <c r="AV109">
        <v>49</v>
      </c>
      <c r="AW109">
        <v>51</v>
      </c>
      <c r="AX109">
        <v>604</v>
      </c>
      <c r="AY109" s="1">
        <v>44278.489814814813</v>
      </c>
      <c r="AZ109">
        <v>1</v>
      </c>
      <c r="BA109">
        <v>8</v>
      </c>
      <c r="BB109">
        <v>8</v>
      </c>
      <c r="BC109">
        <v>0</v>
      </c>
      <c r="BD109">
        <v>0</v>
      </c>
      <c r="BE109" t="s">
        <v>308</v>
      </c>
      <c r="BF109">
        <v>10</v>
      </c>
    </row>
    <row r="110" spans="1:58" ht="225" x14ac:dyDescent="0.25">
      <c r="A110">
        <v>539</v>
      </c>
      <c r="B110" t="s">
        <v>227</v>
      </c>
      <c r="C110" s="1">
        <v>44278.482835648145</v>
      </c>
      <c r="D110">
        <v>2</v>
      </c>
      <c r="E110">
        <v>3</v>
      </c>
      <c r="F110" t="s">
        <v>847</v>
      </c>
      <c r="K110">
        <v>2</v>
      </c>
      <c r="L110" t="e">
        <v>#NAME?</v>
      </c>
      <c r="M110" s="2" t="s">
        <v>916</v>
      </c>
      <c r="N110">
        <v>3</v>
      </c>
      <c r="O110">
        <v>2</v>
      </c>
      <c r="P110">
        <v>2</v>
      </c>
      <c r="Q110">
        <v>1</v>
      </c>
      <c r="R110">
        <v>2</v>
      </c>
      <c r="S110">
        <v>2</v>
      </c>
      <c r="T110">
        <v>3</v>
      </c>
      <c r="U110">
        <v>3</v>
      </c>
      <c r="V110">
        <v>3</v>
      </c>
      <c r="W110">
        <v>2</v>
      </c>
      <c r="X110">
        <v>1</v>
      </c>
      <c r="Y110">
        <v>3</v>
      </c>
      <c r="Z110">
        <v>4</v>
      </c>
      <c r="AA110">
        <v>4</v>
      </c>
      <c r="AB110">
        <v>4</v>
      </c>
      <c r="AC110">
        <v>-1</v>
      </c>
      <c r="AD110">
        <v>2</v>
      </c>
      <c r="AE110">
        <v>17</v>
      </c>
      <c r="AF110">
        <v>95</v>
      </c>
      <c r="AG110">
        <v>3</v>
      </c>
      <c r="AP110">
        <v>173</v>
      </c>
      <c r="AQ110">
        <v>64</v>
      </c>
      <c r="AR110">
        <v>87</v>
      </c>
      <c r="AS110">
        <v>115</v>
      </c>
      <c r="AT110">
        <v>30</v>
      </c>
      <c r="AU110">
        <v>233</v>
      </c>
      <c r="AV110">
        <v>93</v>
      </c>
      <c r="AW110">
        <v>27</v>
      </c>
      <c r="AX110">
        <v>769</v>
      </c>
      <c r="AY110" s="1">
        <v>44278.492349537039</v>
      </c>
      <c r="AZ110">
        <v>1</v>
      </c>
      <c r="BA110">
        <v>8</v>
      </c>
      <c r="BB110">
        <v>8</v>
      </c>
      <c r="BC110">
        <v>0</v>
      </c>
      <c r="BD110">
        <v>0</v>
      </c>
      <c r="BE110" t="s">
        <v>160</v>
      </c>
      <c r="BF110">
        <v>5</v>
      </c>
    </row>
    <row r="111" spans="1:58" ht="75" hidden="1" x14ac:dyDescent="0.25">
      <c r="A111">
        <v>540</v>
      </c>
      <c r="B111" t="s">
        <v>227</v>
      </c>
      <c r="C111" s="1">
        <v>44278.482951388891</v>
      </c>
      <c r="D111">
        <v>2</v>
      </c>
      <c r="E111">
        <v>3</v>
      </c>
      <c r="K111">
        <v>2</v>
      </c>
      <c r="L111" s="2" t="s">
        <v>917</v>
      </c>
      <c r="M111" t="s">
        <v>918</v>
      </c>
      <c r="N111">
        <v>-1</v>
      </c>
      <c r="O111">
        <v>-1</v>
      </c>
      <c r="P111">
        <v>-1</v>
      </c>
      <c r="Q111">
        <v>2</v>
      </c>
      <c r="R111">
        <v>-1</v>
      </c>
      <c r="S111">
        <v>2</v>
      </c>
      <c r="T111">
        <v>2</v>
      </c>
      <c r="U111">
        <v>2</v>
      </c>
      <c r="V111">
        <v>3</v>
      </c>
      <c r="W111">
        <v>3</v>
      </c>
      <c r="X111">
        <v>2</v>
      </c>
      <c r="Y111">
        <v>3</v>
      </c>
      <c r="Z111">
        <v>-1</v>
      </c>
      <c r="AA111">
        <v>-1</v>
      </c>
      <c r="AB111">
        <v>-1</v>
      </c>
      <c r="AC111">
        <v>-1</v>
      </c>
      <c r="AD111">
        <v>-9</v>
      </c>
      <c r="AF111">
        <v>95</v>
      </c>
      <c r="AG111">
        <v>2</v>
      </c>
      <c r="AP111">
        <v>107</v>
      </c>
      <c r="AQ111">
        <v>41</v>
      </c>
      <c r="AR111">
        <v>62</v>
      </c>
      <c r="AS111">
        <v>114</v>
      </c>
      <c r="AT111">
        <v>27</v>
      </c>
      <c r="AU111">
        <v>73</v>
      </c>
      <c r="AV111">
        <v>20</v>
      </c>
      <c r="AW111">
        <v>47</v>
      </c>
      <c r="AX111">
        <v>491</v>
      </c>
      <c r="AY111" s="1">
        <v>44278.488634259258</v>
      </c>
      <c r="AZ111">
        <v>1</v>
      </c>
      <c r="BA111">
        <v>8</v>
      </c>
      <c r="BB111">
        <v>8</v>
      </c>
      <c r="BC111">
        <v>13</v>
      </c>
      <c r="BD111">
        <v>12</v>
      </c>
      <c r="BE111" t="s">
        <v>393</v>
      </c>
      <c r="BF111">
        <v>35</v>
      </c>
    </row>
    <row r="112" spans="1:58" ht="225" x14ac:dyDescent="0.25">
      <c r="A112">
        <v>543</v>
      </c>
      <c r="B112" t="s">
        <v>227</v>
      </c>
      <c r="C112" s="1">
        <v>44278.483564814815</v>
      </c>
      <c r="D112">
        <v>2</v>
      </c>
      <c r="E112">
        <v>3</v>
      </c>
      <c r="F112" t="s">
        <v>847</v>
      </c>
      <c r="K112">
        <v>2</v>
      </c>
      <c r="L112" s="2" t="s">
        <v>921</v>
      </c>
      <c r="M112" s="2" t="s">
        <v>922</v>
      </c>
      <c r="N112">
        <v>3</v>
      </c>
      <c r="O112">
        <v>2</v>
      </c>
      <c r="P112">
        <v>3</v>
      </c>
      <c r="Q112">
        <v>3</v>
      </c>
      <c r="R112">
        <v>4</v>
      </c>
      <c r="S112">
        <v>2</v>
      </c>
      <c r="T112">
        <v>4</v>
      </c>
      <c r="U112">
        <v>2</v>
      </c>
      <c r="V112">
        <v>3</v>
      </c>
      <c r="W112">
        <v>4</v>
      </c>
      <c r="X112">
        <v>3</v>
      </c>
      <c r="Y112">
        <v>3</v>
      </c>
      <c r="Z112">
        <v>4</v>
      </c>
      <c r="AA112">
        <v>4</v>
      </c>
      <c r="AB112">
        <v>4</v>
      </c>
      <c r="AC112">
        <v>3</v>
      </c>
      <c r="AD112">
        <v>2</v>
      </c>
      <c r="AE112">
        <v>17</v>
      </c>
      <c r="AF112">
        <v>97</v>
      </c>
      <c r="AG112">
        <v>3</v>
      </c>
      <c r="AP112">
        <v>180</v>
      </c>
      <c r="AQ112">
        <v>95</v>
      </c>
      <c r="AR112">
        <v>30</v>
      </c>
      <c r="AS112">
        <v>83</v>
      </c>
      <c r="AT112">
        <v>36</v>
      </c>
      <c r="AU112">
        <v>114</v>
      </c>
      <c r="AV112">
        <v>106</v>
      </c>
      <c r="AW112">
        <v>63</v>
      </c>
      <c r="AX112">
        <v>647</v>
      </c>
      <c r="AY112" s="1">
        <v>44278.491747685184</v>
      </c>
      <c r="AZ112">
        <v>1</v>
      </c>
      <c r="BA112">
        <v>8</v>
      </c>
      <c r="BB112">
        <v>8</v>
      </c>
      <c r="BC112">
        <v>0</v>
      </c>
      <c r="BD112">
        <v>0</v>
      </c>
      <c r="BE112" t="s">
        <v>152</v>
      </c>
      <c r="BF112">
        <v>5</v>
      </c>
    </row>
    <row r="113" spans="1:58" ht="409.5" hidden="1" x14ac:dyDescent="0.25">
      <c r="A113">
        <v>545</v>
      </c>
      <c r="B113" t="s">
        <v>227</v>
      </c>
      <c r="C113" s="1">
        <v>44278.48946759259</v>
      </c>
      <c r="D113">
        <v>2</v>
      </c>
      <c r="E113">
        <v>3</v>
      </c>
      <c r="F113" t="s">
        <v>842</v>
      </c>
      <c r="K113">
        <v>2</v>
      </c>
      <c r="L113" s="2" t="s">
        <v>923</v>
      </c>
      <c r="M113" s="2" t="s">
        <v>924</v>
      </c>
      <c r="N113">
        <v>3</v>
      </c>
      <c r="O113">
        <v>4</v>
      </c>
      <c r="P113">
        <v>3</v>
      </c>
      <c r="Q113">
        <v>2</v>
      </c>
      <c r="R113">
        <v>4</v>
      </c>
      <c r="S113">
        <v>1</v>
      </c>
      <c r="T113">
        <v>2</v>
      </c>
      <c r="U113">
        <v>2</v>
      </c>
      <c r="V113">
        <v>4</v>
      </c>
      <c r="W113">
        <v>3</v>
      </c>
      <c r="X113">
        <v>2</v>
      </c>
      <c r="Y113">
        <v>3</v>
      </c>
      <c r="Z113">
        <v>4</v>
      </c>
      <c r="AA113">
        <v>5</v>
      </c>
      <c r="AB113">
        <v>4</v>
      </c>
      <c r="AC113">
        <v>1</v>
      </c>
      <c r="AD113">
        <v>1</v>
      </c>
      <c r="AE113">
        <v>17</v>
      </c>
      <c r="AF113">
        <v>98</v>
      </c>
      <c r="AG113">
        <v>2</v>
      </c>
      <c r="AP113">
        <v>96</v>
      </c>
      <c r="AQ113">
        <v>28</v>
      </c>
      <c r="AR113">
        <v>63</v>
      </c>
      <c r="AS113">
        <v>39</v>
      </c>
      <c r="AT113">
        <v>11</v>
      </c>
      <c r="AU113">
        <v>1200</v>
      </c>
      <c r="AV113">
        <v>155</v>
      </c>
      <c r="AW113">
        <v>32</v>
      </c>
      <c r="AX113">
        <v>616</v>
      </c>
      <c r="AY113" s="1">
        <v>44278.508263888885</v>
      </c>
      <c r="AZ113">
        <v>1</v>
      </c>
      <c r="BA113">
        <v>8</v>
      </c>
      <c r="BB113">
        <v>8</v>
      </c>
      <c r="BC113">
        <v>0</v>
      </c>
      <c r="BD113">
        <v>0</v>
      </c>
      <c r="BE113" t="s">
        <v>133</v>
      </c>
      <c r="BF113">
        <v>14</v>
      </c>
    </row>
    <row r="114" spans="1:58" ht="409.5" x14ac:dyDescent="0.25">
      <c r="A114">
        <v>558</v>
      </c>
      <c r="B114" t="s">
        <v>227</v>
      </c>
      <c r="C114" s="1">
        <v>44284.518773148149</v>
      </c>
      <c r="D114">
        <v>2</v>
      </c>
      <c r="E114">
        <v>2</v>
      </c>
      <c r="F114" t="s">
        <v>770</v>
      </c>
      <c r="K114">
        <v>2</v>
      </c>
      <c r="L114" t="e">
        <v>#NAME?</v>
      </c>
      <c r="M114" s="2" t="s">
        <v>929</v>
      </c>
      <c r="N114">
        <v>3</v>
      </c>
      <c r="O114">
        <v>3</v>
      </c>
      <c r="P114">
        <v>2</v>
      </c>
      <c r="Q114">
        <v>1</v>
      </c>
      <c r="R114">
        <v>4</v>
      </c>
      <c r="S114">
        <v>2</v>
      </c>
      <c r="T114">
        <v>3</v>
      </c>
      <c r="U114">
        <v>2</v>
      </c>
      <c r="V114">
        <v>5</v>
      </c>
      <c r="W114">
        <v>3</v>
      </c>
      <c r="X114">
        <v>1</v>
      </c>
      <c r="Y114">
        <v>4</v>
      </c>
      <c r="Z114">
        <v>4</v>
      </c>
      <c r="AA114">
        <v>4</v>
      </c>
      <c r="AB114">
        <v>4</v>
      </c>
      <c r="AC114">
        <v>-1</v>
      </c>
      <c r="AD114">
        <v>2</v>
      </c>
      <c r="AE114">
        <v>15</v>
      </c>
      <c r="AF114">
        <v>104</v>
      </c>
      <c r="AG114">
        <v>3</v>
      </c>
      <c r="AP114">
        <v>64</v>
      </c>
      <c r="AQ114">
        <v>38</v>
      </c>
      <c r="AR114">
        <v>37</v>
      </c>
      <c r="AS114">
        <v>71</v>
      </c>
      <c r="AT114">
        <v>26</v>
      </c>
      <c r="AU114">
        <v>324</v>
      </c>
      <c r="AV114">
        <v>245</v>
      </c>
      <c r="AW114">
        <v>75</v>
      </c>
      <c r="AX114">
        <v>880</v>
      </c>
      <c r="AY114" s="1">
        <v>44284.528969907406</v>
      </c>
      <c r="AZ114">
        <v>1</v>
      </c>
      <c r="BA114">
        <v>8</v>
      </c>
      <c r="BB114">
        <v>8</v>
      </c>
      <c r="BC114">
        <v>0</v>
      </c>
      <c r="BD114">
        <v>0</v>
      </c>
      <c r="BE114" t="s">
        <v>728</v>
      </c>
      <c r="BF114">
        <v>2</v>
      </c>
    </row>
    <row r="115" spans="1:58" ht="409.5" hidden="1" x14ac:dyDescent="0.25">
      <c r="A115">
        <v>560</v>
      </c>
      <c r="B115" t="s">
        <v>227</v>
      </c>
      <c r="C115" s="1">
        <v>44284.518819444442</v>
      </c>
      <c r="D115">
        <v>2</v>
      </c>
      <c r="E115">
        <v>2</v>
      </c>
      <c r="F115" t="s">
        <v>931</v>
      </c>
      <c r="K115">
        <v>2</v>
      </c>
      <c r="L115" s="2" t="s">
        <v>932</v>
      </c>
      <c r="M115" s="2" t="s">
        <v>933</v>
      </c>
      <c r="N115">
        <v>4</v>
      </c>
      <c r="O115">
        <v>5</v>
      </c>
      <c r="P115">
        <v>5</v>
      </c>
      <c r="Q115">
        <v>1</v>
      </c>
      <c r="R115">
        <v>4</v>
      </c>
      <c r="S115">
        <v>2</v>
      </c>
      <c r="T115">
        <v>3</v>
      </c>
      <c r="U115">
        <v>3</v>
      </c>
      <c r="V115">
        <v>4</v>
      </c>
      <c r="W115">
        <v>4</v>
      </c>
      <c r="X115">
        <v>4</v>
      </c>
      <c r="Y115">
        <v>4</v>
      </c>
      <c r="Z115">
        <v>4</v>
      </c>
      <c r="AA115">
        <v>5</v>
      </c>
      <c r="AB115">
        <v>-1</v>
      </c>
      <c r="AC115">
        <v>4</v>
      </c>
      <c r="AD115">
        <v>1</v>
      </c>
      <c r="AE115">
        <v>16</v>
      </c>
      <c r="AF115">
        <v>105</v>
      </c>
      <c r="AG115">
        <v>2</v>
      </c>
      <c r="AP115">
        <v>140</v>
      </c>
      <c r="AQ115">
        <v>33</v>
      </c>
      <c r="AR115">
        <v>36</v>
      </c>
      <c r="AS115">
        <v>63</v>
      </c>
      <c r="AT115">
        <v>14</v>
      </c>
      <c r="AU115">
        <v>198</v>
      </c>
      <c r="AV115">
        <v>206</v>
      </c>
      <c r="AW115">
        <v>52</v>
      </c>
      <c r="AX115">
        <v>742</v>
      </c>
      <c r="AY115" s="1">
        <v>44284.527407407404</v>
      </c>
      <c r="AZ115">
        <v>1</v>
      </c>
      <c r="BA115">
        <v>8</v>
      </c>
      <c r="BB115">
        <v>8</v>
      </c>
      <c r="BC115">
        <v>0</v>
      </c>
      <c r="BD115">
        <v>0</v>
      </c>
      <c r="BE115" t="s">
        <v>203</v>
      </c>
      <c r="BF115">
        <v>4</v>
      </c>
    </row>
    <row r="116" spans="1:58" ht="300" x14ac:dyDescent="0.25">
      <c r="A116">
        <v>563</v>
      </c>
      <c r="B116" t="s">
        <v>227</v>
      </c>
      <c r="C116" s="1">
        <v>44284.519016203703</v>
      </c>
      <c r="D116">
        <v>2</v>
      </c>
      <c r="E116">
        <v>2</v>
      </c>
      <c r="F116" t="s">
        <v>616</v>
      </c>
      <c r="K116">
        <v>2</v>
      </c>
      <c r="L116" s="2" t="s">
        <v>936</v>
      </c>
      <c r="M116" t="e">
        <v>#NAME?</v>
      </c>
      <c r="N116">
        <v>3</v>
      </c>
      <c r="O116">
        <v>4</v>
      </c>
      <c r="P116">
        <v>5</v>
      </c>
      <c r="Q116">
        <v>1</v>
      </c>
      <c r="R116">
        <v>3</v>
      </c>
      <c r="S116">
        <v>2</v>
      </c>
      <c r="T116">
        <v>3</v>
      </c>
      <c r="U116">
        <v>4</v>
      </c>
      <c r="V116">
        <v>4</v>
      </c>
      <c r="W116">
        <v>5</v>
      </c>
      <c r="X116">
        <v>1</v>
      </c>
      <c r="Y116">
        <v>4</v>
      </c>
      <c r="Z116">
        <v>5</v>
      </c>
      <c r="AA116">
        <v>5</v>
      </c>
      <c r="AB116">
        <v>5</v>
      </c>
      <c r="AC116">
        <v>2</v>
      </c>
      <c r="AD116">
        <v>2</v>
      </c>
      <c r="AE116">
        <v>16</v>
      </c>
      <c r="AF116">
        <v>107</v>
      </c>
      <c r="AG116">
        <v>3</v>
      </c>
      <c r="AP116">
        <v>60</v>
      </c>
      <c r="AQ116">
        <v>22</v>
      </c>
      <c r="AR116">
        <v>35</v>
      </c>
      <c r="AS116">
        <v>72</v>
      </c>
      <c r="AT116">
        <v>22</v>
      </c>
      <c r="AU116">
        <v>92</v>
      </c>
      <c r="AV116">
        <v>81</v>
      </c>
      <c r="AW116">
        <v>40</v>
      </c>
      <c r="AX116">
        <v>424</v>
      </c>
      <c r="AY116" s="1">
        <v>44284.523923611108</v>
      </c>
      <c r="AZ116">
        <v>1</v>
      </c>
      <c r="BA116">
        <v>8</v>
      </c>
      <c r="BB116">
        <v>8</v>
      </c>
      <c r="BC116">
        <v>0</v>
      </c>
      <c r="BD116">
        <v>0</v>
      </c>
      <c r="BE116" t="s">
        <v>534</v>
      </c>
      <c r="BF116">
        <v>15</v>
      </c>
    </row>
    <row r="117" spans="1:58" x14ac:dyDescent="0.25">
      <c r="A117">
        <v>565</v>
      </c>
      <c r="B117" t="s">
        <v>227</v>
      </c>
      <c r="C117" s="1">
        <v>44284.519363425927</v>
      </c>
      <c r="D117">
        <v>2</v>
      </c>
      <c r="E117">
        <v>2</v>
      </c>
      <c r="F117" t="s">
        <v>616</v>
      </c>
      <c r="K117">
        <v>2</v>
      </c>
      <c r="L117" t="s">
        <v>941</v>
      </c>
      <c r="M117" t="s">
        <v>942</v>
      </c>
      <c r="N117">
        <v>3</v>
      </c>
      <c r="O117">
        <v>-1</v>
      </c>
      <c r="P117">
        <v>-1</v>
      </c>
      <c r="Q117">
        <v>4</v>
      </c>
      <c r="R117">
        <v>3</v>
      </c>
      <c r="S117">
        <v>2</v>
      </c>
      <c r="T117">
        <v>2</v>
      </c>
      <c r="U117">
        <v>3</v>
      </c>
      <c r="V117">
        <v>4</v>
      </c>
      <c r="W117">
        <v>1</v>
      </c>
      <c r="X117">
        <v>2</v>
      </c>
      <c r="Y117">
        <v>2</v>
      </c>
      <c r="Z117">
        <v>2</v>
      </c>
      <c r="AA117">
        <v>2</v>
      </c>
      <c r="AB117">
        <v>1</v>
      </c>
      <c r="AC117">
        <v>2</v>
      </c>
      <c r="AD117">
        <v>1</v>
      </c>
      <c r="AE117">
        <v>15</v>
      </c>
      <c r="AF117">
        <v>108</v>
      </c>
      <c r="AG117">
        <v>3</v>
      </c>
      <c r="AP117">
        <v>140</v>
      </c>
      <c r="AQ117">
        <v>26</v>
      </c>
      <c r="AR117">
        <v>64</v>
      </c>
      <c r="AS117">
        <v>55</v>
      </c>
      <c r="AT117">
        <v>27</v>
      </c>
      <c r="AU117">
        <v>56</v>
      </c>
      <c r="AV117">
        <v>44</v>
      </c>
      <c r="AW117">
        <v>80</v>
      </c>
      <c r="AX117">
        <v>492</v>
      </c>
      <c r="AY117" s="1">
        <v>44284.525057870371</v>
      </c>
      <c r="AZ117">
        <v>1</v>
      </c>
      <c r="BA117">
        <v>8</v>
      </c>
      <c r="BB117">
        <v>8</v>
      </c>
      <c r="BC117">
        <v>0</v>
      </c>
      <c r="BD117">
        <v>0</v>
      </c>
      <c r="BE117" t="s">
        <v>534</v>
      </c>
      <c r="BF117">
        <v>26</v>
      </c>
    </row>
    <row r="118" spans="1:58" ht="375" x14ac:dyDescent="0.25">
      <c r="A118">
        <v>567</v>
      </c>
      <c r="B118" t="s">
        <v>227</v>
      </c>
      <c r="C118" s="1">
        <v>44284.519479166665</v>
      </c>
      <c r="D118">
        <v>2</v>
      </c>
      <c r="E118">
        <v>2</v>
      </c>
      <c r="F118" t="s">
        <v>616</v>
      </c>
      <c r="K118">
        <v>2</v>
      </c>
      <c r="L118" s="2" t="s">
        <v>944</v>
      </c>
      <c r="M118" t="s">
        <v>945</v>
      </c>
      <c r="N118">
        <v>4</v>
      </c>
      <c r="O118">
        <v>3</v>
      </c>
      <c r="P118">
        <v>4</v>
      </c>
      <c r="Q118">
        <v>2</v>
      </c>
      <c r="R118">
        <v>3</v>
      </c>
      <c r="S118">
        <v>2</v>
      </c>
      <c r="T118">
        <v>2</v>
      </c>
      <c r="U118">
        <v>1</v>
      </c>
      <c r="V118">
        <v>4</v>
      </c>
      <c r="W118">
        <v>4</v>
      </c>
      <c r="X118">
        <v>3</v>
      </c>
      <c r="Y118">
        <v>4</v>
      </c>
      <c r="Z118">
        <v>5</v>
      </c>
      <c r="AA118">
        <v>4</v>
      </c>
      <c r="AB118">
        <v>4</v>
      </c>
      <c r="AC118">
        <v>3</v>
      </c>
      <c r="AD118">
        <v>1</v>
      </c>
      <c r="AE118">
        <v>15</v>
      </c>
      <c r="AF118">
        <v>109</v>
      </c>
      <c r="AG118">
        <v>3</v>
      </c>
      <c r="AP118">
        <v>59</v>
      </c>
      <c r="AQ118">
        <v>36</v>
      </c>
      <c r="AR118">
        <v>27</v>
      </c>
      <c r="AS118">
        <v>38</v>
      </c>
      <c r="AT118">
        <v>13</v>
      </c>
      <c r="AU118">
        <v>275</v>
      </c>
      <c r="AV118">
        <v>143</v>
      </c>
      <c r="AW118">
        <v>34</v>
      </c>
      <c r="AX118">
        <v>625</v>
      </c>
      <c r="AY118" s="1">
        <v>44284.526712962965</v>
      </c>
      <c r="AZ118">
        <v>1</v>
      </c>
      <c r="BA118">
        <v>8</v>
      </c>
      <c r="BB118">
        <v>8</v>
      </c>
      <c r="BC118">
        <v>0</v>
      </c>
      <c r="BD118">
        <v>0</v>
      </c>
      <c r="BE118" t="s">
        <v>192</v>
      </c>
      <c r="BF118">
        <v>14</v>
      </c>
    </row>
    <row r="119" spans="1:58" ht="409.5" hidden="1" x14ac:dyDescent="0.25">
      <c r="A119">
        <v>568</v>
      </c>
      <c r="B119" t="s">
        <v>227</v>
      </c>
      <c r="C119" s="1">
        <v>44284.519548611112</v>
      </c>
      <c r="D119">
        <v>2</v>
      </c>
      <c r="E119">
        <v>2</v>
      </c>
      <c r="F119" t="s">
        <v>634</v>
      </c>
      <c r="K119">
        <v>2</v>
      </c>
      <c r="L119" s="2" t="s">
        <v>946</v>
      </c>
      <c r="M119" s="2" t="s">
        <v>947</v>
      </c>
      <c r="N119">
        <v>2</v>
      </c>
      <c r="O119">
        <v>-1</v>
      </c>
      <c r="P119">
        <v>-1</v>
      </c>
      <c r="Q119">
        <v>2</v>
      </c>
      <c r="R119">
        <v>-1</v>
      </c>
      <c r="S119">
        <v>2</v>
      </c>
      <c r="T119">
        <v>2</v>
      </c>
      <c r="U119">
        <v>2</v>
      </c>
      <c r="V119">
        <v>4</v>
      </c>
      <c r="W119">
        <v>3</v>
      </c>
      <c r="X119">
        <v>-1</v>
      </c>
      <c r="Y119">
        <v>3</v>
      </c>
      <c r="Z119">
        <v>3</v>
      </c>
      <c r="AA119">
        <v>4</v>
      </c>
      <c r="AB119">
        <v>-1</v>
      </c>
      <c r="AC119">
        <v>-1</v>
      </c>
      <c r="AD119">
        <v>2</v>
      </c>
      <c r="AE119">
        <v>16</v>
      </c>
      <c r="AF119">
        <v>109</v>
      </c>
      <c r="AG119">
        <v>2</v>
      </c>
      <c r="AP119">
        <v>150</v>
      </c>
      <c r="AQ119">
        <v>25</v>
      </c>
      <c r="AR119">
        <v>26</v>
      </c>
      <c r="AS119">
        <v>104</v>
      </c>
      <c r="AT119">
        <v>27</v>
      </c>
      <c r="AU119">
        <v>138</v>
      </c>
      <c r="AV119">
        <v>51</v>
      </c>
      <c r="AW119">
        <v>38</v>
      </c>
      <c r="AX119">
        <v>559</v>
      </c>
      <c r="AY119" s="1">
        <v>44284.526018518518</v>
      </c>
      <c r="AZ119">
        <v>1</v>
      </c>
      <c r="BA119">
        <v>8</v>
      </c>
      <c r="BB119">
        <v>8</v>
      </c>
      <c r="BC119">
        <v>0</v>
      </c>
      <c r="BD119">
        <v>0</v>
      </c>
      <c r="BE119" t="s">
        <v>273</v>
      </c>
      <c r="BF119">
        <v>14</v>
      </c>
    </row>
    <row r="120" spans="1:58" x14ac:dyDescent="0.25">
      <c r="A120">
        <v>570</v>
      </c>
      <c r="B120" t="s">
        <v>227</v>
      </c>
      <c r="C120" s="1">
        <v>44284.519583333335</v>
      </c>
      <c r="D120">
        <v>2</v>
      </c>
      <c r="E120">
        <v>2</v>
      </c>
      <c r="F120" t="s">
        <v>634</v>
      </c>
      <c r="K120">
        <v>2</v>
      </c>
      <c r="L120" t="e">
        <v>#NAME?</v>
      </c>
      <c r="M120" t="e">
        <v>#NAME?</v>
      </c>
      <c r="N120">
        <v>-1</v>
      </c>
      <c r="O120">
        <v>3</v>
      </c>
      <c r="P120">
        <v>5</v>
      </c>
      <c r="Q120">
        <v>3</v>
      </c>
      <c r="R120">
        <v>1</v>
      </c>
      <c r="S120">
        <v>2</v>
      </c>
      <c r="T120">
        <v>2</v>
      </c>
      <c r="U120">
        <v>2</v>
      </c>
      <c r="V120">
        <v>5</v>
      </c>
      <c r="W120">
        <v>5</v>
      </c>
      <c r="X120">
        <v>1</v>
      </c>
      <c r="Y120">
        <v>5</v>
      </c>
      <c r="Z120">
        <v>5</v>
      </c>
      <c r="AA120">
        <v>5</v>
      </c>
      <c r="AB120">
        <v>5</v>
      </c>
      <c r="AC120">
        <v>2</v>
      </c>
      <c r="AD120">
        <v>2</v>
      </c>
      <c r="AE120">
        <v>16</v>
      </c>
      <c r="AF120">
        <v>110</v>
      </c>
      <c r="AG120">
        <v>3</v>
      </c>
      <c r="AP120">
        <v>180</v>
      </c>
      <c r="AQ120">
        <v>42</v>
      </c>
      <c r="AR120">
        <v>41</v>
      </c>
      <c r="AS120">
        <v>59</v>
      </c>
      <c r="AT120">
        <v>27</v>
      </c>
      <c r="AU120">
        <v>218</v>
      </c>
      <c r="AV120">
        <v>52</v>
      </c>
      <c r="AW120">
        <v>34</v>
      </c>
      <c r="AX120">
        <v>653</v>
      </c>
      <c r="AY120" s="1">
        <v>44284.527141203704</v>
      </c>
      <c r="AZ120">
        <v>1</v>
      </c>
      <c r="BA120">
        <v>8</v>
      </c>
      <c r="BB120">
        <v>8</v>
      </c>
      <c r="BC120">
        <v>0</v>
      </c>
      <c r="BD120">
        <v>0</v>
      </c>
      <c r="BE120" t="s">
        <v>298</v>
      </c>
      <c r="BF120">
        <v>8</v>
      </c>
    </row>
    <row r="121" spans="1:58" ht="210" hidden="1" x14ac:dyDescent="0.25">
      <c r="A121">
        <v>571</v>
      </c>
      <c r="B121" t="s">
        <v>227</v>
      </c>
      <c r="C121" s="1">
        <v>44284.519594907404</v>
      </c>
      <c r="D121">
        <v>2</v>
      </c>
      <c r="E121">
        <v>2</v>
      </c>
      <c r="F121" t="s">
        <v>616</v>
      </c>
      <c r="K121">
        <v>2</v>
      </c>
      <c r="L121" s="2" t="s">
        <v>948</v>
      </c>
      <c r="M121" s="2" t="s">
        <v>949</v>
      </c>
      <c r="N121">
        <v>3</v>
      </c>
      <c r="O121">
        <v>3</v>
      </c>
      <c r="P121">
        <v>4</v>
      </c>
      <c r="Q121">
        <v>2</v>
      </c>
      <c r="R121">
        <v>3</v>
      </c>
      <c r="S121">
        <v>2</v>
      </c>
      <c r="T121">
        <v>2</v>
      </c>
      <c r="U121">
        <v>4</v>
      </c>
      <c r="V121">
        <v>4</v>
      </c>
      <c r="W121">
        <v>-1</v>
      </c>
      <c r="X121">
        <v>-1</v>
      </c>
      <c r="Y121">
        <v>3</v>
      </c>
      <c r="Z121">
        <v>5</v>
      </c>
      <c r="AA121">
        <v>4</v>
      </c>
      <c r="AB121">
        <v>3</v>
      </c>
      <c r="AC121">
        <v>-1</v>
      </c>
      <c r="AD121">
        <v>1</v>
      </c>
      <c r="AE121">
        <v>16</v>
      </c>
      <c r="AF121">
        <v>111</v>
      </c>
      <c r="AG121">
        <v>2</v>
      </c>
      <c r="AP121">
        <v>158</v>
      </c>
      <c r="AQ121">
        <v>25</v>
      </c>
      <c r="AR121">
        <v>39</v>
      </c>
      <c r="AS121">
        <v>54</v>
      </c>
      <c r="AT121">
        <v>12</v>
      </c>
      <c r="AU121">
        <v>172</v>
      </c>
      <c r="AV121">
        <v>79</v>
      </c>
      <c r="AW121">
        <v>35</v>
      </c>
      <c r="AX121">
        <v>574</v>
      </c>
      <c r="AY121" s="1">
        <v>44284.526238425926</v>
      </c>
      <c r="AZ121">
        <v>1</v>
      </c>
      <c r="BA121">
        <v>8</v>
      </c>
      <c r="BB121">
        <v>8</v>
      </c>
      <c r="BC121">
        <v>0</v>
      </c>
      <c r="BD121">
        <v>0</v>
      </c>
      <c r="BE121" t="s">
        <v>287</v>
      </c>
      <c r="BF121">
        <v>13</v>
      </c>
    </row>
    <row r="122" spans="1:58" ht="409.5" x14ac:dyDescent="0.25">
      <c r="A122">
        <v>572</v>
      </c>
      <c r="B122" t="s">
        <v>227</v>
      </c>
      <c r="C122" s="1">
        <v>44284.51971064815</v>
      </c>
      <c r="D122">
        <v>2</v>
      </c>
      <c r="E122">
        <v>2</v>
      </c>
      <c r="F122" t="s">
        <v>616</v>
      </c>
      <c r="K122">
        <v>2</v>
      </c>
      <c r="L122" s="2" t="s">
        <v>950</v>
      </c>
      <c r="M122" s="2" t="s">
        <v>951</v>
      </c>
      <c r="N122">
        <v>3</v>
      </c>
      <c r="O122">
        <v>2</v>
      </c>
      <c r="P122">
        <v>-1</v>
      </c>
      <c r="Q122">
        <v>2</v>
      </c>
      <c r="R122">
        <v>3</v>
      </c>
      <c r="S122">
        <v>1</v>
      </c>
      <c r="T122">
        <v>1</v>
      </c>
      <c r="U122">
        <v>1</v>
      </c>
      <c r="V122">
        <v>5</v>
      </c>
      <c r="W122">
        <v>3</v>
      </c>
      <c r="X122">
        <v>3</v>
      </c>
      <c r="Y122">
        <v>3</v>
      </c>
      <c r="Z122">
        <v>2</v>
      </c>
      <c r="AA122">
        <v>4</v>
      </c>
      <c r="AB122">
        <v>3</v>
      </c>
      <c r="AC122">
        <v>2</v>
      </c>
      <c r="AD122">
        <v>1</v>
      </c>
      <c r="AE122">
        <v>15</v>
      </c>
      <c r="AF122">
        <v>111</v>
      </c>
      <c r="AG122">
        <v>3</v>
      </c>
      <c r="AP122">
        <v>130</v>
      </c>
      <c r="AQ122">
        <v>32</v>
      </c>
      <c r="AR122">
        <v>23</v>
      </c>
      <c r="AS122">
        <v>61</v>
      </c>
      <c r="AT122">
        <v>25</v>
      </c>
      <c r="AU122">
        <v>275</v>
      </c>
      <c r="AV122">
        <v>57</v>
      </c>
      <c r="AW122">
        <v>18</v>
      </c>
      <c r="AX122">
        <v>621</v>
      </c>
      <c r="AY122" s="1">
        <v>44284.526898148149</v>
      </c>
      <c r="AZ122">
        <v>1</v>
      </c>
      <c r="BA122">
        <v>8</v>
      </c>
      <c r="BB122">
        <v>8</v>
      </c>
      <c r="BC122">
        <v>0</v>
      </c>
      <c r="BD122">
        <v>0</v>
      </c>
      <c r="BE122" t="s">
        <v>393</v>
      </c>
      <c r="BF122">
        <v>18</v>
      </c>
    </row>
    <row r="123" spans="1:58" ht="409.5" hidden="1" x14ac:dyDescent="0.25">
      <c r="A123">
        <v>573</v>
      </c>
      <c r="B123" t="s">
        <v>227</v>
      </c>
      <c r="C123" s="1">
        <v>44284.519953703704</v>
      </c>
      <c r="D123">
        <v>2</v>
      </c>
      <c r="E123">
        <v>2</v>
      </c>
      <c r="F123" t="s">
        <v>616</v>
      </c>
      <c r="K123">
        <v>2</v>
      </c>
      <c r="L123" s="2" t="s">
        <v>952</v>
      </c>
      <c r="M123" t="e">
        <v>#NAME?</v>
      </c>
      <c r="N123">
        <v>1</v>
      </c>
      <c r="O123">
        <v>3</v>
      </c>
      <c r="P123">
        <v>3</v>
      </c>
      <c r="Q123">
        <v>1</v>
      </c>
      <c r="R123">
        <v>2</v>
      </c>
      <c r="S123">
        <v>2</v>
      </c>
      <c r="T123">
        <v>3</v>
      </c>
      <c r="U123">
        <v>2</v>
      </c>
      <c r="V123">
        <v>4</v>
      </c>
      <c r="W123">
        <v>4</v>
      </c>
      <c r="X123">
        <v>4</v>
      </c>
      <c r="Y123">
        <v>3</v>
      </c>
      <c r="Z123">
        <v>5</v>
      </c>
      <c r="AA123">
        <v>5</v>
      </c>
      <c r="AB123">
        <v>3</v>
      </c>
      <c r="AC123">
        <v>2</v>
      </c>
      <c r="AD123">
        <v>1</v>
      </c>
      <c r="AE123">
        <v>16</v>
      </c>
      <c r="AF123">
        <v>112</v>
      </c>
      <c r="AG123">
        <v>2</v>
      </c>
      <c r="AP123">
        <v>119</v>
      </c>
      <c r="AQ123">
        <v>31</v>
      </c>
      <c r="AR123">
        <v>33</v>
      </c>
      <c r="AS123">
        <v>50</v>
      </c>
      <c r="AT123">
        <v>18</v>
      </c>
      <c r="AU123">
        <v>264</v>
      </c>
      <c r="AV123">
        <v>123</v>
      </c>
      <c r="AW123">
        <v>37</v>
      </c>
      <c r="AX123">
        <v>675</v>
      </c>
      <c r="AY123" s="1">
        <v>44284.527766203704</v>
      </c>
      <c r="AZ123">
        <v>1</v>
      </c>
      <c r="BA123">
        <v>8</v>
      </c>
      <c r="BB123">
        <v>8</v>
      </c>
      <c r="BC123">
        <v>0</v>
      </c>
      <c r="BD123">
        <v>0</v>
      </c>
      <c r="BE123" t="s">
        <v>298</v>
      </c>
      <c r="BF123">
        <v>5</v>
      </c>
    </row>
    <row r="124" spans="1:58" ht="409.5" x14ac:dyDescent="0.25">
      <c r="A124">
        <v>574</v>
      </c>
      <c r="B124" t="s">
        <v>227</v>
      </c>
      <c r="C124" s="1">
        <v>44284.52003472222</v>
      </c>
      <c r="D124">
        <v>2</v>
      </c>
      <c r="E124">
        <v>2</v>
      </c>
      <c r="F124" t="s">
        <v>616</v>
      </c>
      <c r="K124">
        <v>2</v>
      </c>
      <c r="L124" s="2" t="s">
        <v>953</v>
      </c>
      <c r="M124" t="s">
        <v>954</v>
      </c>
      <c r="N124">
        <v>4</v>
      </c>
      <c r="O124">
        <v>4</v>
      </c>
      <c r="P124">
        <v>4</v>
      </c>
      <c r="Q124">
        <v>1</v>
      </c>
      <c r="R124">
        <v>2</v>
      </c>
      <c r="S124">
        <v>2</v>
      </c>
      <c r="T124">
        <v>3</v>
      </c>
      <c r="U124">
        <v>1</v>
      </c>
      <c r="V124">
        <v>4</v>
      </c>
      <c r="W124">
        <v>5</v>
      </c>
      <c r="X124">
        <v>2</v>
      </c>
      <c r="Y124">
        <v>4</v>
      </c>
      <c r="Z124">
        <v>5</v>
      </c>
      <c r="AA124">
        <v>5</v>
      </c>
      <c r="AB124">
        <v>5</v>
      </c>
      <c r="AC124">
        <v>-1</v>
      </c>
      <c r="AD124">
        <v>2</v>
      </c>
      <c r="AE124">
        <v>16</v>
      </c>
      <c r="AF124">
        <v>112</v>
      </c>
      <c r="AG124">
        <v>3</v>
      </c>
      <c r="AP124">
        <v>160</v>
      </c>
      <c r="AQ124">
        <v>30</v>
      </c>
      <c r="AR124">
        <v>68</v>
      </c>
      <c r="AS124">
        <v>63</v>
      </c>
      <c r="AT124">
        <v>43</v>
      </c>
      <c r="AU124">
        <v>169</v>
      </c>
      <c r="AV124">
        <v>46</v>
      </c>
      <c r="AW124">
        <v>47</v>
      </c>
      <c r="AX124">
        <v>626</v>
      </c>
      <c r="AY124" s="1">
        <v>44284.527280092596</v>
      </c>
      <c r="AZ124">
        <v>1</v>
      </c>
      <c r="BA124">
        <v>8</v>
      </c>
      <c r="BB124">
        <v>8</v>
      </c>
      <c r="BC124">
        <v>0</v>
      </c>
      <c r="BD124">
        <v>0</v>
      </c>
      <c r="BE124" t="s">
        <v>692</v>
      </c>
      <c r="BF124">
        <v>9</v>
      </c>
    </row>
    <row r="125" spans="1:58" ht="240" hidden="1" x14ac:dyDescent="0.25">
      <c r="A125">
        <v>576</v>
      </c>
      <c r="B125" t="s">
        <v>227</v>
      </c>
      <c r="C125" s="1">
        <v>44284.520127314812</v>
      </c>
      <c r="D125">
        <v>2</v>
      </c>
      <c r="E125">
        <v>2</v>
      </c>
      <c r="F125" t="s">
        <v>616</v>
      </c>
      <c r="K125">
        <v>2</v>
      </c>
      <c r="L125" s="2" t="s">
        <v>956</v>
      </c>
      <c r="M125" t="s">
        <v>957</v>
      </c>
      <c r="N125">
        <v>2</v>
      </c>
      <c r="O125">
        <v>3</v>
      </c>
      <c r="P125">
        <v>3</v>
      </c>
      <c r="Q125">
        <v>2</v>
      </c>
      <c r="R125">
        <v>3</v>
      </c>
      <c r="S125">
        <v>1</v>
      </c>
      <c r="T125">
        <v>3</v>
      </c>
      <c r="U125">
        <v>3</v>
      </c>
      <c r="V125">
        <v>3</v>
      </c>
      <c r="W125">
        <v>4</v>
      </c>
      <c r="X125">
        <v>3</v>
      </c>
      <c r="Y125">
        <v>4</v>
      </c>
      <c r="Z125">
        <v>4</v>
      </c>
      <c r="AA125">
        <v>4</v>
      </c>
      <c r="AB125">
        <v>4</v>
      </c>
      <c r="AC125">
        <v>2</v>
      </c>
      <c r="AD125">
        <v>1</v>
      </c>
      <c r="AE125">
        <v>16</v>
      </c>
      <c r="AF125">
        <v>113</v>
      </c>
      <c r="AG125">
        <v>2</v>
      </c>
      <c r="AP125">
        <v>122</v>
      </c>
      <c r="AQ125">
        <v>53</v>
      </c>
      <c r="AR125">
        <v>103</v>
      </c>
      <c r="AS125">
        <v>75</v>
      </c>
      <c r="AT125">
        <v>10</v>
      </c>
      <c r="AU125">
        <v>184</v>
      </c>
      <c r="AV125">
        <v>20</v>
      </c>
      <c r="AW125">
        <v>32</v>
      </c>
      <c r="AX125">
        <v>530</v>
      </c>
      <c r="AY125" s="1">
        <v>44284.527060185188</v>
      </c>
      <c r="AZ125">
        <v>1</v>
      </c>
      <c r="BA125">
        <v>8</v>
      </c>
      <c r="BB125">
        <v>8</v>
      </c>
      <c r="BC125">
        <v>0</v>
      </c>
      <c r="BD125">
        <v>0</v>
      </c>
      <c r="BE125" t="s">
        <v>393</v>
      </c>
      <c r="BF125">
        <v>35</v>
      </c>
    </row>
    <row r="126" spans="1:58" x14ac:dyDescent="0.25">
      <c r="A126">
        <v>578</v>
      </c>
      <c r="B126" t="s">
        <v>227</v>
      </c>
      <c r="C126" s="1">
        <v>44284.520416666666</v>
      </c>
      <c r="D126">
        <v>2</v>
      </c>
      <c r="E126">
        <v>2</v>
      </c>
      <c r="F126" t="s">
        <v>616</v>
      </c>
      <c r="K126">
        <v>2</v>
      </c>
      <c r="L126" t="e">
        <v>#NAME?</v>
      </c>
      <c r="M126" t="e">
        <v>#NAME?</v>
      </c>
      <c r="N126">
        <v>5</v>
      </c>
      <c r="O126">
        <v>4</v>
      </c>
      <c r="P126">
        <v>5</v>
      </c>
      <c r="Q126">
        <v>1</v>
      </c>
      <c r="R126">
        <v>-1</v>
      </c>
      <c r="S126">
        <v>2</v>
      </c>
      <c r="T126">
        <v>3</v>
      </c>
      <c r="U126">
        <v>2</v>
      </c>
      <c r="V126">
        <v>4</v>
      </c>
      <c r="W126">
        <v>3</v>
      </c>
      <c r="X126">
        <v>-1</v>
      </c>
      <c r="Y126">
        <v>2</v>
      </c>
      <c r="Z126">
        <v>3</v>
      </c>
      <c r="AA126">
        <v>3</v>
      </c>
      <c r="AB126">
        <v>4</v>
      </c>
      <c r="AC126">
        <v>-1</v>
      </c>
      <c r="AD126">
        <v>2</v>
      </c>
      <c r="AE126">
        <v>16</v>
      </c>
      <c r="AF126">
        <v>114</v>
      </c>
      <c r="AG126">
        <v>3</v>
      </c>
      <c r="AP126">
        <v>69</v>
      </c>
      <c r="AQ126">
        <v>28</v>
      </c>
      <c r="AR126">
        <v>44</v>
      </c>
      <c r="AS126">
        <v>89</v>
      </c>
      <c r="AT126">
        <v>27</v>
      </c>
      <c r="AU126">
        <v>211</v>
      </c>
      <c r="AV126">
        <v>82</v>
      </c>
      <c r="AW126">
        <v>36</v>
      </c>
      <c r="AX126">
        <v>586</v>
      </c>
      <c r="AY126" s="1">
        <v>44284.527199074073</v>
      </c>
      <c r="AZ126">
        <v>1</v>
      </c>
      <c r="BA126">
        <v>8</v>
      </c>
      <c r="BB126">
        <v>8</v>
      </c>
      <c r="BC126">
        <v>0</v>
      </c>
      <c r="BD126">
        <v>0</v>
      </c>
      <c r="BE126" t="s">
        <v>298</v>
      </c>
      <c r="BF126">
        <v>6</v>
      </c>
    </row>
    <row r="127" spans="1:58" ht="409.5" hidden="1" x14ac:dyDescent="0.25">
      <c r="A127">
        <v>589</v>
      </c>
      <c r="B127" t="s">
        <v>227</v>
      </c>
      <c r="C127" s="1">
        <v>44286.4997337963</v>
      </c>
      <c r="D127">
        <v>2</v>
      </c>
      <c r="E127">
        <v>3</v>
      </c>
      <c r="F127" t="s">
        <v>970</v>
      </c>
      <c r="K127">
        <v>2</v>
      </c>
      <c r="L127" s="2" t="s">
        <v>971</v>
      </c>
      <c r="M127" t="s">
        <v>972</v>
      </c>
      <c r="N127">
        <v>2</v>
      </c>
      <c r="O127">
        <v>2</v>
      </c>
      <c r="P127">
        <v>4</v>
      </c>
      <c r="Q127">
        <v>1</v>
      </c>
      <c r="R127">
        <v>1</v>
      </c>
      <c r="S127">
        <v>1</v>
      </c>
      <c r="T127">
        <v>3</v>
      </c>
      <c r="U127">
        <v>3</v>
      </c>
      <c r="V127">
        <v>3</v>
      </c>
      <c r="W127">
        <v>2</v>
      </c>
      <c r="X127">
        <v>2</v>
      </c>
      <c r="Y127">
        <v>3</v>
      </c>
      <c r="Z127">
        <v>2</v>
      </c>
      <c r="AA127">
        <v>2</v>
      </c>
      <c r="AB127">
        <v>1</v>
      </c>
      <c r="AC127">
        <v>3</v>
      </c>
      <c r="AD127">
        <v>2</v>
      </c>
      <c r="AE127">
        <v>18</v>
      </c>
      <c r="AF127">
        <v>119</v>
      </c>
      <c r="AG127">
        <v>2</v>
      </c>
      <c r="AP127">
        <v>61</v>
      </c>
      <c r="AQ127">
        <v>40</v>
      </c>
      <c r="AR127">
        <v>60</v>
      </c>
      <c r="AS127">
        <v>91</v>
      </c>
      <c r="AT127">
        <v>24</v>
      </c>
      <c r="AU127">
        <v>391</v>
      </c>
      <c r="AV127">
        <v>165</v>
      </c>
      <c r="AW127">
        <v>61</v>
      </c>
      <c r="AX127">
        <v>893</v>
      </c>
      <c r="AY127" s="1">
        <v>44286.510069444441</v>
      </c>
      <c r="AZ127">
        <v>1</v>
      </c>
      <c r="BA127">
        <v>8</v>
      </c>
      <c r="BB127">
        <v>8</v>
      </c>
      <c r="BC127">
        <v>0</v>
      </c>
      <c r="BD127">
        <v>0</v>
      </c>
      <c r="BE127" t="s">
        <v>160</v>
      </c>
      <c r="BF127">
        <v>2</v>
      </c>
    </row>
    <row r="128" spans="1:58" ht="390" x14ac:dyDescent="0.25">
      <c r="A128">
        <v>590</v>
      </c>
      <c r="B128" t="s">
        <v>227</v>
      </c>
      <c r="C128" s="1">
        <v>44286.4997337963</v>
      </c>
      <c r="D128">
        <v>2</v>
      </c>
      <c r="E128">
        <v>3</v>
      </c>
      <c r="F128" t="s">
        <v>973</v>
      </c>
      <c r="K128">
        <v>2</v>
      </c>
      <c r="L128" s="2" t="s">
        <v>974</v>
      </c>
      <c r="M128" t="e">
        <v>#NAME?</v>
      </c>
      <c r="N128">
        <v>4</v>
      </c>
      <c r="O128">
        <v>4</v>
      </c>
      <c r="P128">
        <v>4</v>
      </c>
      <c r="Q128">
        <v>2</v>
      </c>
      <c r="R128">
        <v>-1</v>
      </c>
      <c r="S128">
        <v>1</v>
      </c>
      <c r="T128">
        <v>2</v>
      </c>
      <c r="U128">
        <v>2</v>
      </c>
      <c r="V128">
        <v>4</v>
      </c>
      <c r="W128">
        <v>4</v>
      </c>
      <c r="X128">
        <v>2</v>
      </c>
      <c r="Y128">
        <v>3</v>
      </c>
      <c r="Z128">
        <v>5</v>
      </c>
      <c r="AA128">
        <v>3</v>
      </c>
      <c r="AB128">
        <v>3</v>
      </c>
      <c r="AC128">
        <v>-1</v>
      </c>
      <c r="AD128">
        <v>2</v>
      </c>
      <c r="AE128">
        <v>17</v>
      </c>
      <c r="AF128">
        <v>119</v>
      </c>
      <c r="AG128">
        <v>3</v>
      </c>
      <c r="AP128">
        <v>124</v>
      </c>
      <c r="AQ128">
        <v>27</v>
      </c>
      <c r="AR128">
        <v>28</v>
      </c>
      <c r="AS128">
        <v>57</v>
      </c>
      <c r="AT128">
        <v>19</v>
      </c>
      <c r="AU128">
        <v>146</v>
      </c>
      <c r="AV128">
        <v>62</v>
      </c>
      <c r="AW128">
        <v>47</v>
      </c>
      <c r="AX128">
        <v>510</v>
      </c>
      <c r="AY128" s="1">
        <v>44286.505636574075</v>
      </c>
      <c r="AZ128">
        <v>1</v>
      </c>
      <c r="BA128">
        <v>8</v>
      </c>
      <c r="BB128">
        <v>8</v>
      </c>
      <c r="BC128">
        <v>0</v>
      </c>
      <c r="BD128">
        <v>0</v>
      </c>
      <c r="BE128" t="s">
        <v>372</v>
      </c>
      <c r="BF128">
        <v>10</v>
      </c>
    </row>
    <row r="129" spans="1:58" ht="360" hidden="1" x14ac:dyDescent="0.25">
      <c r="A129">
        <v>591</v>
      </c>
      <c r="B129" t="s">
        <v>227</v>
      </c>
      <c r="C129" s="1">
        <v>44286.499745370369</v>
      </c>
      <c r="D129">
        <v>2</v>
      </c>
      <c r="E129">
        <v>3</v>
      </c>
      <c r="F129" t="s">
        <v>973</v>
      </c>
      <c r="K129">
        <v>2</v>
      </c>
      <c r="L129" s="2" t="s">
        <v>975</v>
      </c>
      <c r="M129" s="2" t="s">
        <v>976</v>
      </c>
      <c r="N129">
        <v>3</v>
      </c>
      <c r="O129">
        <v>4</v>
      </c>
      <c r="P129">
        <v>3</v>
      </c>
      <c r="Q129">
        <v>1</v>
      </c>
      <c r="R129">
        <v>3</v>
      </c>
      <c r="S129">
        <v>1</v>
      </c>
      <c r="T129">
        <v>2</v>
      </c>
      <c r="U129">
        <v>1</v>
      </c>
      <c r="V129">
        <v>2</v>
      </c>
      <c r="W129">
        <v>2</v>
      </c>
      <c r="X129">
        <v>3</v>
      </c>
      <c r="Y129">
        <v>2</v>
      </c>
      <c r="Z129">
        <v>3</v>
      </c>
      <c r="AA129">
        <v>2</v>
      </c>
      <c r="AB129">
        <v>2</v>
      </c>
      <c r="AC129">
        <v>3</v>
      </c>
      <c r="AD129">
        <v>2</v>
      </c>
      <c r="AE129">
        <v>16</v>
      </c>
      <c r="AF129">
        <v>120</v>
      </c>
      <c r="AG129">
        <v>2</v>
      </c>
      <c r="AP129">
        <v>63</v>
      </c>
      <c r="AQ129">
        <v>32</v>
      </c>
      <c r="AR129">
        <v>23</v>
      </c>
      <c r="AS129">
        <v>48</v>
      </c>
      <c r="AT129">
        <v>21</v>
      </c>
      <c r="AU129">
        <v>287</v>
      </c>
      <c r="AV129">
        <v>105</v>
      </c>
      <c r="AW129">
        <v>38</v>
      </c>
      <c r="AX129">
        <v>617</v>
      </c>
      <c r="AY129" s="1">
        <v>44286.506886574076</v>
      </c>
      <c r="AZ129">
        <v>1</v>
      </c>
      <c r="BA129">
        <v>8</v>
      </c>
      <c r="BB129">
        <v>8</v>
      </c>
      <c r="BC129">
        <v>0</v>
      </c>
      <c r="BD129">
        <v>0</v>
      </c>
      <c r="BE129" t="s">
        <v>121</v>
      </c>
      <c r="BF129">
        <v>9</v>
      </c>
    </row>
    <row r="130" spans="1:58" x14ac:dyDescent="0.25">
      <c r="A130">
        <v>592</v>
      </c>
      <c r="B130" t="s">
        <v>227</v>
      </c>
      <c r="C130" s="1">
        <v>44286.499745370369</v>
      </c>
      <c r="D130">
        <v>2</v>
      </c>
      <c r="E130">
        <v>3</v>
      </c>
      <c r="F130" t="s">
        <v>973</v>
      </c>
      <c r="K130">
        <v>2</v>
      </c>
      <c r="L130" t="e">
        <v>#NAME?</v>
      </c>
      <c r="M130" t="e">
        <v>#NAME?</v>
      </c>
      <c r="N130">
        <v>4</v>
      </c>
      <c r="O130">
        <v>5</v>
      </c>
      <c r="P130">
        <v>5</v>
      </c>
      <c r="Q130">
        <v>2</v>
      </c>
      <c r="R130">
        <v>3</v>
      </c>
      <c r="S130">
        <v>2</v>
      </c>
      <c r="T130">
        <v>4</v>
      </c>
      <c r="U130">
        <v>3</v>
      </c>
      <c r="V130">
        <v>4</v>
      </c>
      <c r="W130">
        <v>3</v>
      </c>
      <c r="X130">
        <v>1</v>
      </c>
      <c r="Y130">
        <v>3</v>
      </c>
      <c r="Z130">
        <v>3</v>
      </c>
      <c r="AA130">
        <v>3</v>
      </c>
      <c r="AB130">
        <v>2</v>
      </c>
      <c r="AC130">
        <v>4</v>
      </c>
      <c r="AD130">
        <v>1</v>
      </c>
      <c r="AE130">
        <v>16</v>
      </c>
      <c r="AF130">
        <v>120</v>
      </c>
      <c r="AG130">
        <v>3</v>
      </c>
      <c r="AP130">
        <v>150</v>
      </c>
      <c r="AQ130">
        <v>27</v>
      </c>
      <c r="AR130">
        <v>36</v>
      </c>
      <c r="AS130">
        <v>84</v>
      </c>
      <c r="AT130">
        <v>20</v>
      </c>
      <c r="AU130">
        <v>125</v>
      </c>
      <c r="AV130">
        <v>246</v>
      </c>
      <c r="AW130">
        <v>84</v>
      </c>
      <c r="AX130">
        <v>772</v>
      </c>
      <c r="AY130" s="1">
        <v>44286.508680555555</v>
      </c>
      <c r="AZ130">
        <v>1</v>
      </c>
      <c r="BA130">
        <v>8</v>
      </c>
      <c r="BB130">
        <v>8</v>
      </c>
      <c r="BC130">
        <v>0</v>
      </c>
      <c r="BD130">
        <v>0</v>
      </c>
      <c r="BE130" t="s">
        <v>453</v>
      </c>
      <c r="BF130">
        <v>5</v>
      </c>
    </row>
    <row r="131" spans="1:58" ht="180" hidden="1" x14ac:dyDescent="0.25">
      <c r="A131">
        <v>593</v>
      </c>
      <c r="B131" t="s">
        <v>227</v>
      </c>
      <c r="C131" s="1">
        <v>44286.499756944446</v>
      </c>
      <c r="D131">
        <v>2</v>
      </c>
      <c r="E131">
        <v>3</v>
      </c>
      <c r="F131" t="s">
        <v>973</v>
      </c>
      <c r="K131">
        <v>2</v>
      </c>
      <c r="L131" s="2" t="s">
        <v>977</v>
      </c>
      <c r="M131" t="s">
        <v>978</v>
      </c>
      <c r="N131">
        <v>2</v>
      </c>
      <c r="O131">
        <v>3</v>
      </c>
      <c r="P131">
        <v>2</v>
      </c>
      <c r="Q131">
        <v>3</v>
      </c>
      <c r="R131">
        <v>-1</v>
      </c>
      <c r="S131">
        <v>2</v>
      </c>
      <c r="T131">
        <v>2</v>
      </c>
      <c r="U131">
        <v>3</v>
      </c>
      <c r="V131">
        <v>3</v>
      </c>
      <c r="W131">
        <v>4</v>
      </c>
      <c r="X131">
        <v>2</v>
      </c>
      <c r="Y131">
        <v>4</v>
      </c>
      <c r="Z131">
        <v>4</v>
      </c>
      <c r="AA131">
        <v>4</v>
      </c>
      <c r="AB131">
        <v>3</v>
      </c>
      <c r="AC131">
        <v>-1</v>
      </c>
      <c r="AD131">
        <v>1</v>
      </c>
      <c r="AE131">
        <v>17</v>
      </c>
      <c r="AF131">
        <v>121</v>
      </c>
      <c r="AG131">
        <v>2</v>
      </c>
      <c r="AP131">
        <v>146</v>
      </c>
      <c r="AQ131">
        <v>39</v>
      </c>
      <c r="AR131">
        <v>22</v>
      </c>
      <c r="AS131">
        <v>42</v>
      </c>
      <c r="AT131">
        <v>27</v>
      </c>
      <c r="AU131">
        <v>68</v>
      </c>
      <c r="AV131">
        <v>26</v>
      </c>
      <c r="AW131">
        <v>38</v>
      </c>
      <c r="AX131">
        <v>408</v>
      </c>
      <c r="AY131" s="1">
        <v>44286.504479166666</v>
      </c>
      <c r="AZ131">
        <v>1</v>
      </c>
      <c r="BA131">
        <v>8</v>
      </c>
      <c r="BB131">
        <v>8</v>
      </c>
      <c r="BC131">
        <v>0</v>
      </c>
      <c r="BD131">
        <v>0</v>
      </c>
      <c r="BE131" t="s">
        <v>940</v>
      </c>
      <c r="BF131">
        <v>37</v>
      </c>
    </row>
    <row r="132" spans="1:58" x14ac:dyDescent="0.25">
      <c r="A132">
        <v>594</v>
      </c>
      <c r="B132" t="s">
        <v>227</v>
      </c>
      <c r="C132" s="1">
        <v>44286.499756944446</v>
      </c>
      <c r="D132">
        <v>2</v>
      </c>
      <c r="E132">
        <v>3</v>
      </c>
      <c r="F132" t="s">
        <v>973</v>
      </c>
      <c r="K132">
        <v>2</v>
      </c>
      <c r="L132" t="e">
        <v>#NAME?</v>
      </c>
      <c r="M132" t="e">
        <v>#NAME?</v>
      </c>
      <c r="N132">
        <v>3</v>
      </c>
      <c r="O132">
        <v>4</v>
      </c>
      <c r="P132">
        <v>4</v>
      </c>
      <c r="Q132">
        <v>4</v>
      </c>
      <c r="R132">
        <v>4</v>
      </c>
      <c r="S132">
        <v>2</v>
      </c>
      <c r="T132">
        <v>2</v>
      </c>
      <c r="U132">
        <v>2</v>
      </c>
      <c r="V132">
        <v>4</v>
      </c>
      <c r="W132">
        <v>2</v>
      </c>
      <c r="X132">
        <v>1</v>
      </c>
      <c r="Y132">
        <v>5</v>
      </c>
      <c r="Z132">
        <v>5</v>
      </c>
      <c r="AA132">
        <v>4</v>
      </c>
      <c r="AB132">
        <v>5</v>
      </c>
      <c r="AC132">
        <v>3</v>
      </c>
      <c r="AD132">
        <v>1</v>
      </c>
      <c r="AE132">
        <v>17</v>
      </c>
      <c r="AF132">
        <v>121</v>
      </c>
      <c r="AG132">
        <v>3</v>
      </c>
      <c r="AP132">
        <v>156</v>
      </c>
      <c r="AQ132">
        <v>41</v>
      </c>
      <c r="AR132">
        <v>27</v>
      </c>
      <c r="AS132">
        <v>51</v>
      </c>
      <c r="AT132">
        <v>23</v>
      </c>
      <c r="AU132">
        <v>109</v>
      </c>
      <c r="AV132">
        <v>94</v>
      </c>
      <c r="AW132">
        <v>37</v>
      </c>
      <c r="AX132">
        <v>538</v>
      </c>
      <c r="AY132" s="1">
        <v>44286.505983796298</v>
      </c>
      <c r="AZ132">
        <v>1</v>
      </c>
      <c r="BA132">
        <v>8</v>
      </c>
      <c r="BB132">
        <v>8</v>
      </c>
      <c r="BC132">
        <v>0</v>
      </c>
      <c r="BD132">
        <v>0</v>
      </c>
      <c r="BE132" t="s">
        <v>308</v>
      </c>
      <c r="BF132">
        <v>10</v>
      </c>
    </row>
    <row r="133" spans="1:58" ht="409.5" x14ac:dyDescent="0.25">
      <c r="A133">
        <v>595</v>
      </c>
      <c r="B133" t="s">
        <v>227</v>
      </c>
      <c r="C133" s="1">
        <v>44286.499768518515</v>
      </c>
      <c r="D133">
        <v>2</v>
      </c>
      <c r="E133">
        <v>3</v>
      </c>
      <c r="F133" t="s">
        <v>973</v>
      </c>
      <c r="K133">
        <v>2</v>
      </c>
      <c r="L133" s="2" t="s">
        <v>979</v>
      </c>
      <c r="M133" s="2" t="s">
        <v>980</v>
      </c>
      <c r="N133">
        <v>4</v>
      </c>
      <c r="O133">
        <v>2</v>
      </c>
      <c r="P133">
        <v>2</v>
      </c>
      <c r="Q133">
        <v>3</v>
      </c>
      <c r="R133">
        <v>3</v>
      </c>
      <c r="S133">
        <v>2</v>
      </c>
      <c r="T133">
        <v>4</v>
      </c>
      <c r="U133">
        <v>2</v>
      </c>
      <c r="V133">
        <v>5</v>
      </c>
      <c r="W133">
        <v>3</v>
      </c>
      <c r="X133">
        <v>4</v>
      </c>
      <c r="Y133">
        <v>4</v>
      </c>
      <c r="Z133">
        <v>4</v>
      </c>
      <c r="AA133">
        <v>4</v>
      </c>
      <c r="AB133">
        <v>3</v>
      </c>
      <c r="AC133">
        <v>3</v>
      </c>
      <c r="AD133">
        <v>1</v>
      </c>
      <c r="AE133">
        <v>17</v>
      </c>
      <c r="AF133">
        <v>122</v>
      </c>
      <c r="AG133">
        <v>3</v>
      </c>
      <c r="AP133">
        <v>134</v>
      </c>
      <c r="AQ133">
        <v>35</v>
      </c>
      <c r="AR133">
        <v>30</v>
      </c>
      <c r="AS133">
        <v>97</v>
      </c>
      <c r="AT133">
        <v>16</v>
      </c>
      <c r="AU133">
        <v>423</v>
      </c>
      <c r="AV133">
        <v>142</v>
      </c>
      <c r="AW133">
        <v>35</v>
      </c>
      <c r="AX133">
        <v>912</v>
      </c>
      <c r="AY133" s="1">
        <v>44286.510324074072</v>
      </c>
      <c r="AZ133">
        <v>1</v>
      </c>
      <c r="BA133">
        <v>8</v>
      </c>
      <c r="BB133">
        <v>8</v>
      </c>
      <c r="BC133">
        <v>0</v>
      </c>
      <c r="BD133">
        <v>0</v>
      </c>
      <c r="BE133" t="s">
        <v>233</v>
      </c>
      <c r="BF133">
        <v>5</v>
      </c>
    </row>
    <row r="134" spans="1:58" ht="315" hidden="1" x14ac:dyDescent="0.25">
      <c r="A134">
        <v>596</v>
      </c>
      <c r="B134" t="s">
        <v>227</v>
      </c>
      <c r="C134" s="1">
        <v>44286.499768518515</v>
      </c>
      <c r="D134">
        <v>2</v>
      </c>
      <c r="E134">
        <v>3</v>
      </c>
      <c r="F134" t="s">
        <v>981</v>
      </c>
      <c r="K134">
        <v>2</v>
      </c>
      <c r="L134" s="2" t="s">
        <v>982</v>
      </c>
      <c r="M134" s="2" t="s">
        <v>983</v>
      </c>
      <c r="N134">
        <v>2</v>
      </c>
      <c r="O134">
        <v>3</v>
      </c>
      <c r="P134">
        <v>3</v>
      </c>
      <c r="Q134">
        <v>3</v>
      </c>
      <c r="R134">
        <v>-1</v>
      </c>
      <c r="S134">
        <v>2</v>
      </c>
      <c r="T134">
        <v>3</v>
      </c>
      <c r="U134">
        <v>2</v>
      </c>
      <c r="V134">
        <v>3</v>
      </c>
      <c r="W134">
        <v>4</v>
      </c>
      <c r="X134">
        <v>3</v>
      </c>
      <c r="Y134">
        <v>4</v>
      </c>
      <c r="Z134">
        <v>5</v>
      </c>
      <c r="AA134">
        <v>4</v>
      </c>
      <c r="AB134">
        <v>4</v>
      </c>
      <c r="AC134">
        <v>-1</v>
      </c>
      <c r="AD134">
        <v>1</v>
      </c>
      <c r="AE134">
        <v>17</v>
      </c>
      <c r="AF134">
        <v>122</v>
      </c>
      <c r="AG134">
        <v>2</v>
      </c>
      <c r="AP134">
        <v>170</v>
      </c>
      <c r="AQ134">
        <v>39</v>
      </c>
      <c r="AR134">
        <v>44</v>
      </c>
      <c r="AS134">
        <v>53</v>
      </c>
      <c r="AT134">
        <v>25</v>
      </c>
      <c r="AU134">
        <v>306</v>
      </c>
      <c r="AV134">
        <v>136</v>
      </c>
      <c r="AW134">
        <v>50</v>
      </c>
      <c r="AX134">
        <v>823</v>
      </c>
      <c r="AY134" s="1">
        <v>44286.509293981479</v>
      </c>
      <c r="AZ134">
        <v>1</v>
      </c>
      <c r="BA134">
        <v>8</v>
      </c>
      <c r="BB134">
        <v>8</v>
      </c>
      <c r="BC134">
        <v>0</v>
      </c>
      <c r="BD134">
        <v>0</v>
      </c>
      <c r="BE134" t="s">
        <v>728</v>
      </c>
      <c r="BF134">
        <v>1</v>
      </c>
    </row>
    <row r="135" spans="1:58" ht="195" x14ac:dyDescent="0.25">
      <c r="A135">
        <v>597</v>
      </c>
      <c r="B135" t="s">
        <v>227</v>
      </c>
      <c r="C135" s="1">
        <v>44286.499768518515</v>
      </c>
      <c r="D135">
        <v>2</v>
      </c>
      <c r="E135">
        <v>3</v>
      </c>
      <c r="F135" t="s">
        <v>984</v>
      </c>
      <c r="K135">
        <v>2</v>
      </c>
      <c r="L135" s="2" t="s">
        <v>985</v>
      </c>
      <c r="M135" t="s">
        <v>986</v>
      </c>
      <c r="N135">
        <v>5</v>
      </c>
      <c r="O135">
        <v>4</v>
      </c>
      <c r="P135">
        <v>4</v>
      </c>
      <c r="Q135">
        <v>1</v>
      </c>
      <c r="R135">
        <v>4</v>
      </c>
      <c r="S135">
        <v>1</v>
      </c>
      <c r="T135">
        <v>3</v>
      </c>
      <c r="U135">
        <v>3</v>
      </c>
      <c r="V135">
        <v>1</v>
      </c>
      <c r="W135">
        <v>4</v>
      </c>
      <c r="X135">
        <v>4</v>
      </c>
      <c r="Y135">
        <v>3</v>
      </c>
      <c r="Z135">
        <v>5</v>
      </c>
      <c r="AA135">
        <v>5</v>
      </c>
      <c r="AB135">
        <v>4</v>
      </c>
      <c r="AC135">
        <v>-1</v>
      </c>
      <c r="AD135">
        <v>2</v>
      </c>
      <c r="AE135">
        <v>16</v>
      </c>
      <c r="AF135">
        <v>123</v>
      </c>
      <c r="AG135">
        <v>3</v>
      </c>
      <c r="AP135">
        <v>176</v>
      </c>
      <c r="AQ135">
        <v>32</v>
      </c>
      <c r="AR135">
        <v>33</v>
      </c>
      <c r="AS135">
        <v>126</v>
      </c>
      <c r="AT135">
        <v>35</v>
      </c>
      <c r="AU135">
        <v>193</v>
      </c>
      <c r="AV135">
        <v>92</v>
      </c>
      <c r="AW135">
        <v>49</v>
      </c>
      <c r="AX135">
        <v>736</v>
      </c>
      <c r="AY135" s="1">
        <v>44286.508287037039</v>
      </c>
      <c r="AZ135">
        <v>1</v>
      </c>
      <c r="BA135">
        <v>8</v>
      </c>
      <c r="BB135">
        <v>8</v>
      </c>
      <c r="BC135">
        <v>0</v>
      </c>
      <c r="BD135">
        <v>0</v>
      </c>
      <c r="BE135" t="s">
        <v>127</v>
      </c>
      <c r="BF135">
        <v>1</v>
      </c>
    </row>
    <row r="136" spans="1:58" ht="409.5" hidden="1" x14ac:dyDescent="0.25">
      <c r="A136">
        <v>598</v>
      </c>
      <c r="B136" t="s">
        <v>227</v>
      </c>
      <c r="C136" s="1">
        <v>44286.499780092592</v>
      </c>
      <c r="D136">
        <v>2</v>
      </c>
      <c r="E136">
        <v>3</v>
      </c>
      <c r="F136" t="s">
        <v>987</v>
      </c>
      <c r="K136">
        <v>2</v>
      </c>
      <c r="L136" s="2" t="s">
        <v>988</v>
      </c>
      <c r="M136" t="e">
        <v>#NAME?</v>
      </c>
      <c r="N136">
        <v>5</v>
      </c>
      <c r="O136">
        <v>5</v>
      </c>
      <c r="P136">
        <v>4</v>
      </c>
      <c r="Q136">
        <v>2</v>
      </c>
      <c r="R136">
        <v>3</v>
      </c>
      <c r="S136">
        <v>2</v>
      </c>
      <c r="T136">
        <v>5</v>
      </c>
      <c r="U136">
        <v>3</v>
      </c>
      <c r="V136">
        <v>5</v>
      </c>
      <c r="W136">
        <v>4</v>
      </c>
      <c r="X136">
        <v>3</v>
      </c>
      <c r="Y136">
        <v>3</v>
      </c>
      <c r="Z136">
        <v>4</v>
      </c>
      <c r="AA136">
        <v>4</v>
      </c>
      <c r="AB136">
        <v>5</v>
      </c>
      <c r="AC136">
        <v>3</v>
      </c>
      <c r="AD136">
        <v>2</v>
      </c>
      <c r="AE136">
        <v>17</v>
      </c>
      <c r="AF136">
        <v>123</v>
      </c>
      <c r="AG136">
        <v>2</v>
      </c>
      <c r="AP136">
        <v>137</v>
      </c>
      <c r="AQ136">
        <v>46</v>
      </c>
      <c r="AR136">
        <v>26</v>
      </c>
      <c r="AS136">
        <v>42</v>
      </c>
      <c r="AT136">
        <v>17</v>
      </c>
      <c r="AU136">
        <v>393</v>
      </c>
      <c r="AV136">
        <v>181</v>
      </c>
      <c r="AW136">
        <v>40</v>
      </c>
      <c r="AX136">
        <v>882</v>
      </c>
      <c r="AY136" s="1">
        <v>44286.509988425925</v>
      </c>
      <c r="AZ136">
        <v>1</v>
      </c>
      <c r="BA136">
        <v>8</v>
      </c>
      <c r="BB136">
        <v>8</v>
      </c>
      <c r="BC136">
        <v>0</v>
      </c>
      <c r="BD136">
        <v>0</v>
      </c>
      <c r="BE136" t="s">
        <v>209</v>
      </c>
      <c r="BF136">
        <v>7</v>
      </c>
    </row>
    <row r="137" spans="1:58" ht="409.5" x14ac:dyDescent="0.25">
      <c r="A137">
        <v>599</v>
      </c>
      <c r="B137" t="s">
        <v>227</v>
      </c>
      <c r="C137" s="1">
        <v>44286.499780092592</v>
      </c>
      <c r="D137">
        <v>2</v>
      </c>
      <c r="E137">
        <v>3</v>
      </c>
      <c r="F137" t="s">
        <v>989</v>
      </c>
      <c r="K137">
        <v>2</v>
      </c>
      <c r="L137" s="2" t="s">
        <v>990</v>
      </c>
      <c r="M137" t="e">
        <v>#NAME?</v>
      </c>
      <c r="N137">
        <v>-1</v>
      </c>
      <c r="O137">
        <v>4</v>
      </c>
      <c r="P137">
        <v>2</v>
      </c>
      <c r="Q137">
        <v>2</v>
      </c>
      <c r="R137">
        <v>3</v>
      </c>
      <c r="S137">
        <v>2</v>
      </c>
      <c r="T137">
        <v>2</v>
      </c>
      <c r="U137">
        <v>3</v>
      </c>
      <c r="V137">
        <v>4</v>
      </c>
      <c r="W137">
        <v>3</v>
      </c>
      <c r="X137">
        <v>4</v>
      </c>
      <c r="Y137">
        <v>4</v>
      </c>
      <c r="Z137">
        <v>4</v>
      </c>
      <c r="AA137">
        <v>4</v>
      </c>
      <c r="AB137">
        <v>4</v>
      </c>
      <c r="AC137">
        <v>-1</v>
      </c>
      <c r="AD137">
        <v>1</v>
      </c>
      <c r="AE137">
        <v>17</v>
      </c>
      <c r="AF137">
        <v>124</v>
      </c>
      <c r="AG137">
        <v>3</v>
      </c>
      <c r="AP137">
        <v>139</v>
      </c>
      <c r="AQ137">
        <v>37</v>
      </c>
      <c r="AR137">
        <v>38</v>
      </c>
      <c r="AS137">
        <v>90</v>
      </c>
      <c r="AT137">
        <v>20</v>
      </c>
      <c r="AU137">
        <v>414</v>
      </c>
      <c r="AV137">
        <v>132</v>
      </c>
      <c r="AW137">
        <v>55</v>
      </c>
      <c r="AX137">
        <v>925</v>
      </c>
      <c r="AY137" s="1">
        <v>44286.51048611111</v>
      </c>
      <c r="AZ137">
        <v>1</v>
      </c>
      <c r="BA137">
        <v>8</v>
      </c>
      <c r="BB137">
        <v>8</v>
      </c>
      <c r="BC137">
        <v>0</v>
      </c>
      <c r="BD137">
        <v>0</v>
      </c>
      <c r="BE137" t="s">
        <v>160</v>
      </c>
      <c r="BF137">
        <v>0</v>
      </c>
    </row>
    <row r="138" spans="1:58" ht="409.5" x14ac:dyDescent="0.25">
      <c r="A138">
        <v>601</v>
      </c>
      <c r="B138" t="s">
        <v>227</v>
      </c>
      <c r="C138" s="1">
        <v>44286.499849537038</v>
      </c>
      <c r="D138">
        <v>2</v>
      </c>
      <c r="E138">
        <v>3</v>
      </c>
      <c r="F138" t="s">
        <v>970</v>
      </c>
      <c r="K138">
        <v>2</v>
      </c>
      <c r="L138" s="2" t="s">
        <v>993</v>
      </c>
      <c r="M138" t="s">
        <v>994</v>
      </c>
      <c r="N138">
        <v>4</v>
      </c>
      <c r="O138">
        <v>4</v>
      </c>
      <c r="P138">
        <v>3</v>
      </c>
      <c r="Q138">
        <v>2</v>
      </c>
      <c r="R138">
        <v>3</v>
      </c>
      <c r="S138">
        <v>2</v>
      </c>
      <c r="T138">
        <v>4</v>
      </c>
      <c r="U138">
        <v>2</v>
      </c>
      <c r="V138">
        <v>3</v>
      </c>
      <c r="W138">
        <v>5</v>
      </c>
      <c r="X138">
        <v>2</v>
      </c>
      <c r="Y138">
        <v>4</v>
      </c>
      <c r="Z138">
        <v>3</v>
      </c>
      <c r="AA138">
        <v>5</v>
      </c>
      <c r="AB138">
        <v>4</v>
      </c>
      <c r="AC138">
        <v>2</v>
      </c>
      <c r="AD138">
        <v>-9</v>
      </c>
      <c r="AF138">
        <v>125</v>
      </c>
      <c r="AG138">
        <v>3</v>
      </c>
      <c r="AP138">
        <v>153</v>
      </c>
      <c r="AQ138">
        <v>21</v>
      </c>
      <c r="AR138">
        <v>27</v>
      </c>
      <c r="AS138">
        <v>42</v>
      </c>
      <c r="AT138">
        <v>25</v>
      </c>
      <c r="AU138">
        <v>302</v>
      </c>
      <c r="AV138">
        <v>184</v>
      </c>
      <c r="AW138">
        <v>34</v>
      </c>
      <c r="AX138">
        <v>788</v>
      </c>
      <c r="AY138" s="1">
        <v>44286.508969907409</v>
      </c>
      <c r="AZ138">
        <v>1</v>
      </c>
      <c r="BA138">
        <v>8</v>
      </c>
      <c r="BB138">
        <v>8</v>
      </c>
      <c r="BC138">
        <v>8</v>
      </c>
      <c r="BD138">
        <v>8</v>
      </c>
      <c r="BE138" t="s">
        <v>679</v>
      </c>
      <c r="BF138">
        <v>11</v>
      </c>
    </row>
    <row r="139" spans="1:58" ht="409.5" hidden="1" x14ac:dyDescent="0.25">
      <c r="A139">
        <v>602</v>
      </c>
      <c r="B139" t="s">
        <v>227</v>
      </c>
      <c r="C139" s="1">
        <v>44286.499849537038</v>
      </c>
      <c r="D139">
        <v>2</v>
      </c>
      <c r="E139">
        <v>3</v>
      </c>
      <c r="F139" t="s">
        <v>973</v>
      </c>
      <c r="K139">
        <v>2</v>
      </c>
      <c r="L139" s="2" t="s">
        <v>995</v>
      </c>
      <c r="M139" s="2" t="s">
        <v>996</v>
      </c>
      <c r="N139">
        <v>4</v>
      </c>
      <c r="O139">
        <v>3</v>
      </c>
      <c r="P139">
        <v>3</v>
      </c>
      <c r="Q139">
        <v>2</v>
      </c>
      <c r="R139">
        <v>3</v>
      </c>
      <c r="S139">
        <v>2</v>
      </c>
      <c r="T139">
        <v>2</v>
      </c>
      <c r="U139">
        <v>2</v>
      </c>
      <c r="V139">
        <v>4</v>
      </c>
      <c r="W139">
        <v>3</v>
      </c>
      <c r="X139">
        <v>4</v>
      </c>
      <c r="Y139">
        <v>3</v>
      </c>
      <c r="Z139">
        <v>4</v>
      </c>
      <c r="AA139">
        <v>4</v>
      </c>
      <c r="AB139">
        <v>5</v>
      </c>
      <c r="AC139">
        <v>-1</v>
      </c>
      <c r="AD139">
        <v>2</v>
      </c>
      <c r="AE139">
        <v>18</v>
      </c>
      <c r="AF139">
        <v>125</v>
      </c>
      <c r="AG139">
        <v>2</v>
      </c>
      <c r="AP139">
        <v>134</v>
      </c>
      <c r="AQ139">
        <v>37</v>
      </c>
      <c r="AR139">
        <v>27</v>
      </c>
      <c r="AS139">
        <v>93</v>
      </c>
      <c r="AT139">
        <v>26</v>
      </c>
      <c r="AU139">
        <v>185</v>
      </c>
      <c r="AV139">
        <v>410</v>
      </c>
      <c r="AW139">
        <v>56</v>
      </c>
      <c r="AX139">
        <v>658</v>
      </c>
      <c r="AY139" s="1">
        <v>44286.511053240742</v>
      </c>
      <c r="AZ139">
        <v>1</v>
      </c>
      <c r="BA139">
        <v>8</v>
      </c>
      <c r="BB139">
        <v>8</v>
      </c>
      <c r="BC139">
        <v>0</v>
      </c>
      <c r="BD139">
        <v>0</v>
      </c>
      <c r="BE139" t="s">
        <v>611</v>
      </c>
      <c r="BF139">
        <v>2</v>
      </c>
    </row>
    <row r="140" spans="1:58" ht="345" x14ac:dyDescent="0.25">
      <c r="A140">
        <v>603</v>
      </c>
      <c r="B140" t="s">
        <v>227</v>
      </c>
      <c r="C140" s="1">
        <v>44286.499918981484</v>
      </c>
      <c r="D140">
        <v>2</v>
      </c>
      <c r="E140">
        <v>3</v>
      </c>
      <c r="F140" t="s">
        <v>970</v>
      </c>
      <c r="K140">
        <v>2</v>
      </c>
      <c r="L140" s="2" t="s">
        <v>997</v>
      </c>
      <c r="M140" t="e">
        <v>#NAME?</v>
      </c>
      <c r="N140">
        <v>3</v>
      </c>
      <c r="O140">
        <v>4</v>
      </c>
      <c r="P140">
        <v>4</v>
      </c>
      <c r="Q140">
        <v>1</v>
      </c>
      <c r="R140">
        <v>-1</v>
      </c>
      <c r="S140">
        <v>2</v>
      </c>
      <c r="T140">
        <v>3</v>
      </c>
      <c r="U140">
        <v>4</v>
      </c>
      <c r="V140">
        <v>4</v>
      </c>
      <c r="W140">
        <v>-1</v>
      </c>
      <c r="X140">
        <v>-1</v>
      </c>
      <c r="Y140">
        <v>3</v>
      </c>
      <c r="Z140">
        <v>3</v>
      </c>
      <c r="AA140">
        <v>4</v>
      </c>
      <c r="AB140">
        <v>-1</v>
      </c>
      <c r="AC140">
        <v>-1</v>
      </c>
      <c r="AD140">
        <v>2</v>
      </c>
      <c r="AE140">
        <v>17</v>
      </c>
      <c r="AF140">
        <v>126</v>
      </c>
      <c r="AG140">
        <v>3</v>
      </c>
      <c r="AP140">
        <v>137</v>
      </c>
      <c r="AQ140">
        <v>57</v>
      </c>
      <c r="AR140">
        <v>26</v>
      </c>
      <c r="AS140">
        <v>94</v>
      </c>
      <c r="AT140">
        <v>17</v>
      </c>
      <c r="AU140">
        <v>115</v>
      </c>
      <c r="AV140">
        <v>132</v>
      </c>
      <c r="AW140">
        <v>44</v>
      </c>
      <c r="AX140">
        <v>622</v>
      </c>
      <c r="AY140" s="1">
        <v>44286.507118055553</v>
      </c>
      <c r="AZ140">
        <v>1</v>
      </c>
      <c r="BA140">
        <v>8</v>
      </c>
      <c r="BB140">
        <v>8</v>
      </c>
      <c r="BC140">
        <v>0</v>
      </c>
      <c r="BD140">
        <v>0</v>
      </c>
      <c r="BE140" t="s">
        <v>692</v>
      </c>
      <c r="BF140">
        <v>8</v>
      </c>
    </row>
    <row r="141" spans="1:58" ht="409.5" hidden="1" x14ac:dyDescent="0.25">
      <c r="A141">
        <v>604</v>
      </c>
      <c r="B141" t="s">
        <v>227</v>
      </c>
      <c r="C141" s="1">
        <v>44286.500069444446</v>
      </c>
      <c r="D141">
        <v>2</v>
      </c>
      <c r="E141">
        <v>3</v>
      </c>
      <c r="F141" t="s">
        <v>998</v>
      </c>
      <c r="K141">
        <v>2</v>
      </c>
      <c r="L141" s="2" t="s">
        <v>999</v>
      </c>
      <c r="M141" t="s">
        <v>1000</v>
      </c>
      <c r="N141">
        <v>5</v>
      </c>
      <c r="O141">
        <v>5</v>
      </c>
      <c r="P141">
        <v>4</v>
      </c>
      <c r="Q141">
        <v>1</v>
      </c>
      <c r="R141">
        <v>1</v>
      </c>
      <c r="S141">
        <v>1</v>
      </c>
      <c r="T141">
        <v>4</v>
      </c>
      <c r="U141">
        <v>4</v>
      </c>
      <c r="V141">
        <v>5</v>
      </c>
      <c r="W141">
        <v>5</v>
      </c>
      <c r="X141">
        <v>3</v>
      </c>
      <c r="Y141">
        <v>4</v>
      </c>
      <c r="Z141">
        <v>5</v>
      </c>
      <c r="AA141">
        <v>5</v>
      </c>
      <c r="AB141">
        <v>4</v>
      </c>
      <c r="AC141">
        <v>1</v>
      </c>
      <c r="AD141">
        <v>2</v>
      </c>
      <c r="AE141">
        <v>17</v>
      </c>
      <c r="AF141">
        <v>126</v>
      </c>
      <c r="AG141">
        <v>2</v>
      </c>
      <c r="AP141">
        <v>175</v>
      </c>
      <c r="AQ141">
        <v>25</v>
      </c>
      <c r="AR141">
        <v>19</v>
      </c>
      <c r="AS141">
        <v>84</v>
      </c>
      <c r="AT141">
        <v>13</v>
      </c>
      <c r="AU141">
        <v>141</v>
      </c>
      <c r="AV141">
        <v>337</v>
      </c>
      <c r="AW141">
        <v>39</v>
      </c>
      <c r="AX141">
        <v>596</v>
      </c>
      <c r="AY141" s="1">
        <v>44286.509710648148</v>
      </c>
      <c r="AZ141">
        <v>1</v>
      </c>
      <c r="BA141">
        <v>8</v>
      </c>
      <c r="BB141">
        <v>8</v>
      </c>
      <c r="BC141">
        <v>0</v>
      </c>
      <c r="BD141">
        <v>0</v>
      </c>
      <c r="BE141" t="s">
        <v>308</v>
      </c>
      <c r="BF141">
        <v>15</v>
      </c>
    </row>
    <row r="142" spans="1:58" ht="409.5" x14ac:dyDescent="0.25">
      <c r="A142">
        <v>605</v>
      </c>
      <c r="B142" t="s">
        <v>227</v>
      </c>
      <c r="C142" s="1">
        <v>44286.500115740739</v>
      </c>
      <c r="D142">
        <v>2</v>
      </c>
      <c r="E142">
        <v>3</v>
      </c>
      <c r="F142" t="s">
        <v>973</v>
      </c>
      <c r="K142">
        <v>2</v>
      </c>
      <c r="L142" s="2" t="s">
        <v>1001</v>
      </c>
      <c r="M142" t="e">
        <v>#NAME?</v>
      </c>
      <c r="N142">
        <v>5</v>
      </c>
      <c r="O142">
        <v>4</v>
      </c>
      <c r="P142">
        <v>4</v>
      </c>
      <c r="Q142">
        <v>2</v>
      </c>
      <c r="R142">
        <v>2</v>
      </c>
      <c r="S142">
        <v>2</v>
      </c>
      <c r="T142">
        <v>3</v>
      </c>
      <c r="U142">
        <v>2</v>
      </c>
      <c r="V142">
        <v>4</v>
      </c>
      <c r="W142">
        <v>2</v>
      </c>
      <c r="X142">
        <v>2</v>
      </c>
      <c r="Y142">
        <v>4</v>
      </c>
      <c r="Z142">
        <v>5</v>
      </c>
      <c r="AA142">
        <v>3</v>
      </c>
      <c r="AB142">
        <v>3</v>
      </c>
      <c r="AC142">
        <v>2</v>
      </c>
      <c r="AD142">
        <v>2</v>
      </c>
      <c r="AE142">
        <v>17</v>
      </c>
      <c r="AF142">
        <v>127</v>
      </c>
      <c r="AG142">
        <v>3</v>
      </c>
      <c r="AP142">
        <v>244</v>
      </c>
      <c r="AQ142">
        <v>50</v>
      </c>
      <c r="AR142">
        <v>63</v>
      </c>
      <c r="AS142">
        <v>86</v>
      </c>
      <c r="AT142">
        <v>18</v>
      </c>
      <c r="AU142">
        <v>289</v>
      </c>
      <c r="AV142">
        <v>249</v>
      </c>
      <c r="AW142">
        <v>39</v>
      </c>
      <c r="AX142">
        <v>1038</v>
      </c>
      <c r="AY142" s="1">
        <v>44286.512129629627</v>
      </c>
      <c r="AZ142">
        <v>1</v>
      </c>
      <c r="BA142">
        <v>8</v>
      </c>
      <c r="BB142">
        <v>8</v>
      </c>
      <c r="BC142">
        <v>0</v>
      </c>
      <c r="BD142">
        <v>0</v>
      </c>
      <c r="BE142" t="s">
        <v>400</v>
      </c>
      <c r="BF142">
        <v>2</v>
      </c>
    </row>
    <row r="143" spans="1:58" ht="409.5" hidden="1" x14ac:dyDescent="0.25">
      <c r="A143">
        <v>606</v>
      </c>
      <c r="B143" t="s">
        <v>227</v>
      </c>
      <c r="C143" s="1">
        <v>44286.500138888892</v>
      </c>
      <c r="D143">
        <v>2</v>
      </c>
      <c r="E143">
        <v>3</v>
      </c>
      <c r="F143" t="s">
        <v>973</v>
      </c>
      <c r="K143">
        <v>2</v>
      </c>
      <c r="L143" s="2" t="s">
        <v>1002</v>
      </c>
      <c r="M143" s="2" t="s">
        <v>1003</v>
      </c>
      <c r="N143">
        <v>4</v>
      </c>
      <c r="O143">
        <v>4</v>
      </c>
      <c r="P143">
        <v>5</v>
      </c>
      <c r="Q143">
        <v>2</v>
      </c>
      <c r="R143">
        <v>1</v>
      </c>
      <c r="S143">
        <v>2</v>
      </c>
      <c r="T143">
        <v>4</v>
      </c>
      <c r="U143">
        <v>3</v>
      </c>
      <c r="V143">
        <v>4</v>
      </c>
      <c r="W143">
        <v>4</v>
      </c>
      <c r="X143">
        <v>5</v>
      </c>
      <c r="Y143">
        <v>4</v>
      </c>
      <c r="Z143">
        <v>5</v>
      </c>
      <c r="AA143">
        <v>5</v>
      </c>
      <c r="AB143">
        <v>4</v>
      </c>
      <c r="AC143">
        <v>2</v>
      </c>
      <c r="AD143">
        <v>2</v>
      </c>
      <c r="AE143">
        <v>17</v>
      </c>
      <c r="AF143">
        <v>127</v>
      </c>
      <c r="AG143">
        <v>2</v>
      </c>
      <c r="AP143">
        <v>84</v>
      </c>
      <c r="AQ143">
        <v>28</v>
      </c>
      <c r="AR143">
        <v>41</v>
      </c>
      <c r="AS143">
        <v>58</v>
      </c>
      <c r="AT143">
        <v>8</v>
      </c>
      <c r="AU143">
        <v>318</v>
      </c>
      <c r="AV143">
        <v>209</v>
      </c>
      <c r="AW143">
        <v>30</v>
      </c>
      <c r="AX143">
        <v>776</v>
      </c>
      <c r="AY143" s="1">
        <v>44286.509120370371</v>
      </c>
      <c r="AZ143">
        <v>1</v>
      </c>
      <c r="BA143">
        <v>8</v>
      </c>
      <c r="BB143">
        <v>8</v>
      </c>
      <c r="BC143">
        <v>0</v>
      </c>
      <c r="BD143">
        <v>0</v>
      </c>
      <c r="BE143" t="s">
        <v>633</v>
      </c>
      <c r="BF143">
        <v>16</v>
      </c>
    </row>
    <row r="144" spans="1:58" ht="409.5" x14ac:dyDescent="0.25">
      <c r="A144">
        <v>609</v>
      </c>
      <c r="B144" t="s">
        <v>227</v>
      </c>
      <c r="C144" s="1">
        <v>44286.500243055554</v>
      </c>
      <c r="D144">
        <v>2</v>
      </c>
      <c r="E144">
        <v>3</v>
      </c>
      <c r="F144" t="s">
        <v>1006</v>
      </c>
      <c r="K144">
        <v>2</v>
      </c>
      <c r="L144" s="2" t="s">
        <v>1007</v>
      </c>
      <c r="M144" s="2" t="s">
        <v>1008</v>
      </c>
      <c r="N144">
        <v>2</v>
      </c>
      <c r="O144">
        <v>4</v>
      </c>
      <c r="P144">
        <v>4</v>
      </c>
      <c r="Q144">
        <v>1</v>
      </c>
      <c r="R144">
        <v>3</v>
      </c>
      <c r="S144">
        <v>1</v>
      </c>
      <c r="T144">
        <v>2</v>
      </c>
      <c r="U144">
        <v>1</v>
      </c>
      <c r="V144">
        <v>2</v>
      </c>
      <c r="W144">
        <v>4</v>
      </c>
      <c r="X144">
        <v>3</v>
      </c>
      <c r="Y144">
        <v>3</v>
      </c>
      <c r="Z144">
        <v>3</v>
      </c>
      <c r="AA144">
        <v>4</v>
      </c>
      <c r="AB144">
        <v>4</v>
      </c>
      <c r="AC144">
        <v>-1</v>
      </c>
      <c r="AD144">
        <v>2</v>
      </c>
      <c r="AE144">
        <v>17</v>
      </c>
      <c r="AF144">
        <v>129</v>
      </c>
      <c r="AG144">
        <v>3</v>
      </c>
      <c r="AP144">
        <v>58</v>
      </c>
      <c r="AQ144">
        <v>57</v>
      </c>
      <c r="AR144">
        <v>26</v>
      </c>
      <c r="AS144">
        <v>72</v>
      </c>
      <c r="AT144">
        <v>20</v>
      </c>
      <c r="AU144">
        <v>219</v>
      </c>
      <c r="AV144">
        <v>175</v>
      </c>
      <c r="AW144">
        <v>51</v>
      </c>
      <c r="AX144">
        <v>678</v>
      </c>
      <c r="AY144" s="1">
        <v>44286.508090277777</v>
      </c>
      <c r="AZ144">
        <v>1</v>
      </c>
      <c r="BA144">
        <v>8</v>
      </c>
      <c r="BB144">
        <v>8</v>
      </c>
      <c r="BC144">
        <v>0</v>
      </c>
      <c r="BD144">
        <v>0</v>
      </c>
      <c r="BE144" t="s">
        <v>209</v>
      </c>
      <c r="BF144">
        <v>5</v>
      </c>
    </row>
    <row r="145" spans="1:58" hidden="1" x14ac:dyDescent="0.25">
      <c r="A145">
        <v>610</v>
      </c>
      <c r="B145" t="s">
        <v>227</v>
      </c>
      <c r="C145" s="1">
        <v>44286.500289351854</v>
      </c>
      <c r="D145">
        <v>2</v>
      </c>
      <c r="E145">
        <v>3</v>
      </c>
      <c r="F145" t="s">
        <v>970</v>
      </c>
      <c r="K145">
        <v>2</v>
      </c>
      <c r="L145" t="s">
        <v>1009</v>
      </c>
      <c r="M145" t="e">
        <v>#NAME?</v>
      </c>
      <c r="N145">
        <v>5</v>
      </c>
      <c r="O145">
        <v>4</v>
      </c>
      <c r="P145">
        <v>3</v>
      </c>
      <c r="Q145">
        <v>1</v>
      </c>
      <c r="R145">
        <v>-1</v>
      </c>
      <c r="S145">
        <v>2</v>
      </c>
      <c r="T145">
        <v>3</v>
      </c>
      <c r="U145">
        <v>2</v>
      </c>
      <c r="V145">
        <v>3</v>
      </c>
      <c r="W145">
        <v>4</v>
      </c>
      <c r="X145">
        <v>4</v>
      </c>
      <c r="Y145">
        <v>3</v>
      </c>
      <c r="Z145">
        <v>3</v>
      </c>
      <c r="AA145">
        <v>3</v>
      </c>
      <c r="AB145">
        <v>4</v>
      </c>
      <c r="AC145">
        <v>-1</v>
      </c>
      <c r="AD145">
        <v>2</v>
      </c>
      <c r="AE145">
        <v>17</v>
      </c>
      <c r="AF145">
        <v>129</v>
      </c>
      <c r="AG145">
        <v>2</v>
      </c>
      <c r="AP145">
        <v>55</v>
      </c>
      <c r="AQ145">
        <v>43</v>
      </c>
      <c r="AR145">
        <v>45</v>
      </c>
      <c r="AS145">
        <v>90</v>
      </c>
      <c r="AT145">
        <v>22</v>
      </c>
      <c r="AU145">
        <v>214</v>
      </c>
      <c r="AV145">
        <v>87</v>
      </c>
      <c r="AW145">
        <v>74</v>
      </c>
      <c r="AX145">
        <v>630</v>
      </c>
      <c r="AY145" s="1">
        <v>44286.507581018515</v>
      </c>
      <c r="AZ145">
        <v>1</v>
      </c>
      <c r="BA145">
        <v>8</v>
      </c>
      <c r="BB145">
        <v>8</v>
      </c>
      <c r="BC145">
        <v>0</v>
      </c>
      <c r="BD145">
        <v>0</v>
      </c>
      <c r="BE145" t="s">
        <v>418</v>
      </c>
      <c r="BF145">
        <v>4</v>
      </c>
    </row>
    <row r="146" spans="1:58" ht="409.5" x14ac:dyDescent="0.25">
      <c r="A146">
        <v>611</v>
      </c>
      <c r="B146" t="s">
        <v>227</v>
      </c>
      <c r="C146" s="1">
        <v>44286.50136574074</v>
      </c>
      <c r="D146">
        <v>2</v>
      </c>
      <c r="E146">
        <v>3</v>
      </c>
      <c r="F146" t="s">
        <v>973</v>
      </c>
      <c r="K146">
        <v>2</v>
      </c>
      <c r="L146" s="2" t="s">
        <v>1010</v>
      </c>
      <c r="M146" s="2" t="s">
        <v>1011</v>
      </c>
      <c r="N146">
        <v>4</v>
      </c>
      <c r="O146">
        <v>3</v>
      </c>
      <c r="P146">
        <v>4</v>
      </c>
      <c r="Q146">
        <v>4</v>
      </c>
      <c r="R146">
        <v>3</v>
      </c>
      <c r="S146">
        <v>1</v>
      </c>
      <c r="T146">
        <v>2</v>
      </c>
      <c r="U146">
        <v>2</v>
      </c>
      <c r="V146">
        <v>4</v>
      </c>
      <c r="W146">
        <v>4</v>
      </c>
      <c r="X146">
        <v>4</v>
      </c>
      <c r="Y146">
        <v>5</v>
      </c>
      <c r="Z146">
        <v>4</v>
      </c>
      <c r="AA146">
        <v>5</v>
      </c>
      <c r="AB146">
        <v>5</v>
      </c>
      <c r="AC146">
        <v>-1</v>
      </c>
      <c r="AD146">
        <v>1</v>
      </c>
      <c r="AE146">
        <v>17</v>
      </c>
      <c r="AF146">
        <v>130</v>
      </c>
      <c r="AG146">
        <v>3</v>
      </c>
      <c r="AP146">
        <v>120</v>
      </c>
      <c r="AQ146">
        <v>24</v>
      </c>
      <c r="AR146">
        <v>36</v>
      </c>
      <c r="AS146">
        <v>44</v>
      </c>
      <c r="AT146">
        <v>18</v>
      </c>
      <c r="AU146">
        <v>259</v>
      </c>
      <c r="AV146">
        <v>131</v>
      </c>
      <c r="AW146">
        <v>33</v>
      </c>
      <c r="AX146">
        <v>665</v>
      </c>
      <c r="AY146" s="1">
        <v>44286.509062500001</v>
      </c>
      <c r="AZ146">
        <v>1</v>
      </c>
      <c r="BA146">
        <v>8</v>
      </c>
      <c r="BB146">
        <v>8</v>
      </c>
      <c r="BC146">
        <v>0</v>
      </c>
      <c r="BD146">
        <v>0</v>
      </c>
      <c r="BE146" t="s">
        <v>198</v>
      </c>
      <c r="BF146">
        <v>9</v>
      </c>
    </row>
    <row r="147" spans="1:58" ht="409.5" hidden="1" x14ac:dyDescent="0.25">
      <c r="A147">
        <v>296</v>
      </c>
      <c r="B147" t="s">
        <v>115</v>
      </c>
      <c r="C147" s="1">
        <v>44258.3903587963</v>
      </c>
      <c r="D147">
        <v>2</v>
      </c>
      <c r="E147">
        <v>3</v>
      </c>
      <c r="F147" t="s">
        <v>406</v>
      </c>
      <c r="G147" t="s">
        <v>572</v>
      </c>
      <c r="H147">
        <v>5</v>
      </c>
      <c r="I147">
        <v>19</v>
      </c>
      <c r="J147" t="s">
        <v>573</v>
      </c>
      <c r="K147">
        <v>2</v>
      </c>
      <c r="L147" s="2" t="s">
        <v>574</v>
      </c>
      <c r="M147" s="2" t="s">
        <v>575</v>
      </c>
      <c r="O147">
        <v>2</v>
      </c>
      <c r="Q147">
        <v>3</v>
      </c>
      <c r="S147">
        <v>1</v>
      </c>
      <c r="T147">
        <v>3</v>
      </c>
      <c r="U147">
        <v>3</v>
      </c>
      <c r="V147">
        <v>4</v>
      </c>
      <c r="Y147">
        <v>3</v>
      </c>
      <c r="Z147">
        <v>4</v>
      </c>
      <c r="AA147">
        <v>4</v>
      </c>
      <c r="AB147">
        <v>4</v>
      </c>
      <c r="AC147">
        <v>2</v>
      </c>
      <c r="AD147">
        <v>1</v>
      </c>
      <c r="AE147">
        <v>17</v>
      </c>
      <c r="AG147">
        <v>1</v>
      </c>
      <c r="AP147">
        <v>101</v>
      </c>
      <c r="AQ147">
        <v>50</v>
      </c>
      <c r="AR147">
        <v>88</v>
      </c>
      <c r="AS147">
        <v>83</v>
      </c>
      <c r="AT147">
        <v>21</v>
      </c>
      <c r="AU147">
        <v>192</v>
      </c>
      <c r="AV147">
        <v>138</v>
      </c>
      <c r="AW147">
        <v>36</v>
      </c>
      <c r="AX147">
        <v>655</v>
      </c>
      <c r="AY147" s="1">
        <v>44258.398564814815</v>
      </c>
      <c r="AZ147">
        <v>1</v>
      </c>
      <c r="BA147">
        <v>8</v>
      </c>
      <c r="BB147">
        <v>8</v>
      </c>
      <c r="BC147">
        <v>0</v>
      </c>
      <c r="BD147">
        <v>0</v>
      </c>
      <c r="BE147" t="s">
        <v>576</v>
      </c>
      <c r="BF147">
        <v>2</v>
      </c>
    </row>
    <row r="148" spans="1:58" hidden="1" x14ac:dyDescent="0.25">
      <c r="A148">
        <v>168</v>
      </c>
      <c r="B148" t="s">
        <v>115</v>
      </c>
      <c r="C148" s="1">
        <v>44249.333993055552</v>
      </c>
      <c r="D148">
        <v>2</v>
      </c>
      <c r="E148">
        <v>3</v>
      </c>
      <c r="F148" t="s">
        <v>228</v>
      </c>
      <c r="G148" t="s">
        <v>229</v>
      </c>
      <c r="H148">
        <v>4</v>
      </c>
      <c r="I148">
        <v>24</v>
      </c>
      <c r="J148" t="s">
        <v>230</v>
      </c>
      <c r="K148">
        <v>2</v>
      </c>
      <c r="L148" t="s">
        <v>231</v>
      </c>
      <c r="M148" t="s">
        <v>232</v>
      </c>
      <c r="N148">
        <v>3</v>
      </c>
      <c r="O148">
        <v>2</v>
      </c>
      <c r="Q148">
        <v>1</v>
      </c>
      <c r="R148">
        <v>2</v>
      </c>
      <c r="T148">
        <v>2</v>
      </c>
      <c r="U148">
        <v>1</v>
      </c>
      <c r="V148">
        <v>4</v>
      </c>
      <c r="X148">
        <v>3</v>
      </c>
      <c r="Y148">
        <v>4</v>
      </c>
      <c r="Z148">
        <v>4</v>
      </c>
      <c r="AB148">
        <v>4</v>
      </c>
      <c r="AD148">
        <v>2</v>
      </c>
      <c r="AE148">
        <v>17</v>
      </c>
      <c r="AG148">
        <v>1</v>
      </c>
      <c r="AP148">
        <v>94</v>
      </c>
      <c r="AQ148">
        <v>42</v>
      </c>
      <c r="AR148">
        <v>49</v>
      </c>
      <c r="AS148">
        <v>88</v>
      </c>
      <c r="AT148">
        <v>23</v>
      </c>
      <c r="AU148">
        <v>108</v>
      </c>
      <c r="AV148">
        <v>92</v>
      </c>
      <c r="AW148">
        <v>68</v>
      </c>
      <c r="AX148">
        <v>564</v>
      </c>
      <c r="AY148" s="1">
        <v>44249.340520833335</v>
      </c>
      <c r="AZ148">
        <v>1</v>
      </c>
      <c r="BA148">
        <v>8</v>
      </c>
      <c r="BB148">
        <v>8</v>
      </c>
      <c r="BC148">
        <v>0</v>
      </c>
      <c r="BD148">
        <v>0</v>
      </c>
      <c r="BE148" t="s">
        <v>233</v>
      </c>
      <c r="BF148">
        <v>5</v>
      </c>
    </row>
    <row r="149" spans="1:58" ht="285" hidden="1" x14ac:dyDescent="0.25">
      <c r="A149">
        <v>173</v>
      </c>
      <c r="B149" t="s">
        <v>115</v>
      </c>
      <c r="C149" s="1">
        <v>44249.334085648145</v>
      </c>
      <c r="D149">
        <v>2</v>
      </c>
      <c r="E149">
        <v>3</v>
      </c>
      <c r="F149" t="s">
        <v>139</v>
      </c>
      <c r="G149" t="s">
        <v>229</v>
      </c>
      <c r="H149">
        <v>5</v>
      </c>
      <c r="I149">
        <v>5</v>
      </c>
      <c r="J149" t="s">
        <v>252</v>
      </c>
      <c r="K149">
        <v>2</v>
      </c>
      <c r="L149" s="2" t="s">
        <v>253</v>
      </c>
      <c r="M149" s="2" t="s">
        <v>254</v>
      </c>
      <c r="N149">
        <v>4</v>
      </c>
      <c r="O149">
        <v>1</v>
      </c>
      <c r="P149">
        <v>5</v>
      </c>
      <c r="Q149">
        <v>2</v>
      </c>
      <c r="R149">
        <v>1</v>
      </c>
      <c r="S149">
        <v>3</v>
      </c>
      <c r="T149">
        <v>4</v>
      </c>
      <c r="U149">
        <v>4</v>
      </c>
      <c r="V149">
        <v>5</v>
      </c>
      <c r="X149">
        <v>5</v>
      </c>
      <c r="Y149">
        <v>4</v>
      </c>
      <c r="Z149">
        <v>3</v>
      </c>
      <c r="AA149">
        <v>4</v>
      </c>
      <c r="AB149">
        <v>3</v>
      </c>
      <c r="AD149">
        <v>2</v>
      </c>
      <c r="AE149">
        <v>15</v>
      </c>
      <c r="AG149">
        <v>1</v>
      </c>
      <c r="AP149">
        <v>63</v>
      </c>
      <c r="AQ149">
        <v>30</v>
      </c>
      <c r="AR149">
        <v>36</v>
      </c>
      <c r="AS149">
        <v>45</v>
      </c>
      <c r="AT149">
        <v>12</v>
      </c>
      <c r="AU149">
        <v>56</v>
      </c>
      <c r="AV149">
        <v>169</v>
      </c>
      <c r="AW149">
        <v>27</v>
      </c>
      <c r="AX149">
        <v>438</v>
      </c>
      <c r="AY149" s="1">
        <v>44249.339155092595</v>
      </c>
      <c r="AZ149">
        <v>1</v>
      </c>
      <c r="BA149">
        <v>8</v>
      </c>
      <c r="BB149">
        <v>8</v>
      </c>
      <c r="BC149">
        <v>0</v>
      </c>
      <c r="BD149">
        <v>0</v>
      </c>
      <c r="BE149" t="s">
        <v>255</v>
      </c>
      <c r="BF149">
        <v>28</v>
      </c>
    </row>
    <row r="150" spans="1:58" ht="409.5" hidden="1" x14ac:dyDescent="0.25">
      <c r="A150">
        <v>175</v>
      </c>
      <c r="B150" t="s">
        <v>115</v>
      </c>
      <c r="C150" s="1">
        <v>44249.334097222221</v>
      </c>
      <c r="D150">
        <v>2</v>
      </c>
      <c r="E150">
        <v>3</v>
      </c>
      <c r="F150" t="s">
        <v>261</v>
      </c>
      <c r="G150" t="s">
        <v>229</v>
      </c>
      <c r="H150">
        <v>7</v>
      </c>
      <c r="I150">
        <v>9</v>
      </c>
      <c r="J150" t="s">
        <v>262</v>
      </c>
      <c r="K150">
        <v>2</v>
      </c>
      <c r="L150" s="2" t="s">
        <v>263</v>
      </c>
      <c r="M150" s="2" t="s">
        <v>264</v>
      </c>
      <c r="N150">
        <v>2</v>
      </c>
      <c r="O150">
        <v>4</v>
      </c>
      <c r="P150">
        <v>4</v>
      </c>
      <c r="Q150">
        <v>1</v>
      </c>
      <c r="R150">
        <v>1</v>
      </c>
      <c r="S150">
        <v>2</v>
      </c>
      <c r="T150">
        <v>2</v>
      </c>
      <c r="U150">
        <v>1</v>
      </c>
      <c r="V150">
        <v>5</v>
      </c>
      <c r="W150">
        <v>5</v>
      </c>
      <c r="X150">
        <v>3</v>
      </c>
      <c r="Y150">
        <v>4</v>
      </c>
      <c r="Z150">
        <v>4</v>
      </c>
      <c r="AA150">
        <v>4</v>
      </c>
      <c r="AB150">
        <v>4</v>
      </c>
      <c r="AC150">
        <v>3</v>
      </c>
      <c r="AD150">
        <v>2</v>
      </c>
      <c r="AE150">
        <v>16</v>
      </c>
      <c r="AG150">
        <v>1</v>
      </c>
      <c r="AP150">
        <v>78</v>
      </c>
      <c r="AQ150">
        <v>43</v>
      </c>
      <c r="AR150">
        <v>69</v>
      </c>
      <c r="AS150">
        <v>64</v>
      </c>
      <c r="AT150">
        <v>16</v>
      </c>
      <c r="AU150">
        <v>229</v>
      </c>
      <c r="AV150">
        <v>52</v>
      </c>
      <c r="AW150">
        <v>25</v>
      </c>
      <c r="AX150">
        <v>576</v>
      </c>
      <c r="AY150" s="1">
        <v>44249.340763888889</v>
      </c>
      <c r="AZ150">
        <v>1</v>
      </c>
      <c r="BA150">
        <v>8</v>
      </c>
      <c r="BB150">
        <v>8</v>
      </c>
      <c r="BC150">
        <v>0</v>
      </c>
      <c r="BD150">
        <v>0</v>
      </c>
      <c r="BE150" t="s">
        <v>138</v>
      </c>
      <c r="BF150">
        <v>9</v>
      </c>
    </row>
    <row r="151" spans="1:58" hidden="1" x14ac:dyDescent="0.25">
      <c r="A151">
        <v>181</v>
      </c>
      <c r="B151" t="s">
        <v>115</v>
      </c>
      <c r="C151" s="1">
        <v>44249.334143518521</v>
      </c>
      <c r="D151">
        <v>2</v>
      </c>
      <c r="E151">
        <v>3</v>
      </c>
      <c r="F151" t="s">
        <v>143</v>
      </c>
      <c r="G151" t="s">
        <v>229</v>
      </c>
      <c r="H151">
        <v>8</v>
      </c>
      <c r="I151">
        <v>27</v>
      </c>
      <c r="J151" t="s">
        <v>286</v>
      </c>
      <c r="K151">
        <v>2</v>
      </c>
      <c r="L151" t="e">
        <v>#NAME?</v>
      </c>
      <c r="M151" t="e">
        <v>#NAME?</v>
      </c>
      <c r="N151">
        <v>4</v>
      </c>
      <c r="Q151">
        <v>2</v>
      </c>
      <c r="R151">
        <v>2</v>
      </c>
      <c r="S151">
        <v>2</v>
      </c>
      <c r="T151">
        <v>2</v>
      </c>
      <c r="U151">
        <v>2</v>
      </c>
      <c r="V151">
        <v>4</v>
      </c>
      <c r="Y151">
        <v>4</v>
      </c>
      <c r="Z151">
        <v>4</v>
      </c>
      <c r="AA151">
        <v>4</v>
      </c>
      <c r="AB151">
        <v>5</v>
      </c>
      <c r="AD151">
        <v>2</v>
      </c>
      <c r="AE151">
        <v>17</v>
      </c>
      <c r="AG151">
        <v>1</v>
      </c>
      <c r="AP151">
        <v>116</v>
      </c>
      <c r="AQ151">
        <v>228</v>
      </c>
      <c r="AR151">
        <v>32</v>
      </c>
      <c r="AS151">
        <v>46</v>
      </c>
      <c r="AT151">
        <v>15</v>
      </c>
      <c r="AU151">
        <v>89</v>
      </c>
      <c r="AV151">
        <v>42</v>
      </c>
      <c r="AW151">
        <v>45</v>
      </c>
      <c r="AX151">
        <v>425</v>
      </c>
      <c r="AY151" s="1">
        <v>44249.341238425928</v>
      </c>
      <c r="AZ151">
        <v>1</v>
      </c>
      <c r="BA151">
        <v>8</v>
      </c>
      <c r="BB151">
        <v>8</v>
      </c>
      <c r="BC151">
        <v>0</v>
      </c>
      <c r="BD151">
        <v>0</v>
      </c>
      <c r="BE151" t="s">
        <v>287</v>
      </c>
      <c r="BF151">
        <v>16</v>
      </c>
    </row>
    <row r="152" spans="1:58" hidden="1" x14ac:dyDescent="0.25">
      <c r="A152">
        <v>116</v>
      </c>
      <c r="B152" t="s">
        <v>115</v>
      </c>
      <c r="C152" s="1">
        <v>44245.334768518522</v>
      </c>
      <c r="D152">
        <v>2</v>
      </c>
      <c r="E152">
        <v>3</v>
      </c>
      <c r="F152" t="s">
        <v>143</v>
      </c>
      <c r="G152" t="s">
        <v>153</v>
      </c>
      <c r="H152">
        <v>3</v>
      </c>
      <c r="I152">
        <v>22</v>
      </c>
      <c r="J152" t="s">
        <v>154</v>
      </c>
      <c r="K152">
        <v>2</v>
      </c>
      <c r="L152" t="e">
        <v>#NAME?</v>
      </c>
      <c r="M152" t="e">
        <v>#NAME?</v>
      </c>
      <c r="N152">
        <v>3</v>
      </c>
      <c r="O152">
        <v>1</v>
      </c>
      <c r="P152">
        <v>4</v>
      </c>
      <c r="Q152">
        <v>4</v>
      </c>
      <c r="R152">
        <v>4</v>
      </c>
      <c r="S152">
        <v>2</v>
      </c>
      <c r="T152">
        <v>3</v>
      </c>
      <c r="U152">
        <v>2</v>
      </c>
      <c r="V152">
        <v>4</v>
      </c>
      <c r="W152">
        <v>3</v>
      </c>
      <c r="X152">
        <v>2</v>
      </c>
      <c r="Y152">
        <v>3</v>
      </c>
      <c r="Z152">
        <v>2</v>
      </c>
      <c r="AA152">
        <v>4</v>
      </c>
      <c r="AB152">
        <v>4</v>
      </c>
      <c r="AC152">
        <v>3</v>
      </c>
      <c r="AD152">
        <v>2</v>
      </c>
      <c r="AE152">
        <v>17</v>
      </c>
      <c r="AG152">
        <v>1</v>
      </c>
      <c r="AP152">
        <v>113</v>
      </c>
      <c r="AQ152">
        <v>62</v>
      </c>
      <c r="AR152">
        <v>54</v>
      </c>
      <c r="AS152">
        <v>116</v>
      </c>
      <c r="AT152">
        <v>40</v>
      </c>
      <c r="AU152">
        <v>303</v>
      </c>
      <c r="AV152">
        <v>39</v>
      </c>
      <c r="AW152">
        <v>82</v>
      </c>
      <c r="AX152">
        <v>809</v>
      </c>
      <c r="AY152" s="1">
        <v>44245.344131944446</v>
      </c>
      <c r="AZ152">
        <v>1</v>
      </c>
      <c r="BA152">
        <v>8</v>
      </c>
      <c r="BB152">
        <v>8</v>
      </c>
      <c r="BC152">
        <v>0</v>
      </c>
      <c r="BD152">
        <v>0</v>
      </c>
      <c r="BE152" t="s">
        <v>155</v>
      </c>
      <c r="BF152">
        <v>7</v>
      </c>
    </row>
    <row r="153" spans="1:58" ht="180" hidden="1" x14ac:dyDescent="0.25">
      <c r="A153">
        <v>169</v>
      </c>
      <c r="B153" t="s">
        <v>115</v>
      </c>
      <c r="C153" s="1">
        <v>44249.334039351852</v>
      </c>
      <c r="D153">
        <v>2</v>
      </c>
      <c r="E153">
        <v>3</v>
      </c>
      <c r="F153" t="s">
        <v>139</v>
      </c>
      <c r="G153" t="s">
        <v>153</v>
      </c>
      <c r="H153">
        <v>7</v>
      </c>
      <c r="I153">
        <v>26</v>
      </c>
      <c r="J153" t="s">
        <v>234</v>
      </c>
      <c r="K153">
        <v>2</v>
      </c>
      <c r="L153" s="2" t="s">
        <v>1030</v>
      </c>
      <c r="M153" s="2" t="s">
        <v>236</v>
      </c>
      <c r="N153">
        <v>4</v>
      </c>
      <c r="O153">
        <v>3</v>
      </c>
      <c r="P153">
        <v>4</v>
      </c>
      <c r="Q153">
        <v>1</v>
      </c>
      <c r="R153">
        <v>2</v>
      </c>
      <c r="S153">
        <v>2</v>
      </c>
      <c r="T153">
        <v>2</v>
      </c>
      <c r="U153">
        <v>1</v>
      </c>
      <c r="V153">
        <v>4</v>
      </c>
      <c r="W153">
        <v>3</v>
      </c>
      <c r="X153">
        <v>3</v>
      </c>
      <c r="Y153">
        <v>3</v>
      </c>
      <c r="Z153">
        <v>3</v>
      </c>
      <c r="AA153">
        <v>3</v>
      </c>
      <c r="AB153">
        <v>3</v>
      </c>
      <c r="AC153">
        <v>4</v>
      </c>
      <c r="AD153">
        <v>2</v>
      </c>
      <c r="AE153">
        <v>16</v>
      </c>
      <c r="AG153">
        <v>1</v>
      </c>
      <c r="AP153">
        <v>46</v>
      </c>
      <c r="AQ153">
        <v>23</v>
      </c>
      <c r="AR153">
        <v>34</v>
      </c>
      <c r="AS153">
        <v>61</v>
      </c>
      <c r="AT153">
        <v>22</v>
      </c>
      <c r="AU153">
        <v>237</v>
      </c>
      <c r="AV153">
        <v>179</v>
      </c>
      <c r="AW153">
        <v>41</v>
      </c>
      <c r="AX153">
        <v>643</v>
      </c>
      <c r="AY153" s="1">
        <v>44249.341481481482</v>
      </c>
      <c r="AZ153">
        <v>1</v>
      </c>
      <c r="BA153">
        <v>8</v>
      </c>
      <c r="BB153">
        <v>8</v>
      </c>
      <c r="BC153">
        <v>0</v>
      </c>
      <c r="BD153">
        <v>0</v>
      </c>
      <c r="BE153" t="s">
        <v>198</v>
      </c>
      <c r="BF153">
        <v>10</v>
      </c>
    </row>
    <row r="154" spans="1:58" ht="150" hidden="1" x14ac:dyDescent="0.25">
      <c r="A154">
        <v>246</v>
      </c>
      <c r="B154" t="s">
        <v>115</v>
      </c>
      <c r="C154" s="1">
        <v>44256.535787037035</v>
      </c>
      <c r="D154">
        <v>2</v>
      </c>
      <c r="E154">
        <v>3</v>
      </c>
      <c r="F154" t="s">
        <v>406</v>
      </c>
      <c r="G154" t="s">
        <v>465</v>
      </c>
      <c r="H154">
        <v>4</v>
      </c>
      <c r="I154">
        <v>19</v>
      </c>
      <c r="J154" t="s">
        <v>466</v>
      </c>
      <c r="K154">
        <v>2</v>
      </c>
      <c r="L154" s="2" t="s">
        <v>467</v>
      </c>
      <c r="M154" t="s">
        <v>468</v>
      </c>
      <c r="N154">
        <v>2</v>
      </c>
      <c r="O154">
        <v>3</v>
      </c>
      <c r="P154">
        <v>4</v>
      </c>
      <c r="Q154">
        <v>2</v>
      </c>
      <c r="R154">
        <v>2</v>
      </c>
      <c r="S154">
        <v>1</v>
      </c>
      <c r="T154">
        <v>2</v>
      </c>
      <c r="U154">
        <v>3</v>
      </c>
      <c r="V154">
        <v>4</v>
      </c>
      <c r="W154">
        <v>3</v>
      </c>
      <c r="X154">
        <v>4</v>
      </c>
      <c r="Y154">
        <v>1</v>
      </c>
      <c r="Z154">
        <v>4</v>
      </c>
      <c r="AA154">
        <v>4</v>
      </c>
      <c r="AB154">
        <v>4</v>
      </c>
      <c r="AC154">
        <v>3</v>
      </c>
      <c r="AD154">
        <v>1</v>
      </c>
      <c r="AE154">
        <v>17</v>
      </c>
      <c r="AG154">
        <v>1</v>
      </c>
      <c r="AP154">
        <v>102</v>
      </c>
      <c r="AQ154">
        <v>48</v>
      </c>
      <c r="AR154">
        <v>24</v>
      </c>
      <c r="AS154">
        <v>49</v>
      </c>
      <c r="AT154">
        <v>26</v>
      </c>
      <c r="AU154">
        <v>93</v>
      </c>
      <c r="AV154">
        <v>44</v>
      </c>
      <c r="AW154">
        <v>28</v>
      </c>
      <c r="AX154">
        <v>414</v>
      </c>
      <c r="AY154" s="1">
        <v>44256.540578703702</v>
      </c>
      <c r="AZ154">
        <v>1</v>
      </c>
      <c r="BA154">
        <v>8</v>
      </c>
      <c r="BB154">
        <v>8</v>
      </c>
      <c r="BC154">
        <v>0</v>
      </c>
      <c r="BD154">
        <v>0</v>
      </c>
      <c r="BE154" t="s">
        <v>450</v>
      </c>
      <c r="BF154">
        <v>20</v>
      </c>
    </row>
    <row r="155" spans="1:58" ht="360" hidden="1" x14ac:dyDescent="0.25">
      <c r="A155">
        <v>238</v>
      </c>
      <c r="B155" t="s">
        <v>115</v>
      </c>
      <c r="C155" s="1">
        <v>44256.535636574074</v>
      </c>
      <c r="D155">
        <v>2</v>
      </c>
      <c r="E155">
        <v>3</v>
      </c>
      <c r="F155" t="s">
        <v>401</v>
      </c>
      <c r="G155" t="s">
        <v>436</v>
      </c>
      <c r="H155">
        <v>6</v>
      </c>
      <c r="I155">
        <v>28</v>
      </c>
      <c r="J155" t="s">
        <v>437</v>
      </c>
      <c r="K155">
        <v>2</v>
      </c>
      <c r="L155" s="2" t="s">
        <v>1031</v>
      </c>
      <c r="M155" t="e">
        <v>#NAME?</v>
      </c>
      <c r="N155">
        <v>3</v>
      </c>
      <c r="O155">
        <v>2</v>
      </c>
      <c r="P155">
        <v>3</v>
      </c>
      <c r="Q155">
        <v>2</v>
      </c>
      <c r="R155">
        <v>3</v>
      </c>
      <c r="T155">
        <v>1</v>
      </c>
      <c r="U155">
        <v>1</v>
      </c>
      <c r="V155">
        <v>4</v>
      </c>
      <c r="W155">
        <v>4</v>
      </c>
      <c r="X155">
        <v>4</v>
      </c>
      <c r="Y155">
        <v>3</v>
      </c>
      <c r="Z155">
        <v>4</v>
      </c>
      <c r="AA155">
        <v>4</v>
      </c>
      <c r="AB155">
        <v>4</v>
      </c>
      <c r="AC155">
        <v>3</v>
      </c>
      <c r="AD155">
        <v>1</v>
      </c>
      <c r="AE155">
        <v>17</v>
      </c>
      <c r="AG155">
        <v>1</v>
      </c>
      <c r="AP155">
        <v>83</v>
      </c>
      <c r="AQ155">
        <v>47</v>
      </c>
      <c r="AR155">
        <v>26</v>
      </c>
      <c r="AS155">
        <v>37</v>
      </c>
      <c r="AT155">
        <v>15</v>
      </c>
      <c r="AU155">
        <v>293</v>
      </c>
      <c r="AV155">
        <v>93</v>
      </c>
      <c r="AW155">
        <v>27</v>
      </c>
      <c r="AX155">
        <v>621</v>
      </c>
      <c r="AY155" s="1">
        <v>44256.542824074073</v>
      </c>
      <c r="AZ155">
        <v>1</v>
      </c>
      <c r="BA155">
        <v>8</v>
      </c>
      <c r="BB155">
        <v>8</v>
      </c>
      <c r="BC155">
        <v>0</v>
      </c>
      <c r="BD155">
        <v>0</v>
      </c>
      <c r="BE155" t="s">
        <v>285</v>
      </c>
      <c r="BF155">
        <v>11</v>
      </c>
    </row>
    <row r="156" spans="1:58" hidden="1" x14ac:dyDescent="0.25">
      <c r="A156">
        <v>233</v>
      </c>
      <c r="B156" t="s">
        <v>115</v>
      </c>
      <c r="C156" s="1">
        <v>44256.535601851851</v>
      </c>
      <c r="D156">
        <v>2</v>
      </c>
      <c r="E156">
        <v>3</v>
      </c>
      <c r="F156" t="s">
        <v>410</v>
      </c>
      <c r="G156" t="s">
        <v>415</v>
      </c>
      <c r="H156">
        <v>1</v>
      </c>
      <c r="I156">
        <v>16</v>
      </c>
      <c r="J156" t="s">
        <v>416</v>
      </c>
      <c r="K156">
        <v>2</v>
      </c>
      <c r="L156" t="e">
        <v>#NAME?</v>
      </c>
      <c r="M156" t="s">
        <v>417</v>
      </c>
      <c r="N156">
        <v>2</v>
      </c>
      <c r="O156">
        <v>2</v>
      </c>
      <c r="P156">
        <v>2</v>
      </c>
      <c r="Q156">
        <v>1</v>
      </c>
      <c r="R156">
        <v>3</v>
      </c>
      <c r="S156">
        <v>2</v>
      </c>
      <c r="T156">
        <v>2</v>
      </c>
      <c r="U156">
        <v>2</v>
      </c>
      <c r="V156">
        <v>4</v>
      </c>
      <c r="W156">
        <v>3</v>
      </c>
      <c r="X156">
        <v>3</v>
      </c>
      <c r="Y156">
        <v>3</v>
      </c>
      <c r="Z156">
        <v>4</v>
      </c>
      <c r="AA156">
        <v>4</v>
      </c>
      <c r="AB156">
        <v>4</v>
      </c>
      <c r="AC156">
        <v>2</v>
      </c>
      <c r="AD156">
        <v>1</v>
      </c>
      <c r="AE156">
        <v>16</v>
      </c>
      <c r="AG156">
        <v>1</v>
      </c>
      <c r="AP156">
        <v>92</v>
      </c>
      <c r="AQ156">
        <v>35</v>
      </c>
      <c r="AR156">
        <v>28</v>
      </c>
      <c r="AS156">
        <v>91</v>
      </c>
      <c r="AT156">
        <v>16</v>
      </c>
      <c r="AU156">
        <v>279</v>
      </c>
      <c r="AV156">
        <v>106</v>
      </c>
      <c r="AW156">
        <v>46</v>
      </c>
      <c r="AX156">
        <v>693</v>
      </c>
      <c r="AY156" s="1">
        <v>44256.543622685182</v>
      </c>
      <c r="AZ156">
        <v>1</v>
      </c>
      <c r="BA156">
        <v>8</v>
      </c>
      <c r="BB156">
        <v>8</v>
      </c>
      <c r="BC156">
        <v>0</v>
      </c>
      <c r="BD156">
        <v>0</v>
      </c>
      <c r="BE156" t="s">
        <v>418</v>
      </c>
      <c r="BF156">
        <v>3</v>
      </c>
    </row>
    <row r="157" spans="1:58" ht="150" hidden="1" x14ac:dyDescent="0.25">
      <c r="A157">
        <v>118</v>
      </c>
      <c r="B157" t="s">
        <v>115</v>
      </c>
      <c r="C157" s="1">
        <v>44245.334768518522</v>
      </c>
      <c r="D157">
        <v>2</v>
      </c>
      <c r="E157">
        <v>3</v>
      </c>
      <c r="F157" t="s">
        <v>143</v>
      </c>
      <c r="G157" t="s">
        <v>161</v>
      </c>
      <c r="H157">
        <v>7</v>
      </c>
      <c r="I157">
        <v>14</v>
      </c>
      <c r="J157" t="s">
        <v>162</v>
      </c>
      <c r="K157">
        <v>2</v>
      </c>
      <c r="L157" s="2" t="s">
        <v>163</v>
      </c>
      <c r="M157" s="2" t="s">
        <v>164</v>
      </c>
      <c r="N157">
        <v>2</v>
      </c>
      <c r="O157">
        <v>3</v>
      </c>
      <c r="P157">
        <v>3</v>
      </c>
      <c r="Q157">
        <v>1</v>
      </c>
      <c r="R157">
        <v>3</v>
      </c>
      <c r="S157">
        <v>1</v>
      </c>
      <c r="T157">
        <v>2</v>
      </c>
      <c r="U157">
        <v>2</v>
      </c>
      <c r="V157">
        <v>5</v>
      </c>
      <c r="W157">
        <v>2</v>
      </c>
      <c r="X157">
        <v>3</v>
      </c>
      <c r="Y157">
        <v>3</v>
      </c>
      <c r="Z157">
        <v>4</v>
      </c>
      <c r="AA157">
        <v>3</v>
      </c>
      <c r="AB157">
        <v>4</v>
      </c>
      <c r="AC157">
        <v>2</v>
      </c>
      <c r="AD157">
        <v>1</v>
      </c>
      <c r="AE157">
        <v>17</v>
      </c>
      <c r="AG157">
        <v>1</v>
      </c>
      <c r="AP157">
        <v>92</v>
      </c>
      <c r="AQ157">
        <v>45</v>
      </c>
      <c r="AR157">
        <v>30</v>
      </c>
      <c r="AS157">
        <v>73</v>
      </c>
      <c r="AT157">
        <v>23</v>
      </c>
      <c r="AU157">
        <v>121</v>
      </c>
      <c r="AV157">
        <v>107</v>
      </c>
      <c r="AW157">
        <v>59</v>
      </c>
      <c r="AX157">
        <v>550</v>
      </c>
      <c r="AY157" s="1">
        <v>44245.341134259259</v>
      </c>
      <c r="AZ157">
        <v>1</v>
      </c>
      <c r="BA157">
        <v>8</v>
      </c>
      <c r="BB157">
        <v>8</v>
      </c>
      <c r="BC157">
        <v>0</v>
      </c>
      <c r="BD157">
        <v>0</v>
      </c>
      <c r="BE157" t="s">
        <v>165</v>
      </c>
      <c r="BF157">
        <v>4</v>
      </c>
    </row>
    <row r="158" spans="1:58" ht="330" hidden="1" x14ac:dyDescent="0.25">
      <c r="A158">
        <v>252</v>
      </c>
      <c r="B158" t="s">
        <v>115</v>
      </c>
      <c r="C158" s="1">
        <v>44256.536527777775</v>
      </c>
      <c r="D158">
        <v>2</v>
      </c>
      <c r="E158">
        <v>3</v>
      </c>
      <c r="F158" t="s">
        <v>410</v>
      </c>
      <c r="G158" t="s">
        <v>161</v>
      </c>
      <c r="H158">
        <v>9</v>
      </c>
      <c r="I158">
        <v>30</v>
      </c>
      <c r="J158" t="s">
        <v>489</v>
      </c>
      <c r="K158">
        <v>2</v>
      </c>
      <c r="L158" s="2" t="s">
        <v>490</v>
      </c>
      <c r="M158" s="2" t="s">
        <v>491</v>
      </c>
      <c r="N158">
        <v>4</v>
      </c>
      <c r="O158">
        <v>4</v>
      </c>
      <c r="P158">
        <v>4</v>
      </c>
      <c r="Q158">
        <v>1</v>
      </c>
      <c r="R158">
        <v>3</v>
      </c>
      <c r="S158">
        <v>1</v>
      </c>
      <c r="T158">
        <v>3</v>
      </c>
      <c r="U158">
        <v>2</v>
      </c>
      <c r="V158">
        <v>3</v>
      </c>
      <c r="W158">
        <v>2</v>
      </c>
      <c r="X158">
        <v>2</v>
      </c>
      <c r="Y158">
        <v>3</v>
      </c>
      <c r="Z158">
        <v>4</v>
      </c>
      <c r="AA158">
        <v>4</v>
      </c>
      <c r="AB158">
        <v>3</v>
      </c>
      <c r="AC158">
        <v>4</v>
      </c>
      <c r="AD158">
        <v>2</v>
      </c>
      <c r="AE158">
        <v>17</v>
      </c>
      <c r="AG158">
        <v>1</v>
      </c>
      <c r="AP158">
        <v>135</v>
      </c>
      <c r="AQ158">
        <v>43</v>
      </c>
      <c r="AR158">
        <v>38</v>
      </c>
      <c r="AS158">
        <v>52</v>
      </c>
      <c r="AT158">
        <v>25</v>
      </c>
      <c r="AU158">
        <v>148</v>
      </c>
      <c r="AV158">
        <v>138</v>
      </c>
      <c r="AW158">
        <v>38</v>
      </c>
      <c r="AX158">
        <v>617</v>
      </c>
      <c r="AY158" s="1">
        <v>44256.543668981481</v>
      </c>
      <c r="AZ158">
        <v>1</v>
      </c>
      <c r="BA158">
        <v>8</v>
      </c>
      <c r="BB158">
        <v>8</v>
      </c>
      <c r="BC158">
        <v>0</v>
      </c>
      <c r="BD158">
        <v>0</v>
      </c>
      <c r="BE158" t="s">
        <v>418</v>
      </c>
      <c r="BF158">
        <v>4</v>
      </c>
    </row>
    <row r="159" spans="1:58" ht="409.5" hidden="1" x14ac:dyDescent="0.25">
      <c r="A159">
        <v>295</v>
      </c>
      <c r="B159" t="s">
        <v>115</v>
      </c>
      <c r="C159" s="1">
        <v>44258.390324074076</v>
      </c>
      <c r="D159">
        <v>2</v>
      </c>
      <c r="E159">
        <v>3</v>
      </c>
      <c r="F159" t="s">
        <v>406</v>
      </c>
      <c r="G159" t="s">
        <v>568</v>
      </c>
      <c r="H159">
        <v>2</v>
      </c>
      <c r="I159">
        <v>19</v>
      </c>
      <c r="J159" t="s">
        <v>569</v>
      </c>
      <c r="K159">
        <v>2</v>
      </c>
      <c r="L159" s="2" t="s">
        <v>570</v>
      </c>
      <c r="M159" t="e">
        <v>#NAME?</v>
      </c>
      <c r="O159">
        <v>4</v>
      </c>
      <c r="P159">
        <v>4</v>
      </c>
      <c r="Q159">
        <v>2</v>
      </c>
      <c r="R159">
        <v>3</v>
      </c>
      <c r="S159">
        <v>2</v>
      </c>
      <c r="T159">
        <v>3</v>
      </c>
      <c r="U159">
        <v>3</v>
      </c>
      <c r="V159">
        <v>4</v>
      </c>
      <c r="W159">
        <v>3</v>
      </c>
      <c r="Y159">
        <v>4</v>
      </c>
      <c r="Z159">
        <v>4</v>
      </c>
      <c r="AA159">
        <v>4</v>
      </c>
      <c r="AB159">
        <v>3</v>
      </c>
      <c r="AD159">
        <v>1</v>
      </c>
      <c r="AE159">
        <v>17</v>
      </c>
      <c r="AG159">
        <v>1</v>
      </c>
      <c r="AP159">
        <v>68</v>
      </c>
      <c r="AQ159">
        <v>77</v>
      </c>
      <c r="AR159">
        <v>49</v>
      </c>
      <c r="AS159">
        <v>111</v>
      </c>
      <c r="AT159">
        <v>30</v>
      </c>
      <c r="AU159">
        <v>335</v>
      </c>
      <c r="AV159">
        <v>118</v>
      </c>
      <c r="AW159">
        <v>74</v>
      </c>
      <c r="AX159">
        <v>825</v>
      </c>
      <c r="AY159" s="1">
        <v>44258.400300925925</v>
      </c>
      <c r="AZ159">
        <v>1</v>
      </c>
      <c r="BA159">
        <v>8</v>
      </c>
      <c r="BB159">
        <v>8</v>
      </c>
      <c r="BC159">
        <v>0</v>
      </c>
      <c r="BD159">
        <v>0</v>
      </c>
      <c r="BE159" t="s">
        <v>571</v>
      </c>
      <c r="BF159">
        <v>1</v>
      </c>
    </row>
    <row r="160" spans="1:58" ht="105" hidden="1" x14ac:dyDescent="0.25">
      <c r="A160">
        <v>174</v>
      </c>
      <c r="B160" t="s">
        <v>115</v>
      </c>
      <c r="C160" s="1">
        <v>44249.334085648145</v>
      </c>
      <c r="D160">
        <v>2</v>
      </c>
      <c r="E160">
        <v>3</v>
      </c>
      <c r="F160" t="s">
        <v>256</v>
      </c>
      <c r="G160" t="s">
        <v>170</v>
      </c>
      <c r="H160">
        <v>6</v>
      </c>
      <c r="I160">
        <v>15</v>
      </c>
      <c r="J160" t="s">
        <v>257</v>
      </c>
      <c r="K160">
        <v>2</v>
      </c>
      <c r="L160" t="s">
        <v>258</v>
      </c>
      <c r="M160" s="2" t="s">
        <v>259</v>
      </c>
      <c r="N160">
        <v>2</v>
      </c>
      <c r="O160">
        <v>3</v>
      </c>
      <c r="P160">
        <v>2</v>
      </c>
      <c r="Q160">
        <v>1</v>
      </c>
      <c r="R160">
        <v>2</v>
      </c>
      <c r="S160">
        <v>1</v>
      </c>
      <c r="T160">
        <v>2</v>
      </c>
      <c r="U160">
        <v>1</v>
      </c>
      <c r="V160">
        <v>1</v>
      </c>
      <c r="W160">
        <v>1</v>
      </c>
      <c r="X160">
        <v>1</v>
      </c>
      <c r="Y160">
        <v>3</v>
      </c>
      <c r="Z160">
        <v>5</v>
      </c>
      <c r="AA160">
        <v>4</v>
      </c>
      <c r="AB160">
        <v>1</v>
      </c>
      <c r="AC160">
        <v>1</v>
      </c>
      <c r="AD160">
        <v>1</v>
      </c>
      <c r="AE160">
        <v>17</v>
      </c>
      <c r="AG160">
        <v>1</v>
      </c>
      <c r="AP160">
        <v>33</v>
      </c>
      <c r="AQ160">
        <v>65</v>
      </c>
      <c r="AR160">
        <v>21</v>
      </c>
      <c r="AS160">
        <v>46</v>
      </c>
      <c r="AT160">
        <v>20</v>
      </c>
      <c r="AU160">
        <v>91</v>
      </c>
      <c r="AV160">
        <v>50</v>
      </c>
      <c r="AW160">
        <v>34</v>
      </c>
      <c r="AX160">
        <v>360</v>
      </c>
      <c r="AY160" s="1">
        <v>44249.338252314818</v>
      </c>
      <c r="AZ160">
        <v>1</v>
      </c>
      <c r="BA160">
        <v>8</v>
      </c>
      <c r="BB160">
        <v>8</v>
      </c>
      <c r="BC160">
        <v>0</v>
      </c>
      <c r="BD160">
        <v>0</v>
      </c>
      <c r="BE160" t="s">
        <v>260</v>
      </c>
      <c r="BF160">
        <v>27</v>
      </c>
    </row>
    <row r="161" spans="1:58" ht="240" hidden="1" x14ac:dyDescent="0.25">
      <c r="A161">
        <v>120</v>
      </c>
      <c r="B161" t="s">
        <v>115</v>
      </c>
      <c r="C161" s="1">
        <v>44245.334861111114</v>
      </c>
      <c r="D161">
        <v>2</v>
      </c>
      <c r="E161">
        <v>3</v>
      </c>
      <c r="F161" t="s">
        <v>169</v>
      </c>
      <c r="G161" t="s">
        <v>170</v>
      </c>
      <c r="H161">
        <v>14</v>
      </c>
      <c r="I161">
        <v>19</v>
      </c>
      <c r="J161" t="s">
        <v>171</v>
      </c>
      <c r="K161">
        <v>2</v>
      </c>
      <c r="L161" s="2" t="s">
        <v>172</v>
      </c>
      <c r="M161" s="2" t="s">
        <v>173</v>
      </c>
      <c r="N161">
        <v>4</v>
      </c>
      <c r="O161">
        <v>4</v>
      </c>
      <c r="P161">
        <v>4</v>
      </c>
      <c r="Q161">
        <v>1</v>
      </c>
      <c r="R161">
        <v>2</v>
      </c>
      <c r="S161">
        <v>2</v>
      </c>
      <c r="T161">
        <v>3</v>
      </c>
      <c r="U161">
        <v>3</v>
      </c>
      <c r="V161">
        <v>4</v>
      </c>
      <c r="W161">
        <v>3</v>
      </c>
      <c r="X161">
        <v>4</v>
      </c>
      <c r="Y161">
        <v>4</v>
      </c>
      <c r="Z161">
        <v>3</v>
      </c>
      <c r="AA161">
        <v>4</v>
      </c>
      <c r="AB161">
        <v>3</v>
      </c>
      <c r="AC161">
        <v>3</v>
      </c>
      <c r="AD161">
        <v>1</v>
      </c>
      <c r="AE161">
        <v>16</v>
      </c>
      <c r="AG161">
        <v>1</v>
      </c>
      <c r="AP161">
        <v>40</v>
      </c>
      <c r="AQ161">
        <v>46</v>
      </c>
      <c r="AR161">
        <v>40</v>
      </c>
      <c r="AS161">
        <v>48</v>
      </c>
      <c r="AT161">
        <v>16</v>
      </c>
      <c r="AU161">
        <v>185</v>
      </c>
      <c r="AV161">
        <v>148</v>
      </c>
      <c r="AW161">
        <v>45</v>
      </c>
      <c r="AX161">
        <v>568</v>
      </c>
      <c r="AY161" s="1">
        <v>44245.341435185182</v>
      </c>
      <c r="AZ161">
        <v>1</v>
      </c>
      <c r="BA161">
        <v>8</v>
      </c>
      <c r="BB161">
        <v>8</v>
      </c>
      <c r="BC161">
        <v>0</v>
      </c>
      <c r="BD161">
        <v>0</v>
      </c>
      <c r="BE161" t="s">
        <v>138</v>
      </c>
      <c r="BF161">
        <v>8</v>
      </c>
    </row>
    <row r="162" spans="1:58" hidden="1" x14ac:dyDescent="0.25">
      <c r="A162">
        <v>297</v>
      </c>
      <c r="B162" t="s">
        <v>115</v>
      </c>
      <c r="C162" s="1">
        <v>44258.390451388892</v>
      </c>
      <c r="D162">
        <v>2</v>
      </c>
      <c r="E162">
        <v>3</v>
      </c>
      <c r="F162" t="s">
        <v>401</v>
      </c>
      <c r="G162" t="s">
        <v>123</v>
      </c>
      <c r="H162">
        <v>2</v>
      </c>
      <c r="I162">
        <v>21</v>
      </c>
      <c r="J162" t="s">
        <v>577</v>
      </c>
      <c r="K162">
        <v>2</v>
      </c>
      <c r="L162" t="s">
        <v>578</v>
      </c>
      <c r="M162" t="s">
        <v>579</v>
      </c>
      <c r="N162">
        <v>3</v>
      </c>
      <c r="O162">
        <v>2</v>
      </c>
      <c r="Q162">
        <v>2</v>
      </c>
      <c r="R162">
        <v>2</v>
      </c>
      <c r="S162">
        <v>1</v>
      </c>
      <c r="T162">
        <v>2</v>
      </c>
      <c r="U162">
        <v>1</v>
      </c>
      <c r="V162">
        <v>3</v>
      </c>
      <c r="Y162">
        <v>2</v>
      </c>
      <c r="Z162">
        <v>3</v>
      </c>
      <c r="AD162">
        <v>1</v>
      </c>
      <c r="AE162">
        <v>17</v>
      </c>
      <c r="AG162">
        <v>1</v>
      </c>
      <c r="AP162">
        <v>80</v>
      </c>
      <c r="AQ162">
        <v>35</v>
      </c>
      <c r="AR162">
        <v>30</v>
      </c>
      <c r="AS162">
        <v>38</v>
      </c>
      <c r="AT162">
        <v>20</v>
      </c>
      <c r="AU162">
        <v>30</v>
      </c>
      <c r="AV162">
        <v>102</v>
      </c>
      <c r="AW162">
        <v>46</v>
      </c>
      <c r="AX162">
        <v>381</v>
      </c>
      <c r="AY162" s="1">
        <v>44258.394861111112</v>
      </c>
      <c r="AZ162">
        <v>1</v>
      </c>
      <c r="BA162">
        <v>8</v>
      </c>
      <c r="BB162">
        <v>8</v>
      </c>
      <c r="BC162">
        <v>0</v>
      </c>
      <c r="BD162">
        <v>0</v>
      </c>
      <c r="BE162" t="s">
        <v>346</v>
      </c>
      <c r="BF162">
        <v>38</v>
      </c>
    </row>
    <row r="163" spans="1:58" ht="225" hidden="1" x14ac:dyDescent="0.25">
      <c r="A163">
        <v>183</v>
      </c>
      <c r="B163" t="s">
        <v>115</v>
      </c>
      <c r="C163" s="1">
        <v>44249.334166666667</v>
      </c>
      <c r="D163">
        <v>2</v>
      </c>
      <c r="E163">
        <v>3</v>
      </c>
      <c r="F163" t="s">
        <v>143</v>
      </c>
      <c r="G163" t="s">
        <v>123</v>
      </c>
      <c r="H163">
        <v>4</v>
      </c>
      <c r="I163">
        <v>12</v>
      </c>
      <c r="J163" t="s">
        <v>292</v>
      </c>
      <c r="K163">
        <v>2</v>
      </c>
      <c r="L163" s="2" t="s">
        <v>1032</v>
      </c>
      <c r="M163" t="e">
        <v>#NAME?</v>
      </c>
      <c r="N163">
        <v>2</v>
      </c>
      <c r="O163">
        <v>4</v>
      </c>
      <c r="P163">
        <v>3</v>
      </c>
      <c r="Q163">
        <v>3</v>
      </c>
      <c r="R163">
        <v>2</v>
      </c>
      <c r="S163">
        <v>2</v>
      </c>
      <c r="T163">
        <v>3</v>
      </c>
      <c r="U163">
        <v>2</v>
      </c>
      <c r="V163">
        <v>4</v>
      </c>
      <c r="W163">
        <v>3</v>
      </c>
      <c r="X163">
        <v>3</v>
      </c>
      <c r="Y163">
        <v>4</v>
      </c>
      <c r="Z163">
        <v>4</v>
      </c>
      <c r="AA163">
        <v>4</v>
      </c>
      <c r="AB163">
        <v>4</v>
      </c>
      <c r="AC163">
        <v>3</v>
      </c>
      <c r="AD163">
        <v>1</v>
      </c>
      <c r="AE163">
        <v>17</v>
      </c>
      <c r="AG163">
        <v>1</v>
      </c>
      <c r="AP163">
        <v>56</v>
      </c>
      <c r="AQ163">
        <v>28</v>
      </c>
      <c r="AR163">
        <v>20</v>
      </c>
      <c r="AS163">
        <v>29</v>
      </c>
      <c r="AT163">
        <v>14</v>
      </c>
      <c r="AU163">
        <v>217</v>
      </c>
      <c r="AV163">
        <v>101</v>
      </c>
      <c r="AW163">
        <v>36</v>
      </c>
      <c r="AX163">
        <v>501</v>
      </c>
      <c r="AY163" s="1">
        <v>44249.339965277781</v>
      </c>
      <c r="AZ163">
        <v>1</v>
      </c>
      <c r="BA163">
        <v>8</v>
      </c>
      <c r="BB163">
        <v>8</v>
      </c>
      <c r="BC163">
        <v>0</v>
      </c>
      <c r="BD163">
        <v>0</v>
      </c>
      <c r="BE163" t="s">
        <v>294</v>
      </c>
      <c r="BF163">
        <v>20</v>
      </c>
    </row>
    <row r="164" spans="1:58" ht="409.5" hidden="1" x14ac:dyDescent="0.25">
      <c r="A164">
        <v>119</v>
      </c>
      <c r="B164" t="s">
        <v>115</v>
      </c>
      <c r="C164" s="1">
        <v>44245.334791666668</v>
      </c>
      <c r="D164">
        <v>2</v>
      </c>
      <c r="E164">
        <v>3</v>
      </c>
      <c r="F164" t="s">
        <v>122</v>
      </c>
      <c r="G164" t="s">
        <v>123</v>
      </c>
      <c r="H164">
        <v>5</v>
      </c>
      <c r="I164">
        <v>4</v>
      </c>
      <c r="J164" t="s">
        <v>166</v>
      </c>
      <c r="K164">
        <v>2</v>
      </c>
      <c r="L164" s="2" t="s">
        <v>167</v>
      </c>
      <c r="M164" t="s">
        <v>168</v>
      </c>
      <c r="N164">
        <v>4</v>
      </c>
      <c r="O164">
        <v>4</v>
      </c>
      <c r="P164">
        <v>4</v>
      </c>
      <c r="Q164">
        <v>2</v>
      </c>
      <c r="R164">
        <v>3</v>
      </c>
      <c r="S164">
        <v>2</v>
      </c>
      <c r="T164">
        <v>3</v>
      </c>
      <c r="U164">
        <v>2</v>
      </c>
      <c r="V164">
        <v>4</v>
      </c>
      <c r="W164">
        <v>4</v>
      </c>
      <c r="X164">
        <v>1</v>
      </c>
      <c r="Y164">
        <v>4</v>
      </c>
      <c r="Z164">
        <v>4</v>
      </c>
      <c r="AA164">
        <v>5</v>
      </c>
      <c r="AB164">
        <v>4</v>
      </c>
      <c r="AC164">
        <v>4</v>
      </c>
      <c r="AD164">
        <v>2</v>
      </c>
      <c r="AE164">
        <v>17</v>
      </c>
      <c r="AG164">
        <v>1</v>
      </c>
      <c r="AP164">
        <v>135</v>
      </c>
      <c r="AQ164">
        <v>33</v>
      </c>
      <c r="AR164">
        <v>53</v>
      </c>
      <c r="AS164">
        <v>96</v>
      </c>
      <c r="AT164">
        <v>39</v>
      </c>
      <c r="AU164">
        <v>362</v>
      </c>
      <c r="AV164">
        <v>34</v>
      </c>
      <c r="AW164">
        <v>29</v>
      </c>
      <c r="AX164">
        <v>781</v>
      </c>
      <c r="AY164" s="1">
        <v>44245.343831018516</v>
      </c>
      <c r="AZ164">
        <v>1</v>
      </c>
      <c r="BA164">
        <v>8</v>
      </c>
      <c r="BB164">
        <v>8</v>
      </c>
      <c r="BC164">
        <v>0</v>
      </c>
      <c r="BD164">
        <v>0</v>
      </c>
      <c r="BE164">
        <v>1</v>
      </c>
      <c r="BF164">
        <v>13</v>
      </c>
    </row>
    <row r="165" spans="1:58" ht="409.5" hidden="1" x14ac:dyDescent="0.25">
      <c r="A165">
        <v>110</v>
      </c>
      <c r="B165" t="s">
        <v>115</v>
      </c>
      <c r="C165" s="1">
        <v>44245.334687499999</v>
      </c>
      <c r="D165">
        <v>2</v>
      </c>
      <c r="E165">
        <v>3</v>
      </c>
      <c r="F165" t="s">
        <v>122</v>
      </c>
      <c r="G165" t="s">
        <v>123</v>
      </c>
      <c r="H165">
        <v>7</v>
      </c>
      <c r="I165">
        <v>19</v>
      </c>
      <c r="J165" t="s">
        <v>124</v>
      </c>
      <c r="K165">
        <v>2</v>
      </c>
      <c r="L165" s="2" t="s">
        <v>125</v>
      </c>
      <c r="M165" s="2" t="s">
        <v>126</v>
      </c>
      <c r="N165">
        <v>2</v>
      </c>
      <c r="O165">
        <v>3</v>
      </c>
      <c r="P165">
        <v>5</v>
      </c>
      <c r="Q165">
        <v>4</v>
      </c>
      <c r="R165">
        <v>4</v>
      </c>
      <c r="S165">
        <v>2</v>
      </c>
      <c r="T165">
        <v>3</v>
      </c>
      <c r="U165">
        <v>5</v>
      </c>
      <c r="V165">
        <v>4</v>
      </c>
      <c r="W165">
        <v>3</v>
      </c>
      <c r="X165">
        <v>3</v>
      </c>
      <c r="Y165">
        <v>4</v>
      </c>
      <c r="Z165">
        <v>4</v>
      </c>
      <c r="AA165">
        <v>5</v>
      </c>
      <c r="AB165">
        <v>5</v>
      </c>
      <c r="AD165">
        <v>1</v>
      </c>
      <c r="AE165">
        <v>17</v>
      </c>
      <c r="AG165">
        <v>1</v>
      </c>
      <c r="AP165">
        <v>102</v>
      </c>
      <c r="AQ165">
        <v>45</v>
      </c>
      <c r="AR165">
        <v>67</v>
      </c>
      <c r="AS165">
        <v>50</v>
      </c>
      <c r="AT165">
        <v>23</v>
      </c>
      <c r="AU165">
        <v>403</v>
      </c>
      <c r="AV165">
        <v>73</v>
      </c>
      <c r="AW165">
        <v>45</v>
      </c>
      <c r="AX165">
        <v>808</v>
      </c>
      <c r="AY165" s="1">
        <v>44245.344039351854</v>
      </c>
      <c r="AZ165">
        <v>1</v>
      </c>
      <c r="BA165">
        <v>8</v>
      </c>
      <c r="BB165">
        <v>8</v>
      </c>
      <c r="BC165">
        <v>0</v>
      </c>
      <c r="BD165">
        <v>0</v>
      </c>
      <c r="BE165" t="s">
        <v>127</v>
      </c>
      <c r="BF165">
        <v>2</v>
      </c>
    </row>
    <row r="166" spans="1:58" hidden="1" x14ac:dyDescent="0.25">
      <c r="A166">
        <v>193</v>
      </c>
      <c r="B166" t="s">
        <v>115</v>
      </c>
      <c r="C166" s="1">
        <v>44249.334432870368</v>
      </c>
      <c r="D166">
        <v>2</v>
      </c>
      <c r="E166">
        <v>3</v>
      </c>
      <c r="F166" t="s">
        <v>139</v>
      </c>
      <c r="G166" t="s">
        <v>123</v>
      </c>
      <c r="H166">
        <v>9</v>
      </c>
      <c r="I166">
        <v>4</v>
      </c>
      <c r="J166" t="s">
        <v>330</v>
      </c>
      <c r="K166">
        <v>2</v>
      </c>
      <c r="L166" t="s">
        <v>331</v>
      </c>
      <c r="M166" t="s">
        <v>332</v>
      </c>
      <c r="N166">
        <v>3</v>
      </c>
      <c r="O166">
        <v>4</v>
      </c>
      <c r="P166">
        <v>4</v>
      </c>
      <c r="Q166">
        <v>3</v>
      </c>
      <c r="R166">
        <v>3</v>
      </c>
      <c r="S166">
        <v>1</v>
      </c>
      <c r="T166">
        <v>3</v>
      </c>
      <c r="U166">
        <v>2</v>
      </c>
      <c r="V166">
        <v>4</v>
      </c>
      <c r="W166">
        <v>4</v>
      </c>
      <c r="X166">
        <v>3</v>
      </c>
      <c r="Y166">
        <v>3</v>
      </c>
      <c r="Z166">
        <v>4</v>
      </c>
      <c r="AA166">
        <v>5</v>
      </c>
      <c r="AB166">
        <v>4</v>
      </c>
      <c r="AC166">
        <v>2</v>
      </c>
      <c r="AD166">
        <v>1</v>
      </c>
      <c r="AE166">
        <v>16</v>
      </c>
      <c r="AG166">
        <v>1</v>
      </c>
      <c r="AP166">
        <v>80</v>
      </c>
      <c r="AQ166">
        <v>34</v>
      </c>
      <c r="AR166">
        <v>25</v>
      </c>
      <c r="AS166">
        <v>78</v>
      </c>
      <c r="AT166">
        <v>11</v>
      </c>
      <c r="AU166">
        <v>283</v>
      </c>
      <c r="AV166">
        <v>91</v>
      </c>
      <c r="AW166">
        <v>35</v>
      </c>
      <c r="AX166">
        <v>637</v>
      </c>
      <c r="AY166" s="1">
        <v>44249.341805555552</v>
      </c>
      <c r="AZ166">
        <v>1</v>
      </c>
      <c r="BA166">
        <v>8</v>
      </c>
      <c r="BB166">
        <v>8</v>
      </c>
      <c r="BC166">
        <v>0</v>
      </c>
      <c r="BD166">
        <v>0</v>
      </c>
      <c r="BE166" t="s">
        <v>333</v>
      </c>
      <c r="BF166">
        <v>9</v>
      </c>
    </row>
    <row r="167" spans="1:58" ht="135" hidden="1" x14ac:dyDescent="0.25">
      <c r="A167">
        <v>250</v>
      </c>
      <c r="B167" t="s">
        <v>115</v>
      </c>
      <c r="C167" s="1">
        <v>44256.535949074074</v>
      </c>
      <c r="D167">
        <v>2</v>
      </c>
      <c r="E167">
        <v>3</v>
      </c>
      <c r="F167" t="s">
        <v>406</v>
      </c>
      <c r="G167" t="s">
        <v>481</v>
      </c>
      <c r="H167">
        <v>11</v>
      </c>
      <c r="I167">
        <v>27</v>
      </c>
      <c r="J167" t="s">
        <v>482</v>
      </c>
      <c r="K167">
        <v>2</v>
      </c>
      <c r="L167" s="2" t="s">
        <v>483</v>
      </c>
      <c r="M167" s="2" t="s">
        <v>484</v>
      </c>
      <c r="N167">
        <v>4</v>
      </c>
      <c r="O167">
        <v>4</v>
      </c>
      <c r="P167">
        <v>4</v>
      </c>
      <c r="Q167">
        <v>4</v>
      </c>
      <c r="R167">
        <v>5</v>
      </c>
      <c r="S167">
        <v>3</v>
      </c>
      <c r="T167">
        <v>4</v>
      </c>
      <c r="U167">
        <v>2</v>
      </c>
      <c r="V167">
        <v>5</v>
      </c>
      <c r="X167">
        <v>2</v>
      </c>
      <c r="Y167">
        <v>4</v>
      </c>
      <c r="Z167">
        <v>5</v>
      </c>
      <c r="AA167">
        <v>5</v>
      </c>
      <c r="AB167">
        <v>2</v>
      </c>
      <c r="AD167">
        <v>2</v>
      </c>
      <c r="AE167">
        <v>17</v>
      </c>
      <c r="AG167">
        <v>1</v>
      </c>
      <c r="AP167">
        <v>89</v>
      </c>
      <c r="AQ167">
        <v>51</v>
      </c>
      <c r="AR167">
        <v>41</v>
      </c>
      <c r="AS167">
        <v>45</v>
      </c>
      <c r="AT167">
        <v>17</v>
      </c>
      <c r="AU167">
        <v>56</v>
      </c>
      <c r="AV167">
        <v>87</v>
      </c>
      <c r="AW167">
        <v>27</v>
      </c>
      <c r="AX167">
        <v>413</v>
      </c>
      <c r="AY167" s="1">
        <v>44256.54074074074</v>
      </c>
      <c r="AZ167">
        <v>1</v>
      </c>
      <c r="BA167">
        <v>8</v>
      </c>
      <c r="BB167">
        <v>8</v>
      </c>
      <c r="BC167">
        <v>0</v>
      </c>
      <c r="BD167">
        <v>0</v>
      </c>
      <c r="BE167" t="s">
        <v>346</v>
      </c>
      <c r="BF167">
        <v>21</v>
      </c>
    </row>
    <row r="168" spans="1:58" ht="45" hidden="1" x14ac:dyDescent="0.25">
      <c r="A168">
        <v>249</v>
      </c>
      <c r="B168" t="s">
        <v>115</v>
      </c>
      <c r="C168" s="1">
        <v>44256.535902777781</v>
      </c>
      <c r="D168">
        <v>2</v>
      </c>
      <c r="E168">
        <v>3</v>
      </c>
      <c r="F168" t="s">
        <v>476</v>
      </c>
      <c r="G168" t="s">
        <v>477</v>
      </c>
      <c r="H168">
        <v>9</v>
      </c>
      <c r="I168">
        <v>3</v>
      </c>
      <c r="J168" t="s">
        <v>478</v>
      </c>
      <c r="K168">
        <v>2</v>
      </c>
      <c r="L168" t="s">
        <v>479</v>
      </c>
      <c r="M168" s="2" t="s">
        <v>480</v>
      </c>
      <c r="N168">
        <v>3</v>
      </c>
      <c r="O168">
        <v>4</v>
      </c>
      <c r="P168">
        <v>4</v>
      </c>
      <c r="Q168">
        <v>5</v>
      </c>
      <c r="R168">
        <v>2</v>
      </c>
      <c r="S168">
        <v>4</v>
      </c>
      <c r="T168">
        <v>2</v>
      </c>
      <c r="U168">
        <v>3</v>
      </c>
      <c r="V168">
        <v>3</v>
      </c>
      <c r="W168">
        <v>4</v>
      </c>
      <c r="X168">
        <v>3</v>
      </c>
      <c r="Y168">
        <v>4</v>
      </c>
      <c r="Z168">
        <v>4</v>
      </c>
      <c r="AA168">
        <v>4</v>
      </c>
      <c r="AB168">
        <v>4</v>
      </c>
      <c r="AC168">
        <v>3</v>
      </c>
      <c r="AD168">
        <v>2</v>
      </c>
      <c r="AE168">
        <v>17</v>
      </c>
      <c r="AG168">
        <v>1</v>
      </c>
      <c r="AP168">
        <v>82</v>
      </c>
      <c r="AQ168">
        <v>44</v>
      </c>
      <c r="AR168">
        <v>88</v>
      </c>
      <c r="AS168">
        <v>72</v>
      </c>
      <c r="AT168">
        <v>17</v>
      </c>
      <c r="AU168">
        <v>91</v>
      </c>
      <c r="AV168">
        <v>53</v>
      </c>
      <c r="AW168">
        <v>35</v>
      </c>
      <c r="AX168">
        <v>428</v>
      </c>
      <c r="AY168" s="1">
        <v>44256.541481481479</v>
      </c>
      <c r="AZ168">
        <v>1</v>
      </c>
      <c r="BA168">
        <v>8</v>
      </c>
      <c r="BB168">
        <v>8</v>
      </c>
      <c r="BC168">
        <v>0</v>
      </c>
      <c r="BD168">
        <v>0</v>
      </c>
      <c r="BE168" t="s">
        <v>375</v>
      </c>
      <c r="BF168">
        <v>12</v>
      </c>
    </row>
    <row r="169" spans="1:58" ht="240" hidden="1" x14ac:dyDescent="0.25">
      <c r="A169">
        <v>176</v>
      </c>
      <c r="B169" t="s">
        <v>115</v>
      </c>
      <c r="C169" s="1">
        <v>44249.334097222221</v>
      </c>
      <c r="D169">
        <v>2</v>
      </c>
      <c r="E169">
        <v>3</v>
      </c>
      <c r="F169" t="s">
        <v>265</v>
      </c>
      <c r="G169" t="s">
        <v>266</v>
      </c>
      <c r="H169">
        <v>9</v>
      </c>
      <c r="I169">
        <v>12</v>
      </c>
      <c r="J169" t="s">
        <v>267</v>
      </c>
      <c r="K169">
        <v>2</v>
      </c>
      <c r="L169" s="2" t="s">
        <v>268</v>
      </c>
      <c r="M169" t="s">
        <v>250</v>
      </c>
      <c r="N169">
        <v>1</v>
      </c>
      <c r="O169">
        <v>2</v>
      </c>
      <c r="P169">
        <v>3</v>
      </c>
      <c r="Q169">
        <v>1</v>
      </c>
      <c r="R169">
        <v>3</v>
      </c>
      <c r="S169">
        <v>1</v>
      </c>
      <c r="T169">
        <v>2</v>
      </c>
      <c r="U169">
        <v>2</v>
      </c>
      <c r="V169">
        <v>4</v>
      </c>
      <c r="W169">
        <v>3</v>
      </c>
      <c r="Y169">
        <v>3</v>
      </c>
      <c r="Z169">
        <v>4</v>
      </c>
      <c r="AA169">
        <v>5</v>
      </c>
      <c r="AB169">
        <v>4</v>
      </c>
      <c r="AC169">
        <v>2</v>
      </c>
      <c r="AD169">
        <v>2</v>
      </c>
      <c r="AE169">
        <v>17</v>
      </c>
      <c r="AG169">
        <v>1</v>
      </c>
      <c r="AP169">
        <v>56</v>
      </c>
      <c r="AQ169">
        <v>32</v>
      </c>
      <c r="AR169">
        <v>31</v>
      </c>
      <c r="AS169">
        <v>52</v>
      </c>
      <c r="AT169">
        <v>17</v>
      </c>
      <c r="AU169">
        <v>332</v>
      </c>
      <c r="AV169">
        <v>30</v>
      </c>
      <c r="AW169">
        <v>41</v>
      </c>
      <c r="AX169">
        <v>591</v>
      </c>
      <c r="AY169" s="1">
        <v>44249.340937499997</v>
      </c>
      <c r="AZ169">
        <v>1</v>
      </c>
      <c r="BA169">
        <v>8</v>
      </c>
      <c r="BB169">
        <v>8</v>
      </c>
      <c r="BC169">
        <v>0</v>
      </c>
      <c r="BD169">
        <v>0</v>
      </c>
      <c r="BE169" t="s">
        <v>246</v>
      </c>
      <c r="BF169">
        <v>17</v>
      </c>
    </row>
    <row r="170" spans="1:58" ht="409.5" hidden="1" x14ac:dyDescent="0.25">
      <c r="A170">
        <v>292</v>
      </c>
      <c r="B170" t="s">
        <v>115</v>
      </c>
      <c r="C170" s="1">
        <v>44258.3903125</v>
      </c>
      <c r="D170">
        <v>2</v>
      </c>
      <c r="E170">
        <v>3</v>
      </c>
      <c r="F170" t="s">
        <v>406</v>
      </c>
      <c r="G170" t="s">
        <v>536</v>
      </c>
      <c r="H170">
        <v>7</v>
      </c>
      <c r="I170">
        <v>26</v>
      </c>
      <c r="J170" t="s">
        <v>556</v>
      </c>
      <c r="K170">
        <v>2</v>
      </c>
      <c r="L170" s="2" t="s">
        <v>557</v>
      </c>
      <c r="M170" t="s">
        <v>558</v>
      </c>
      <c r="N170">
        <v>2</v>
      </c>
      <c r="O170">
        <v>4</v>
      </c>
      <c r="Q170">
        <v>1</v>
      </c>
      <c r="R170">
        <v>2</v>
      </c>
      <c r="T170">
        <v>3</v>
      </c>
      <c r="U170">
        <v>2</v>
      </c>
      <c r="V170">
        <v>3</v>
      </c>
      <c r="X170">
        <v>2</v>
      </c>
      <c r="Y170">
        <v>4</v>
      </c>
      <c r="Z170">
        <v>4</v>
      </c>
      <c r="AA170">
        <v>3</v>
      </c>
      <c r="AB170">
        <v>4</v>
      </c>
      <c r="AD170">
        <v>2</v>
      </c>
      <c r="AE170">
        <v>16</v>
      </c>
      <c r="AG170">
        <v>1</v>
      </c>
      <c r="AP170">
        <v>60</v>
      </c>
      <c r="AQ170">
        <v>39</v>
      </c>
      <c r="AR170">
        <v>36</v>
      </c>
      <c r="AS170">
        <v>72</v>
      </c>
      <c r="AT170">
        <v>28</v>
      </c>
      <c r="AU170">
        <v>141</v>
      </c>
      <c r="AV170">
        <v>63</v>
      </c>
      <c r="AW170">
        <v>45</v>
      </c>
      <c r="AX170">
        <v>484</v>
      </c>
      <c r="AY170" s="1">
        <v>44258.395914351851</v>
      </c>
      <c r="AZ170">
        <v>1</v>
      </c>
      <c r="BA170">
        <v>8</v>
      </c>
      <c r="BB170">
        <v>8</v>
      </c>
      <c r="BC170">
        <v>0</v>
      </c>
      <c r="BD170">
        <v>0</v>
      </c>
      <c r="BE170" t="s">
        <v>133</v>
      </c>
      <c r="BF170">
        <v>6</v>
      </c>
    </row>
    <row r="171" spans="1:58" ht="150" hidden="1" x14ac:dyDescent="0.25">
      <c r="A171">
        <v>285</v>
      </c>
      <c r="B171" t="s">
        <v>115</v>
      </c>
      <c r="C171" s="1">
        <v>44258.390277777777</v>
      </c>
      <c r="D171">
        <v>2</v>
      </c>
      <c r="E171">
        <v>3</v>
      </c>
      <c r="F171" t="s">
        <v>535</v>
      </c>
      <c r="G171" t="s">
        <v>536</v>
      </c>
      <c r="H171">
        <v>8</v>
      </c>
      <c r="I171">
        <v>12</v>
      </c>
      <c r="J171" t="s">
        <v>537</v>
      </c>
      <c r="K171">
        <v>2</v>
      </c>
      <c r="L171" t="e">
        <v>#NAME?</v>
      </c>
      <c r="M171" s="2" t="s">
        <v>538</v>
      </c>
      <c r="O171">
        <v>3</v>
      </c>
      <c r="P171">
        <v>4</v>
      </c>
      <c r="Q171">
        <v>2</v>
      </c>
      <c r="R171">
        <v>3</v>
      </c>
      <c r="S171">
        <v>1</v>
      </c>
      <c r="T171">
        <v>1</v>
      </c>
      <c r="U171">
        <v>1</v>
      </c>
      <c r="Y171">
        <v>3</v>
      </c>
      <c r="Z171">
        <v>3</v>
      </c>
      <c r="AA171">
        <v>4</v>
      </c>
      <c r="AB171">
        <v>3</v>
      </c>
      <c r="AD171">
        <v>2</v>
      </c>
      <c r="AE171">
        <v>16</v>
      </c>
      <c r="AG171">
        <v>1</v>
      </c>
      <c r="AP171">
        <v>111</v>
      </c>
      <c r="AQ171">
        <v>46</v>
      </c>
      <c r="AR171">
        <v>24</v>
      </c>
      <c r="AS171">
        <v>67</v>
      </c>
      <c r="AT171">
        <v>26</v>
      </c>
      <c r="AU171">
        <v>262</v>
      </c>
      <c r="AV171">
        <v>161</v>
      </c>
      <c r="AW171">
        <v>51</v>
      </c>
      <c r="AX171">
        <v>748</v>
      </c>
      <c r="AY171" s="1">
        <v>44258.398935185185</v>
      </c>
      <c r="AZ171">
        <v>1</v>
      </c>
      <c r="BA171">
        <v>8</v>
      </c>
      <c r="BB171">
        <v>8</v>
      </c>
      <c r="BC171">
        <v>0</v>
      </c>
      <c r="BD171">
        <v>0</v>
      </c>
      <c r="BE171" t="s">
        <v>152</v>
      </c>
      <c r="BF171">
        <v>3</v>
      </c>
    </row>
    <row r="172" spans="1:58" ht="270" hidden="1" x14ac:dyDescent="0.25">
      <c r="A172">
        <v>177</v>
      </c>
      <c r="B172" t="s">
        <v>115</v>
      </c>
      <c r="C172" s="1">
        <v>44249.334131944444</v>
      </c>
      <c r="D172">
        <v>2</v>
      </c>
      <c r="E172">
        <v>3</v>
      </c>
      <c r="F172" t="s">
        <v>139</v>
      </c>
      <c r="G172" t="s">
        <v>269</v>
      </c>
      <c r="H172">
        <v>3</v>
      </c>
      <c r="I172">
        <v>10</v>
      </c>
      <c r="J172" t="s">
        <v>270</v>
      </c>
      <c r="K172">
        <v>2</v>
      </c>
      <c r="L172" s="2" t="s">
        <v>271</v>
      </c>
      <c r="M172" t="s">
        <v>272</v>
      </c>
      <c r="N172">
        <v>1</v>
      </c>
      <c r="O172">
        <v>4</v>
      </c>
      <c r="P172">
        <v>4</v>
      </c>
      <c r="Q172">
        <v>2</v>
      </c>
      <c r="R172">
        <v>3</v>
      </c>
      <c r="S172">
        <v>2</v>
      </c>
      <c r="T172">
        <v>2</v>
      </c>
      <c r="U172">
        <v>2</v>
      </c>
      <c r="V172">
        <v>3</v>
      </c>
      <c r="W172">
        <v>4</v>
      </c>
      <c r="X172">
        <v>4</v>
      </c>
      <c r="Y172">
        <v>3</v>
      </c>
      <c r="Z172">
        <v>5</v>
      </c>
      <c r="AA172">
        <v>3</v>
      </c>
      <c r="AB172">
        <v>3</v>
      </c>
      <c r="AC172">
        <v>1</v>
      </c>
      <c r="AD172">
        <v>1</v>
      </c>
      <c r="AE172">
        <v>17</v>
      </c>
      <c r="AG172">
        <v>1</v>
      </c>
      <c r="AP172">
        <v>63</v>
      </c>
      <c r="AQ172">
        <v>30</v>
      </c>
      <c r="AR172">
        <v>29</v>
      </c>
      <c r="AS172">
        <v>47</v>
      </c>
      <c r="AT172">
        <v>16</v>
      </c>
      <c r="AU172">
        <v>151</v>
      </c>
      <c r="AV172">
        <v>155</v>
      </c>
      <c r="AW172">
        <v>35</v>
      </c>
      <c r="AX172">
        <v>526</v>
      </c>
      <c r="AY172" s="1">
        <v>44249.340219907404</v>
      </c>
      <c r="AZ172">
        <v>1</v>
      </c>
      <c r="BA172">
        <v>8</v>
      </c>
      <c r="BB172">
        <v>8</v>
      </c>
      <c r="BC172">
        <v>0</v>
      </c>
      <c r="BD172">
        <v>0</v>
      </c>
      <c r="BE172" t="s">
        <v>273</v>
      </c>
      <c r="BF172">
        <v>10</v>
      </c>
    </row>
    <row r="173" spans="1:58" ht="409.5" hidden="1" x14ac:dyDescent="0.25">
      <c r="A173">
        <v>235</v>
      </c>
      <c r="B173" t="s">
        <v>115</v>
      </c>
      <c r="C173" s="1">
        <v>44256.535613425927</v>
      </c>
      <c r="D173">
        <v>2</v>
      </c>
      <c r="E173">
        <v>3</v>
      </c>
      <c r="F173" t="s">
        <v>406</v>
      </c>
      <c r="G173" t="s">
        <v>134</v>
      </c>
      <c r="H173">
        <v>1</v>
      </c>
      <c r="I173">
        <v>26</v>
      </c>
      <c r="J173" t="s">
        <v>424</v>
      </c>
      <c r="K173">
        <v>2</v>
      </c>
      <c r="L173" s="2" t="s">
        <v>425</v>
      </c>
      <c r="M173" s="2" t="s">
        <v>426</v>
      </c>
      <c r="N173">
        <v>4</v>
      </c>
      <c r="O173">
        <v>3</v>
      </c>
      <c r="P173">
        <v>3</v>
      </c>
      <c r="Q173">
        <v>1</v>
      </c>
      <c r="R173">
        <v>3</v>
      </c>
      <c r="S173">
        <v>1</v>
      </c>
      <c r="T173">
        <v>3</v>
      </c>
      <c r="U173">
        <v>2</v>
      </c>
      <c r="V173">
        <v>5</v>
      </c>
      <c r="W173">
        <v>2</v>
      </c>
      <c r="X173">
        <v>2</v>
      </c>
      <c r="Y173">
        <v>4</v>
      </c>
      <c r="Z173">
        <v>5</v>
      </c>
      <c r="AA173">
        <v>4</v>
      </c>
      <c r="AB173">
        <v>3</v>
      </c>
      <c r="AC173">
        <v>3</v>
      </c>
      <c r="AD173">
        <v>1</v>
      </c>
      <c r="AE173">
        <v>17</v>
      </c>
      <c r="AG173">
        <v>1</v>
      </c>
      <c r="AP173">
        <v>87</v>
      </c>
      <c r="AQ173">
        <v>30</v>
      </c>
      <c r="AR173">
        <v>30</v>
      </c>
      <c r="AS173">
        <v>47</v>
      </c>
      <c r="AT173">
        <v>24</v>
      </c>
      <c r="AU173">
        <v>147</v>
      </c>
      <c r="AV173">
        <v>45</v>
      </c>
      <c r="AW173">
        <v>43</v>
      </c>
      <c r="AX173">
        <v>453</v>
      </c>
      <c r="AY173" s="1">
        <v>44256.540856481479</v>
      </c>
      <c r="AZ173">
        <v>1</v>
      </c>
      <c r="BA173">
        <v>8</v>
      </c>
      <c r="BB173">
        <v>8</v>
      </c>
      <c r="BC173">
        <v>0</v>
      </c>
      <c r="BD173">
        <v>0</v>
      </c>
      <c r="BE173" t="s">
        <v>427</v>
      </c>
      <c r="BF173">
        <v>12</v>
      </c>
    </row>
    <row r="174" spans="1:58" ht="409.5" hidden="1" x14ac:dyDescent="0.25">
      <c r="A174">
        <v>112</v>
      </c>
      <c r="B174" t="s">
        <v>115</v>
      </c>
      <c r="C174" s="1">
        <v>44245.334722222222</v>
      </c>
      <c r="D174">
        <v>2</v>
      </c>
      <c r="E174">
        <v>3</v>
      </c>
      <c r="F174" t="s">
        <v>128</v>
      </c>
      <c r="G174" t="s">
        <v>134</v>
      </c>
      <c r="H174">
        <v>3</v>
      </c>
      <c r="I174">
        <v>9</v>
      </c>
      <c r="J174" t="s">
        <v>135</v>
      </c>
      <c r="K174">
        <v>1</v>
      </c>
      <c r="L174" s="2" t="s">
        <v>136</v>
      </c>
      <c r="M174" s="2" t="s">
        <v>137</v>
      </c>
      <c r="N174">
        <v>4</v>
      </c>
      <c r="O174">
        <v>4</v>
      </c>
      <c r="P174">
        <v>4</v>
      </c>
      <c r="Q174">
        <v>2</v>
      </c>
      <c r="R174">
        <v>2</v>
      </c>
      <c r="S174">
        <v>2</v>
      </c>
      <c r="T174">
        <v>2</v>
      </c>
      <c r="U174">
        <v>2</v>
      </c>
      <c r="V174">
        <v>4</v>
      </c>
      <c r="W174">
        <v>4</v>
      </c>
      <c r="X174">
        <v>3</v>
      </c>
      <c r="Y174">
        <v>2</v>
      </c>
      <c r="Z174">
        <v>3</v>
      </c>
      <c r="AA174">
        <v>4</v>
      </c>
      <c r="AB174">
        <v>4</v>
      </c>
      <c r="AD174">
        <v>1</v>
      </c>
      <c r="AE174">
        <v>16</v>
      </c>
      <c r="AG174">
        <v>1</v>
      </c>
      <c r="AP174">
        <v>31</v>
      </c>
      <c r="AQ174">
        <v>34</v>
      </c>
      <c r="AR174">
        <v>32</v>
      </c>
      <c r="AS174">
        <v>50</v>
      </c>
      <c r="AT174">
        <v>17</v>
      </c>
      <c r="AU174">
        <v>507</v>
      </c>
      <c r="AV174">
        <v>119</v>
      </c>
      <c r="AW174">
        <v>74</v>
      </c>
      <c r="AX174">
        <v>864</v>
      </c>
      <c r="AY174" s="1">
        <v>44245.344722222224</v>
      </c>
      <c r="AZ174">
        <v>1</v>
      </c>
      <c r="BA174">
        <v>8</v>
      </c>
      <c r="BB174">
        <v>8</v>
      </c>
      <c r="BC174">
        <v>0</v>
      </c>
      <c r="BD174">
        <v>0</v>
      </c>
      <c r="BE174" t="s">
        <v>138</v>
      </c>
      <c r="BF174">
        <v>13</v>
      </c>
    </row>
    <row r="175" spans="1:58" hidden="1" x14ac:dyDescent="0.25">
      <c r="A175">
        <v>231</v>
      </c>
      <c r="B175" t="s">
        <v>115</v>
      </c>
      <c r="C175" s="1">
        <v>44256.535590277781</v>
      </c>
      <c r="D175">
        <v>2</v>
      </c>
      <c r="E175">
        <v>3</v>
      </c>
      <c r="F175" t="s">
        <v>406</v>
      </c>
      <c r="G175" t="s">
        <v>407</v>
      </c>
      <c r="H175">
        <v>2</v>
      </c>
      <c r="I175">
        <v>26</v>
      </c>
      <c r="J175" t="s">
        <v>408</v>
      </c>
      <c r="K175">
        <v>2</v>
      </c>
      <c r="L175" t="e">
        <v>#NAME?</v>
      </c>
      <c r="M175" t="e">
        <v>#NAME?</v>
      </c>
      <c r="Q175">
        <v>4</v>
      </c>
      <c r="S175">
        <v>1</v>
      </c>
      <c r="T175">
        <v>3</v>
      </c>
      <c r="U175">
        <v>3</v>
      </c>
      <c r="V175">
        <v>4</v>
      </c>
      <c r="W175">
        <v>4</v>
      </c>
      <c r="Y175">
        <v>3</v>
      </c>
      <c r="Z175">
        <v>4</v>
      </c>
      <c r="AA175">
        <v>4</v>
      </c>
      <c r="AB175">
        <v>4</v>
      </c>
      <c r="AC175">
        <v>2</v>
      </c>
      <c r="AD175">
        <v>1</v>
      </c>
      <c r="AE175">
        <v>17</v>
      </c>
      <c r="AG175">
        <v>1</v>
      </c>
      <c r="AP175">
        <v>127</v>
      </c>
      <c r="AQ175">
        <v>68</v>
      </c>
      <c r="AR175">
        <v>45</v>
      </c>
      <c r="AS175">
        <v>96</v>
      </c>
      <c r="AT175">
        <v>47</v>
      </c>
      <c r="AU175">
        <v>214</v>
      </c>
      <c r="AV175">
        <v>104</v>
      </c>
      <c r="AW175">
        <v>42</v>
      </c>
      <c r="AX175">
        <v>714</v>
      </c>
      <c r="AY175" s="1">
        <v>44256.544189814813</v>
      </c>
      <c r="AZ175">
        <v>1</v>
      </c>
      <c r="BA175">
        <v>8</v>
      </c>
      <c r="BB175">
        <v>8</v>
      </c>
      <c r="BC175">
        <v>0</v>
      </c>
      <c r="BD175">
        <v>0</v>
      </c>
      <c r="BE175" t="s">
        <v>409</v>
      </c>
      <c r="BF175">
        <v>0</v>
      </c>
    </row>
    <row r="176" spans="1:58" ht="409.5" hidden="1" x14ac:dyDescent="0.25">
      <c r="A176">
        <v>290</v>
      </c>
      <c r="B176" t="s">
        <v>115</v>
      </c>
      <c r="C176" s="1">
        <v>44258.390289351853</v>
      </c>
      <c r="D176">
        <v>2</v>
      </c>
      <c r="E176">
        <v>3</v>
      </c>
      <c r="F176" t="s">
        <v>401</v>
      </c>
      <c r="G176" t="s">
        <v>407</v>
      </c>
      <c r="H176">
        <v>8</v>
      </c>
      <c r="I176">
        <v>6</v>
      </c>
      <c r="J176" t="s">
        <v>550</v>
      </c>
      <c r="K176">
        <v>2</v>
      </c>
      <c r="L176" s="2" t="s">
        <v>1033</v>
      </c>
      <c r="M176" s="2" t="s">
        <v>552</v>
      </c>
      <c r="N176">
        <v>3</v>
      </c>
      <c r="O176">
        <v>2</v>
      </c>
      <c r="P176">
        <v>3</v>
      </c>
      <c r="Q176">
        <v>1</v>
      </c>
      <c r="S176">
        <v>2</v>
      </c>
      <c r="T176">
        <v>2</v>
      </c>
      <c r="U176">
        <v>2</v>
      </c>
      <c r="V176">
        <v>4</v>
      </c>
      <c r="W176">
        <v>4</v>
      </c>
      <c r="X176">
        <v>3</v>
      </c>
      <c r="Y176">
        <v>4</v>
      </c>
      <c r="Z176">
        <v>5</v>
      </c>
      <c r="AA176">
        <v>5</v>
      </c>
      <c r="AB176">
        <v>5</v>
      </c>
      <c r="AC176">
        <v>3</v>
      </c>
      <c r="AD176">
        <v>1</v>
      </c>
      <c r="AE176">
        <v>17</v>
      </c>
      <c r="AG176">
        <v>1</v>
      </c>
      <c r="AP176">
        <v>60</v>
      </c>
      <c r="AQ176">
        <v>43</v>
      </c>
      <c r="AR176">
        <v>52</v>
      </c>
      <c r="AS176">
        <v>55</v>
      </c>
      <c r="AT176">
        <v>16</v>
      </c>
      <c r="AU176">
        <v>367</v>
      </c>
      <c r="AV176">
        <v>124</v>
      </c>
      <c r="AW176">
        <v>55</v>
      </c>
      <c r="AX176">
        <v>772</v>
      </c>
      <c r="AY176" s="1">
        <v>44258.399224537039</v>
      </c>
      <c r="AZ176">
        <v>1</v>
      </c>
      <c r="BA176">
        <v>8</v>
      </c>
      <c r="BB176">
        <v>8</v>
      </c>
      <c r="BC176">
        <v>0</v>
      </c>
      <c r="BD176">
        <v>0</v>
      </c>
      <c r="BE176" t="s">
        <v>453</v>
      </c>
      <c r="BF176">
        <v>3</v>
      </c>
    </row>
    <row r="177" spans="1:58" ht="180" hidden="1" x14ac:dyDescent="0.25">
      <c r="A177">
        <v>243</v>
      </c>
      <c r="B177" t="s">
        <v>115</v>
      </c>
      <c r="C177" s="1">
        <v>44256.535717592589</v>
      </c>
      <c r="D177">
        <v>2</v>
      </c>
      <c r="E177">
        <v>3</v>
      </c>
      <c r="F177" t="s">
        <v>454</v>
      </c>
      <c r="G177" t="s">
        <v>455</v>
      </c>
      <c r="H177">
        <v>7</v>
      </c>
      <c r="I177">
        <v>23</v>
      </c>
      <c r="J177" t="s">
        <v>456</v>
      </c>
      <c r="K177">
        <v>2</v>
      </c>
      <c r="L177" s="2" t="s">
        <v>457</v>
      </c>
      <c r="M177" s="2" t="s">
        <v>458</v>
      </c>
      <c r="N177">
        <v>3</v>
      </c>
      <c r="O177">
        <v>4</v>
      </c>
      <c r="P177">
        <v>4</v>
      </c>
      <c r="Q177">
        <v>2</v>
      </c>
      <c r="R177">
        <v>4</v>
      </c>
      <c r="S177">
        <v>2</v>
      </c>
      <c r="T177">
        <v>3</v>
      </c>
      <c r="U177">
        <v>2</v>
      </c>
      <c r="V177">
        <v>5</v>
      </c>
      <c r="W177">
        <v>3</v>
      </c>
      <c r="X177">
        <v>2</v>
      </c>
      <c r="Y177">
        <v>4</v>
      </c>
      <c r="Z177">
        <v>4</v>
      </c>
      <c r="AA177">
        <v>4</v>
      </c>
      <c r="AB177">
        <v>3</v>
      </c>
      <c r="AC177">
        <v>2</v>
      </c>
      <c r="AD177">
        <v>1</v>
      </c>
      <c r="AE177">
        <v>17</v>
      </c>
      <c r="AG177">
        <v>1</v>
      </c>
      <c r="AP177">
        <v>75</v>
      </c>
      <c r="AQ177">
        <v>33</v>
      </c>
      <c r="AR177">
        <v>67</v>
      </c>
      <c r="AS177">
        <v>44</v>
      </c>
      <c r="AT177">
        <v>15</v>
      </c>
      <c r="AU177">
        <v>219</v>
      </c>
      <c r="AV177">
        <v>76</v>
      </c>
      <c r="AW177">
        <v>61</v>
      </c>
      <c r="AX177">
        <v>590</v>
      </c>
      <c r="AY177" s="1">
        <v>44256.542546296296</v>
      </c>
      <c r="AZ177">
        <v>1</v>
      </c>
      <c r="BA177">
        <v>8</v>
      </c>
      <c r="BB177">
        <v>8</v>
      </c>
      <c r="BC177">
        <v>0</v>
      </c>
      <c r="BD177">
        <v>0</v>
      </c>
      <c r="BE177">
        <v>1</v>
      </c>
      <c r="BF177">
        <v>6</v>
      </c>
    </row>
    <row r="178" spans="1:58" ht="345" hidden="1" x14ac:dyDescent="0.25">
      <c r="A178">
        <v>186</v>
      </c>
      <c r="B178" t="s">
        <v>115</v>
      </c>
      <c r="C178" s="1">
        <v>44249.334224537037</v>
      </c>
      <c r="D178">
        <v>2</v>
      </c>
      <c r="E178">
        <v>3</v>
      </c>
      <c r="F178" t="s">
        <v>122</v>
      </c>
      <c r="G178" t="s">
        <v>304</v>
      </c>
      <c r="H178">
        <v>8</v>
      </c>
      <c r="I178">
        <v>12</v>
      </c>
      <c r="J178" t="s">
        <v>305</v>
      </c>
      <c r="K178">
        <v>2</v>
      </c>
      <c r="L178" s="2" t="s">
        <v>306</v>
      </c>
      <c r="M178" t="s">
        <v>307</v>
      </c>
      <c r="N178">
        <v>4</v>
      </c>
      <c r="O178">
        <v>3</v>
      </c>
      <c r="P178">
        <v>3</v>
      </c>
      <c r="Q178">
        <v>4</v>
      </c>
      <c r="S178">
        <v>2</v>
      </c>
      <c r="T178">
        <v>3</v>
      </c>
      <c r="V178">
        <v>4</v>
      </c>
      <c r="W178">
        <v>3</v>
      </c>
      <c r="X178">
        <v>3</v>
      </c>
      <c r="Y178">
        <v>3</v>
      </c>
      <c r="Z178">
        <v>4</v>
      </c>
      <c r="AA178">
        <v>4</v>
      </c>
      <c r="AB178">
        <v>4</v>
      </c>
      <c r="AD178">
        <v>1</v>
      </c>
      <c r="AE178">
        <v>17</v>
      </c>
      <c r="AG178">
        <v>1</v>
      </c>
      <c r="AP178">
        <v>101</v>
      </c>
      <c r="AQ178">
        <v>40</v>
      </c>
      <c r="AR178">
        <v>30</v>
      </c>
      <c r="AS178">
        <v>45</v>
      </c>
      <c r="AT178">
        <v>17</v>
      </c>
      <c r="AU178">
        <v>298</v>
      </c>
      <c r="AV178">
        <v>82</v>
      </c>
      <c r="AW178">
        <v>23</v>
      </c>
      <c r="AX178">
        <v>636</v>
      </c>
      <c r="AY178" s="1">
        <v>44249.341585648152</v>
      </c>
      <c r="AZ178">
        <v>1</v>
      </c>
      <c r="BA178">
        <v>8</v>
      </c>
      <c r="BB178">
        <v>8</v>
      </c>
      <c r="BC178">
        <v>0</v>
      </c>
      <c r="BD178">
        <v>0</v>
      </c>
      <c r="BE178" t="s">
        <v>308</v>
      </c>
      <c r="BF178">
        <v>9</v>
      </c>
    </row>
    <row r="179" spans="1:58" hidden="1" x14ac:dyDescent="0.25">
      <c r="A179">
        <v>241</v>
      </c>
      <c r="B179" t="s">
        <v>115</v>
      </c>
      <c r="C179" s="1">
        <v>44256.535671296297</v>
      </c>
      <c r="D179">
        <v>2</v>
      </c>
      <c r="E179">
        <v>3</v>
      </c>
      <c r="F179" t="s">
        <v>401</v>
      </c>
      <c r="G179" t="s">
        <v>335</v>
      </c>
      <c r="H179">
        <v>7</v>
      </c>
      <c r="I179">
        <v>19</v>
      </c>
      <c r="J179" t="s">
        <v>447</v>
      </c>
      <c r="K179">
        <v>2</v>
      </c>
      <c r="L179" t="s">
        <v>448</v>
      </c>
      <c r="M179" t="s">
        <v>449</v>
      </c>
      <c r="N179">
        <v>3</v>
      </c>
      <c r="O179">
        <v>4</v>
      </c>
      <c r="P179">
        <v>2</v>
      </c>
      <c r="Q179">
        <v>3</v>
      </c>
      <c r="R179">
        <v>2</v>
      </c>
      <c r="S179">
        <v>1</v>
      </c>
      <c r="T179">
        <v>1</v>
      </c>
      <c r="U179">
        <v>2</v>
      </c>
      <c r="V179">
        <v>2</v>
      </c>
      <c r="W179">
        <v>2</v>
      </c>
      <c r="X179">
        <v>2</v>
      </c>
      <c r="Y179">
        <v>3</v>
      </c>
      <c r="Z179">
        <v>4</v>
      </c>
      <c r="AA179">
        <v>1</v>
      </c>
      <c r="AB179">
        <v>2</v>
      </c>
      <c r="AC179">
        <v>3</v>
      </c>
      <c r="AD179">
        <v>2</v>
      </c>
      <c r="AE179">
        <v>17</v>
      </c>
      <c r="AG179">
        <v>1</v>
      </c>
      <c r="AP179">
        <v>145</v>
      </c>
      <c r="AQ179">
        <v>22</v>
      </c>
      <c r="AR179">
        <v>26</v>
      </c>
      <c r="AS179">
        <v>49</v>
      </c>
      <c r="AT179">
        <v>13</v>
      </c>
      <c r="AU179">
        <v>50</v>
      </c>
      <c r="AV179">
        <v>113</v>
      </c>
      <c r="AW179">
        <v>99</v>
      </c>
      <c r="AX179">
        <v>463</v>
      </c>
      <c r="AY179" s="1">
        <v>44256.541655092595</v>
      </c>
      <c r="AZ179">
        <v>1</v>
      </c>
      <c r="BA179">
        <v>8</v>
      </c>
      <c r="BB179">
        <v>8</v>
      </c>
      <c r="BC179">
        <v>0</v>
      </c>
      <c r="BD179">
        <v>0</v>
      </c>
      <c r="BE179" t="s">
        <v>450</v>
      </c>
      <c r="BF179">
        <v>28</v>
      </c>
    </row>
    <row r="180" spans="1:58" ht="390" hidden="1" x14ac:dyDescent="0.25">
      <c r="A180">
        <v>194</v>
      </c>
      <c r="B180" t="s">
        <v>115</v>
      </c>
      <c r="C180" s="1">
        <v>44249.33452546296</v>
      </c>
      <c r="D180">
        <v>2</v>
      </c>
      <c r="E180">
        <v>3</v>
      </c>
      <c r="F180" t="s">
        <v>334</v>
      </c>
      <c r="G180" t="s">
        <v>335</v>
      </c>
      <c r="H180">
        <v>17</v>
      </c>
      <c r="I180">
        <v>19</v>
      </c>
      <c r="J180" t="s">
        <v>336</v>
      </c>
      <c r="K180">
        <v>2</v>
      </c>
      <c r="L180" s="2" t="s">
        <v>337</v>
      </c>
      <c r="M180" t="s">
        <v>338</v>
      </c>
      <c r="O180">
        <v>4</v>
      </c>
      <c r="P180">
        <v>4</v>
      </c>
      <c r="Q180">
        <v>2</v>
      </c>
      <c r="R180">
        <v>3</v>
      </c>
      <c r="S180">
        <v>1</v>
      </c>
      <c r="T180">
        <v>2</v>
      </c>
      <c r="U180">
        <v>1</v>
      </c>
      <c r="V180">
        <v>5</v>
      </c>
      <c r="W180">
        <v>4</v>
      </c>
      <c r="X180">
        <v>5</v>
      </c>
      <c r="Y180">
        <v>4</v>
      </c>
      <c r="Z180">
        <v>5</v>
      </c>
      <c r="AC180">
        <v>4</v>
      </c>
      <c r="AD180">
        <v>1</v>
      </c>
      <c r="AE180">
        <v>16</v>
      </c>
      <c r="AG180">
        <v>1</v>
      </c>
      <c r="AP180">
        <v>37</v>
      </c>
      <c r="AQ180">
        <v>24</v>
      </c>
      <c r="AR180">
        <v>21</v>
      </c>
      <c r="AS180">
        <v>53</v>
      </c>
      <c r="AT180">
        <v>14</v>
      </c>
      <c r="AU180">
        <v>117</v>
      </c>
      <c r="AV180">
        <v>32</v>
      </c>
      <c r="AW180">
        <v>48</v>
      </c>
      <c r="AX180">
        <v>346</v>
      </c>
      <c r="AY180" s="1">
        <v>44249.338530092595</v>
      </c>
      <c r="AZ180">
        <v>1</v>
      </c>
      <c r="BA180">
        <v>8</v>
      </c>
      <c r="BB180">
        <v>8</v>
      </c>
      <c r="BC180">
        <v>0</v>
      </c>
      <c r="BD180">
        <v>0</v>
      </c>
      <c r="BE180" t="s">
        <v>339</v>
      </c>
      <c r="BF180">
        <v>31</v>
      </c>
    </row>
    <row r="181" spans="1:58" ht="150" hidden="1" x14ac:dyDescent="0.25">
      <c r="A181">
        <v>114</v>
      </c>
      <c r="B181" t="s">
        <v>115</v>
      </c>
      <c r="C181" s="1">
        <v>44245.334733796299</v>
      </c>
      <c r="D181">
        <v>2</v>
      </c>
      <c r="E181">
        <v>3</v>
      </c>
      <c r="F181" t="s">
        <v>143</v>
      </c>
      <c r="G181" t="s">
        <v>144</v>
      </c>
      <c r="H181">
        <v>12</v>
      </c>
      <c r="I181">
        <v>25</v>
      </c>
      <c r="J181" t="s">
        <v>145</v>
      </c>
      <c r="K181">
        <v>2</v>
      </c>
      <c r="L181" s="2" t="s">
        <v>146</v>
      </c>
      <c r="M181" t="s">
        <v>147</v>
      </c>
      <c r="N181">
        <v>2</v>
      </c>
      <c r="O181">
        <v>3</v>
      </c>
      <c r="P181">
        <v>3</v>
      </c>
      <c r="Q181">
        <v>3</v>
      </c>
      <c r="R181">
        <v>3</v>
      </c>
      <c r="S181">
        <v>1</v>
      </c>
      <c r="T181">
        <v>3</v>
      </c>
      <c r="U181">
        <v>2</v>
      </c>
      <c r="V181">
        <v>4</v>
      </c>
      <c r="W181">
        <v>3</v>
      </c>
      <c r="X181">
        <v>3</v>
      </c>
      <c r="Y181">
        <v>4</v>
      </c>
      <c r="Z181">
        <v>4</v>
      </c>
      <c r="AA181">
        <v>4</v>
      </c>
      <c r="AB181">
        <v>5</v>
      </c>
      <c r="AC181">
        <v>1</v>
      </c>
      <c r="AD181">
        <v>2</v>
      </c>
      <c r="AE181">
        <v>17</v>
      </c>
      <c r="AG181">
        <v>1</v>
      </c>
      <c r="AP181">
        <v>53</v>
      </c>
      <c r="AQ181">
        <v>46</v>
      </c>
      <c r="AR181">
        <v>25</v>
      </c>
      <c r="AS181">
        <v>45</v>
      </c>
      <c r="AT181">
        <v>15</v>
      </c>
      <c r="AU181">
        <v>77</v>
      </c>
      <c r="AV181">
        <v>42</v>
      </c>
      <c r="AW181">
        <v>32</v>
      </c>
      <c r="AX181">
        <v>335</v>
      </c>
      <c r="AY181" s="1">
        <v>44245.33861111111</v>
      </c>
      <c r="AZ181">
        <v>1</v>
      </c>
      <c r="BA181">
        <v>8</v>
      </c>
      <c r="BB181">
        <v>8</v>
      </c>
      <c r="BC181">
        <v>0</v>
      </c>
      <c r="BD181">
        <v>0</v>
      </c>
      <c r="BE181" t="s">
        <v>148</v>
      </c>
      <c r="BF181">
        <v>26</v>
      </c>
    </row>
    <row r="182" spans="1:58" ht="409.5" hidden="1" x14ac:dyDescent="0.25">
      <c r="A182">
        <v>109</v>
      </c>
      <c r="B182" t="s">
        <v>115</v>
      </c>
      <c r="C182" s="1">
        <v>44245.334675925929</v>
      </c>
      <c r="D182">
        <v>2</v>
      </c>
      <c r="E182">
        <v>3</v>
      </c>
      <c r="F182" t="s">
        <v>116</v>
      </c>
      <c r="G182" t="s">
        <v>117</v>
      </c>
      <c r="H182">
        <v>11</v>
      </c>
      <c r="I182">
        <v>29</v>
      </c>
      <c r="J182" t="s">
        <v>118</v>
      </c>
      <c r="K182">
        <v>2</v>
      </c>
      <c r="L182" s="2" t="s">
        <v>119</v>
      </c>
      <c r="M182" s="2" t="s">
        <v>120</v>
      </c>
      <c r="N182">
        <v>4</v>
      </c>
      <c r="O182">
        <v>4</v>
      </c>
      <c r="P182">
        <v>4</v>
      </c>
      <c r="Q182">
        <v>1</v>
      </c>
      <c r="R182">
        <v>3</v>
      </c>
      <c r="S182">
        <v>3</v>
      </c>
      <c r="T182">
        <v>2</v>
      </c>
      <c r="U182">
        <v>3</v>
      </c>
      <c r="V182">
        <v>4</v>
      </c>
      <c r="W182">
        <v>2</v>
      </c>
      <c r="X182">
        <v>2</v>
      </c>
      <c r="Y182">
        <v>3</v>
      </c>
      <c r="Z182">
        <v>4</v>
      </c>
      <c r="AA182">
        <v>5</v>
      </c>
      <c r="AB182">
        <v>3</v>
      </c>
      <c r="AC182">
        <v>3</v>
      </c>
      <c r="AD182">
        <v>2</v>
      </c>
      <c r="AE182">
        <v>17</v>
      </c>
      <c r="AG182">
        <v>1</v>
      </c>
      <c r="AP182">
        <v>56</v>
      </c>
      <c r="AQ182">
        <v>25</v>
      </c>
      <c r="AR182">
        <v>44</v>
      </c>
      <c r="AS182">
        <v>72</v>
      </c>
      <c r="AT182">
        <v>15</v>
      </c>
      <c r="AU182">
        <v>100</v>
      </c>
      <c r="AV182">
        <v>130</v>
      </c>
      <c r="AW182">
        <v>60</v>
      </c>
      <c r="AX182">
        <v>502</v>
      </c>
      <c r="AY182" s="1">
        <v>44245.340486111112</v>
      </c>
      <c r="AZ182">
        <v>1</v>
      </c>
      <c r="BA182">
        <v>8</v>
      </c>
      <c r="BB182">
        <v>8</v>
      </c>
      <c r="BC182">
        <v>0</v>
      </c>
      <c r="BD182">
        <v>0</v>
      </c>
      <c r="BE182" t="s">
        <v>121</v>
      </c>
      <c r="BF182">
        <v>13</v>
      </c>
    </row>
    <row r="183" spans="1:58" hidden="1" x14ac:dyDescent="0.25">
      <c r="A183">
        <v>170</v>
      </c>
      <c r="B183" t="s">
        <v>115</v>
      </c>
      <c r="C183" s="1">
        <v>44249.334050925929</v>
      </c>
      <c r="D183">
        <v>2</v>
      </c>
      <c r="E183">
        <v>3</v>
      </c>
      <c r="F183" t="s">
        <v>237</v>
      </c>
      <c r="G183" t="s">
        <v>117</v>
      </c>
      <c r="H183">
        <v>27</v>
      </c>
      <c r="I183">
        <v>23</v>
      </c>
      <c r="J183" t="s">
        <v>238</v>
      </c>
      <c r="K183">
        <v>2</v>
      </c>
      <c r="L183" t="s">
        <v>239</v>
      </c>
      <c r="M183" t="s">
        <v>240</v>
      </c>
      <c r="N183">
        <v>5</v>
      </c>
      <c r="O183">
        <v>4</v>
      </c>
      <c r="P183">
        <v>4</v>
      </c>
      <c r="Q183">
        <v>1</v>
      </c>
      <c r="R183">
        <v>3</v>
      </c>
      <c r="S183">
        <v>1</v>
      </c>
      <c r="T183">
        <v>2</v>
      </c>
      <c r="U183">
        <v>1</v>
      </c>
      <c r="V183">
        <v>4</v>
      </c>
      <c r="W183">
        <v>3</v>
      </c>
      <c r="X183">
        <v>3</v>
      </c>
      <c r="Y183">
        <v>5</v>
      </c>
      <c r="Z183">
        <v>5</v>
      </c>
      <c r="AA183">
        <v>4</v>
      </c>
      <c r="AB183">
        <v>4</v>
      </c>
      <c r="AC183">
        <v>3</v>
      </c>
      <c r="AD183">
        <v>2</v>
      </c>
      <c r="AE183">
        <v>16</v>
      </c>
      <c r="AG183">
        <v>1</v>
      </c>
      <c r="AP183">
        <v>65</v>
      </c>
      <c r="AQ183">
        <v>36</v>
      </c>
      <c r="AR183">
        <v>34</v>
      </c>
      <c r="AS183">
        <v>79</v>
      </c>
      <c r="AT183">
        <v>18</v>
      </c>
      <c r="AU183">
        <v>40</v>
      </c>
      <c r="AV183">
        <v>64</v>
      </c>
      <c r="AW183">
        <v>56</v>
      </c>
      <c r="AX183">
        <v>392</v>
      </c>
      <c r="AY183" s="1">
        <v>44249.338587962964</v>
      </c>
      <c r="AZ183">
        <v>1</v>
      </c>
      <c r="BA183">
        <v>8</v>
      </c>
      <c r="BB183">
        <v>8</v>
      </c>
      <c r="BC183">
        <v>0</v>
      </c>
      <c r="BD183">
        <v>0</v>
      </c>
      <c r="BE183" t="s">
        <v>241</v>
      </c>
      <c r="BF183">
        <v>27</v>
      </c>
    </row>
    <row r="184" spans="1:58" hidden="1" x14ac:dyDescent="0.25">
      <c r="A184">
        <v>248</v>
      </c>
      <c r="B184" t="s">
        <v>115</v>
      </c>
      <c r="C184" s="1">
        <v>44256.535891203705</v>
      </c>
      <c r="D184">
        <v>2</v>
      </c>
      <c r="E184">
        <v>3</v>
      </c>
      <c r="F184" t="s">
        <v>454</v>
      </c>
      <c r="G184" t="s">
        <v>472</v>
      </c>
      <c r="H184">
        <v>14</v>
      </c>
      <c r="I184">
        <v>4</v>
      </c>
      <c r="J184" t="s">
        <v>473</v>
      </c>
      <c r="K184">
        <v>2</v>
      </c>
      <c r="L184" t="s">
        <v>474</v>
      </c>
      <c r="M184" t="s">
        <v>475</v>
      </c>
      <c r="S184">
        <v>3</v>
      </c>
      <c r="T184">
        <v>2</v>
      </c>
      <c r="U184">
        <v>1</v>
      </c>
      <c r="V184">
        <v>3</v>
      </c>
      <c r="W184">
        <v>4</v>
      </c>
      <c r="X184">
        <v>2</v>
      </c>
      <c r="Y184">
        <v>3</v>
      </c>
      <c r="Z184">
        <v>3</v>
      </c>
      <c r="AA184">
        <v>3</v>
      </c>
      <c r="AB184">
        <v>3</v>
      </c>
      <c r="AC184">
        <v>3</v>
      </c>
      <c r="AD184">
        <v>1</v>
      </c>
      <c r="AE184">
        <v>18</v>
      </c>
      <c r="AG184">
        <v>1</v>
      </c>
      <c r="AP184">
        <v>124</v>
      </c>
      <c r="AQ184">
        <v>124</v>
      </c>
      <c r="AR184">
        <v>43</v>
      </c>
      <c r="AS184">
        <v>74</v>
      </c>
      <c r="AT184">
        <v>25</v>
      </c>
      <c r="AU184">
        <v>175</v>
      </c>
      <c r="AV184">
        <v>21</v>
      </c>
      <c r="AW184">
        <v>38</v>
      </c>
      <c r="AX184">
        <v>540</v>
      </c>
      <c r="AY184" s="1">
        <v>44256.543113425927</v>
      </c>
      <c r="AZ184">
        <v>1</v>
      </c>
      <c r="BA184">
        <v>8</v>
      </c>
      <c r="BB184">
        <v>8</v>
      </c>
      <c r="BC184">
        <v>0</v>
      </c>
      <c r="BD184">
        <v>0</v>
      </c>
      <c r="BE184" t="s">
        <v>198</v>
      </c>
      <c r="BF184">
        <v>19</v>
      </c>
    </row>
    <row r="185" spans="1:58" hidden="1" x14ac:dyDescent="0.25">
      <c r="A185">
        <v>117</v>
      </c>
      <c r="B185" t="s">
        <v>115</v>
      </c>
      <c r="C185" s="1">
        <v>44245.334768518522</v>
      </c>
      <c r="D185">
        <v>2</v>
      </c>
      <c r="E185">
        <v>3</v>
      </c>
      <c r="F185" t="s">
        <v>143</v>
      </c>
      <c r="G185" t="s">
        <v>156</v>
      </c>
      <c r="H185">
        <v>12</v>
      </c>
      <c r="I185">
        <v>10</v>
      </c>
      <c r="J185" t="s">
        <v>157</v>
      </c>
      <c r="K185">
        <v>2</v>
      </c>
      <c r="L185" t="s">
        <v>158</v>
      </c>
      <c r="M185" t="s">
        <v>159</v>
      </c>
      <c r="O185">
        <v>2</v>
      </c>
      <c r="Q185">
        <v>3</v>
      </c>
      <c r="R185">
        <v>2</v>
      </c>
      <c r="S185">
        <v>2</v>
      </c>
      <c r="T185">
        <v>3</v>
      </c>
      <c r="U185">
        <v>2</v>
      </c>
      <c r="V185">
        <v>4</v>
      </c>
      <c r="W185">
        <v>3</v>
      </c>
      <c r="X185">
        <v>4</v>
      </c>
      <c r="Y185">
        <v>3</v>
      </c>
      <c r="Z185">
        <v>3</v>
      </c>
      <c r="AB185">
        <v>3</v>
      </c>
      <c r="AD185">
        <v>2</v>
      </c>
      <c r="AE185">
        <v>17</v>
      </c>
      <c r="AG185">
        <v>1</v>
      </c>
      <c r="AP185">
        <v>65</v>
      </c>
      <c r="AQ185">
        <v>44</v>
      </c>
      <c r="AR185">
        <v>64</v>
      </c>
      <c r="AS185">
        <v>74</v>
      </c>
      <c r="AT185">
        <v>46</v>
      </c>
      <c r="AU185">
        <v>187</v>
      </c>
      <c r="AV185">
        <v>213</v>
      </c>
      <c r="AW185">
        <v>46</v>
      </c>
      <c r="AX185">
        <v>711</v>
      </c>
      <c r="AY185" s="1">
        <v>44245.343321759261</v>
      </c>
      <c r="AZ185">
        <v>1</v>
      </c>
      <c r="BA185">
        <v>8</v>
      </c>
      <c r="BB185">
        <v>8</v>
      </c>
      <c r="BC185">
        <v>0</v>
      </c>
      <c r="BD185">
        <v>0</v>
      </c>
      <c r="BE185" t="s">
        <v>160</v>
      </c>
      <c r="BF185">
        <v>1</v>
      </c>
    </row>
    <row r="186" spans="1:58" ht="75" hidden="1" x14ac:dyDescent="0.25">
      <c r="A186">
        <v>188</v>
      </c>
      <c r="B186" t="s">
        <v>115</v>
      </c>
      <c r="C186" s="1">
        <v>44249.334305555552</v>
      </c>
      <c r="D186">
        <v>2</v>
      </c>
      <c r="E186">
        <v>3</v>
      </c>
      <c r="F186" t="s">
        <v>313</v>
      </c>
      <c r="G186" t="s">
        <v>140</v>
      </c>
      <c r="H186">
        <v>2</v>
      </c>
      <c r="I186">
        <v>10</v>
      </c>
      <c r="J186" t="s">
        <v>314</v>
      </c>
      <c r="K186">
        <v>2</v>
      </c>
      <c r="L186" s="2" t="s">
        <v>315</v>
      </c>
      <c r="M186" t="s">
        <v>316</v>
      </c>
      <c r="N186">
        <v>3</v>
      </c>
      <c r="O186">
        <v>3</v>
      </c>
      <c r="Q186">
        <v>2</v>
      </c>
      <c r="T186">
        <v>2</v>
      </c>
      <c r="U186">
        <v>1</v>
      </c>
      <c r="Y186">
        <v>3</v>
      </c>
      <c r="Z186">
        <v>3</v>
      </c>
      <c r="AA186">
        <v>5</v>
      </c>
      <c r="AD186">
        <v>2</v>
      </c>
      <c r="AE186">
        <v>16</v>
      </c>
      <c r="AG186">
        <v>1</v>
      </c>
      <c r="AP186">
        <v>110</v>
      </c>
      <c r="AQ186">
        <v>84</v>
      </c>
      <c r="AR186">
        <v>35</v>
      </c>
      <c r="AS186">
        <v>73</v>
      </c>
      <c r="AT186">
        <v>22</v>
      </c>
      <c r="AU186">
        <v>156</v>
      </c>
      <c r="AV186">
        <v>81</v>
      </c>
      <c r="AW186">
        <v>68</v>
      </c>
      <c r="AX186">
        <v>585</v>
      </c>
      <c r="AY186" s="1">
        <v>44249.341585648152</v>
      </c>
      <c r="AZ186">
        <v>1</v>
      </c>
      <c r="BA186">
        <v>8</v>
      </c>
      <c r="BB186">
        <v>8</v>
      </c>
      <c r="BC186">
        <v>0</v>
      </c>
      <c r="BD186">
        <v>0</v>
      </c>
      <c r="BE186" t="s">
        <v>152</v>
      </c>
      <c r="BF186">
        <v>1</v>
      </c>
    </row>
    <row r="187" spans="1:58" ht="255" hidden="1" x14ac:dyDescent="0.25">
      <c r="A187">
        <v>289</v>
      </c>
      <c r="B187" t="s">
        <v>115</v>
      </c>
      <c r="C187" s="1">
        <v>44258.390289351853</v>
      </c>
      <c r="D187">
        <v>2</v>
      </c>
      <c r="E187">
        <v>3</v>
      </c>
      <c r="F187" t="s">
        <v>401</v>
      </c>
      <c r="G187" t="s">
        <v>140</v>
      </c>
      <c r="H187">
        <v>3</v>
      </c>
      <c r="I187">
        <v>22</v>
      </c>
      <c r="J187" t="s">
        <v>547</v>
      </c>
      <c r="K187">
        <v>2</v>
      </c>
      <c r="L187" s="2" t="s">
        <v>548</v>
      </c>
      <c r="M187" s="2" t="s">
        <v>549</v>
      </c>
      <c r="N187">
        <v>2</v>
      </c>
      <c r="P187">
        <v>3</v>
      </c>
      <c r="Q187">
        <v>1</v>
      </c>
      <c r="R187">
        <v>3</v>
      </c>
      <c r="S187">
        <v>2</v>
      </c>
      <c r="T187">
        <v>2</v>
      </c>
      <c r="U187">
        <v>1</v>
      </c>
      <c r="V187">
        <v>4</v>
      </c>
      <c r="Y187">
        <v>3</v>
      </c>
      <c r="Z187">
        <v>4</v>
      </c>
      <c r="AA187">
        <v>4</v>
      </c>
      <c r="AC187">
        <v>2</v>
      </c>
      <c r="AD187">
        <v>1</v>
      </c>
      <c r="AE187">
        <v>16</v>
      </c>
      <c r="AG187">
        <v>1</v>
      </c>
      <c r="AP187">
        <v>143</v>
      </c>
      <c r="AQ187">
        <v>97</v>
      </c>
      <c r="AR187">
        <v>48</v>
      </c>
      <c r="AS187">
        <v>126</v>
      </c>
      <c r="AT187">
        <v>61</v>
      </c>
      <c r="AU187">
        <v>267</v>
      </c>
      <c r="AV187">
        <v>31</v>
      </c>
      <c r="AW187">
        <v>92</v>
      </c>
      <c r="AX187">
        <v>765</v>
      </c>
      <c r="AY187" s="1">
        <v>44258.400300925925</v>
      </c>
      <c r="AZ187">
        <v>1</v>
      </c>
      <c r="BA187">
        <v>8</v>
      </c>
      <c r="BB187">
        <v>8</v>
      </c>
      <c r="BC187">
        <v>0</v>
      </c>
      <c r="BD187">
        <v>0</v>
      </c>
      <c r="BE187" t="s">
        <v>160</v>
      </c>
      <c r="BF187">
        <v>10</v>
      </c>
    </row>
    <row r="188" spans="1:58" ht="409.5" hidden="1" x14ac:dyDescent="0.25">
      <c r="A188">
        <v>291</v>
      </c>
      <c r="B188" t="s">
        <v>115</v>
      </c>
      <c r="C188" s="1">
        <v>44258.390300925923</v>
      </c>
      <c r="D188">
        <v>2</v>
      </c>
      <c r="E188">
        <v>3</v>
      </c>
      <c r="F188" t="s">
        <v>401</v>
      </c>
      <c r="G188" t="s">
        <v>140</v>
      </c>
      <c r="H188">
        <v>5</v>
      </c>
      <c r="I188">
        <v>12</v>
      </c>
      <c r="J188" t="s">
        <v>553</v>
      </c>
      <c r="K188">
        <v>2</v>
      </c>
      <c r="L188" s="2" t="s">
        <v>1034</v>
      </c>
      <c r="M188" s="2" t="s">
        <v>555</v>
      </c>
      <c r="N188">
        <v>3</v>
      </c>
      <c r="O188">
        <v>4</v>
      </c>
      <c r="P188">
        <v>4</v>
      </c>
      <c r="Q188">
        <v>3</v>
      </c>
      <c r="R188">
        <v>3</v>
      </c>
      <c r="S188">
        <v>3</v>
      </c>
      <c r="T188">
        <v>2</v>
      </c>
      <c r="U188">
        <v>2</v>
      </c>
      <c r="V188">
        <v>4</v>
      </c>
      <c r="W188">
        <v>4</v>
      </c>
      <c r="X188">
        <v>2</v>
      </c>
      <c r="Y188">
        <v>3</v>
      </c>
      <c r="Z188">
        <v>4</v>
      </c>
      <c r="AA188">
        <v>4</v>
      </c>
      <c r="AB188">
        <v>3</v>
      </c>
      <c r="AC188">
        <v>3</v>
      </c>
      <c r="AD188">
        <v>2</v>
      </c>
      <c r="AE188">
        <v>17</v>
      </c>
      <c r="AG188">
        <v>1</v>
      </c>
      <c r="AP188">
        <v>76</v>
      </c>
      <c r="AQ188">
        <v>41</v>
      </c>
      <c r="AR188">
        <v>36</v>
      </c>
      <c r="AS188">
        <v>58</v>
      </c>
      <c r="AT188">
        <v>30</v>
      </c>
      <c r="AU188">
        <v>323</v>
      </c>
      <c r="AV188">
        <v>81</v>
      </c>
      <c r="AW188">
        <v>57</v>
      </c>
      <c r="AX188">
        <v>702</v>
      </c>
      <c r="AY188" s="1">
        <v>44258.398425925923</v>
      </c>
      <c r="AZ188">
        <v>1</v>
      </c>
      <c r="BA188">
        <v>8</v>
      </c>
      <c r="BB188">
        <v>8</v>
      </c>
      <c r="BC188">
        <v>0</v>
      </c>
      <c r="BD188">
        <v>0</v>
      </c>
      <c r="BE188" t="s">
        <v>343</v>
      </c>
      <c r="BF188">
        <v>1</v>
      </c>
    </row>
    <row r="189" spans="1:58" ht="285" hidden="1" x14ac:dyDescent="0.25">
      <c r="A189">
        <v>187</v>
      </c>
      <c r="B189" t="s">
        <v>115</v>
      </c>
      <c r="C189" s="1">
        <v>44249.334282407406</v>
      </c>
      <c r="D189">
        <v>2</v>
      </c>
      <c r="E189">
        <v>3</v>
      </c>
      <c r="F189" t="s">
        <v>309</v>
      </c>
      <c r="G189" t="s">
        <v>140</v>
      </c>
      <c r="H189">
        <v>6</v>
      </c>
      <c r="I189">
        <v>19</v>
      </c>
      <c r="J189" t="s">
        <v>310</v>
      </c>
      <c r="K189">
        <v>2</v>
      </c>
      <c r="L189" s="2" t="s">
        <v>1035</v>
      </c>
      <c r="M189" t="s">
        <v>312</v>
      </c>
      <c r="N189">
        <v>4</v>
      </c>
      <c r="O189">
        <v>4</v>
      </c>
      <c r="P189">
        <v>4</v>
      </c>
      <c r="Q189">
        <v>1</v>
      </c>
      <c r="R189">
        <v>4</v>
      </c>
      <c r="S189">
        <v>1</v>
      </c>
      <c r="T189">
        <v>4</v>
      </c>
      <c r="U189">
        <v>2</v>
      </c>
      <c r="V189">
        <v>3</v>
      </c>
      <c r="W189">
        <v>3</v>
      </c>
      <c r="X189">
        <v>2</v>
      </c>
      <c r="Y189">
        <v>4</v>
      </c>
      <c r="Z189">
        <v>4</v>
      </c>
      <c r="AA189">
        <v>5</v>
      </c>
      <c r="AB189">
        <v>5</v>
      </c>
      <c r="AC189">
        <v>3</v>
      </c>
      <c r="AD189">
        <v>1</v>
      </c>
      <c r="AE189">
        <v>17</v>
      </c>
      <c r="AG189">
        <v>1</v>
      </c>
      <c r="AP189">
        <v>96</v>
      </c>
      <c r="AQ189">
        <v>25</v>
      </c>
      <c r="AR189">
        <v>50</v>
      </c>
      <c r="AS189">
        <v>62</v>
      </c>
      <c r="AT189">
        <v>16</v>
      </c>
      <c r="AU189">
        <v>286</v>
      </c>
      <c r="AV189">
        <v>43</v>
      </c>
      <c r="AW189">
        <v>26</v>
      </c>
      <c r="AX189">
        <v>604</v>
      </c>
      <c r="AY189" s="1">
        <v>44249.341273148151</v>
      </c>
      <c r="AZ189">
        <v>1</v>
      </c>
      <c r="BA189">
        <v>8</v>
      </c>
      <c r="BB189">
        <v>8</v>
      </c>
      <c r="BC189">
        <v>0</v>
      </c>
      <c r="BD189">
        <v>0</v>
      </c>
      <c r="BE189" t="s">
        <v>287</v>
      </c>
      <c r="BF189">
        <v>14</v>
      </c>
    </row>
    <row r="190" spans="1:58" hidden="1" x14ac:dyDescent="0.25">
      <c r="A190">
        <v>247</v>
      </c>
      <c r="B190" t="s">
        <v>115</v>
      </c>
      <c r="C190" s="1">
        <v>44256.535798611112</v>
      </c>
      <c r="D190">
        <v>2</v>
      </c>
      <c r="E190">
        <v>3</v>
      </c>
      <c r="F190" t="s">
        <v>406</v>
      </c>
      <c r="G190" t="s">
        <v>140</v>
      </c>
      <c r="H190">
        <v>6</v>
      </c>
      <c r="I190">
        <v>28</v>
      </c>
      <c r="J190" t="s">
        <v>469</v>
      </c>
      <c r="K190">
        <v>2</v>
      </c>
      <c r="L190" t="s">
        <v>470</v>
      </c>
      <c r="M190" t="s">
        <v>471</v>
      </c>
      <c r="N190">
        <v>4</v>
      </c>
      <c r="O190">
        <v>4</v>
      </c>
      <c r="P190">
        <v>4</v>
      </c>
      <c r="Q190">
        <v>1</v>
      </c>
      <c r="R190">
        <v>1</v>
      </c>
      <c r="S190">
        <v>1</v>
      </c>
      <c r="T190">
        <v>2</v>
      </c>
      <c r="U190">
        <v>2</v>
      </c>
      <c r="V190">
        <v>1</v>
      </c>
      <c r="W190">
        <v>2</v>
      </c>
      <c r="X190">
        <v>1</v>
      </c>
      <c r="Y190">
        <v>3</v>
      </c>
      <c r="Z190">
        <v>4</v>
      </c>
      <c r="AA190">
        <v>2</v>
      </c>
      <c r="AB190">
        <v>3</v>
      </c>
      <c r="AC190">
        <v>4</v>
      </c>
      <c r="AD190">
        <v>2</v>
      </c>
      <c r="AE190">
        <v>17</v>
      </c>
      <c r="AG190">
        <v>1</v>
      </c>
      <c r="AP190">
        <v>95</v>
      </c>
      <c r="AQ190">
        <v>32</v>
      </c>
      <c r="AR190">
        <v>26</v>
      </c>
      <c r="AS190">
        <v>99</v>
      </c>
      <c r="AT190">
        <v>16</v>
      </c>
      <c r="AU190">
        <v>35</v>
      </c>
      <c r="AV190">
        <v>27</v>
      </c>
      <c r="AW190">
        <v>29</v>
      </c>
      <c r="AX190">
        <v>359</v>
      </c>
      <c r="AY190" s="1">
        <v>44256.539953703701</v>
      </c>
      <c r="AZ190">
        <v>1</v>
      </c>
      <c r="BA190">
        <v>8</v>
      </c>
      <c r="BB190">
        <v>8</v>
      </c>
      <c r="BC190">
        <v>0</v>
      </c>
      <c r="BD190">
        <v>0</v>
      </c>
      <c r="BE190" t="s">
        <v>251</v>
      </c>
      <c r="BF190">
        <v>47</v>
      </c>
    </row>
    <row r="191" spans="1:58" ht="409.5" hidden="1" x14ac:dyDescent="0.25">
      <c r="A191">
        <v>122</v>
      </c>
      <c r="B191" t="s">
        <v>115</v>
      </c>
      <c r="C191" s="1">
        <v>44245.335775462961</v>
      </c>
      <c r="D191">
        <v>2</v>
      </c>
      <c r="E191">
        <v>3</v>
      </c>
      <c r="F191" t="s">
        <v>143</v>
      </c>
      <c r="G191" t="s">
        <v>140</v>
      </c>
      <c r="H191">
        <v>7</v>
      </c>
      <c r="I191">
        <v>2</v>
      </c>
      <c r="J191" t="s">
        <v>177</v>
      </c>
      <c r="K191">
        <v>2</v>
      </c>
      <c r="L191" s="2" t="s">
        <v>178</v>
      </c>
      <c r="M191" s="2" t="s">
        <v>179</v>
      </c>
      <c r="N191">
        <v>3</v>
      </c>
      <c r="O191">
        <v>2</v>
      </c>
      <c r="P191">
        <v>4</v>
      </c>
      <c r="Q191">
        <v>2</v>
      </c>
      <c r="R191">
        <v>4</v>
      </c>
      <c r="S191">
        <v>2</v>
      </c>
      <c r="T191">
        <v>2</v>
      </c>
      <c r="U191">
        <v>3</v>
      </c>
      <c r="V191">
        <v>4</v>
      </c>
      <c r="W191">
        <v>4</v>
      </c>
      <c r="X191">
        <v>2</v>
      </c>
      <c r="Y191">
        <v>3</v>
      </c>
      <c r="Z191">
        <v>4</v>
      </c>
      <c r="AA191">
        <v>4</v>
      </c>
      <c r="AB191">
        <v>2</v>
      </c>
      <c r="AD191">
        <v>1</v>
      </c>
      <c r="AE191">
        <v>16</v>
      </c>
      <c r="AG191">
        <v>1</v>
      </c>
      <c r="AP191">
        <v>57</v>
      </c>
      <c r="AQ191">
        <v>33</v>
      </c>
      <c r="AR191">
        <v>30</v>
      </c>
      <c r="AS191">
        <v>59</v>
      </c>
      <c r="AT191">
        <v>19</v>
      </c>
      <c r="AU191">
        <v>208</v>
      </c>
      <c r="AV191">
        <v>139</v>
      </c>
      <c r="AW191">
        <v>70</v>
      </c>
      <c r="AX191">
        <v>615</v>
      </c>
      <c r="AY191" s="1">
        <v>44245.342893518522</v>
      </c>
      <c r="AZ191">
        <v>1</v>
      </c>
      <c r="BA191">
        <v>8</v>
      </c>
      <c r="BB191">
        <v>8</v>
      </c>
      <c r="BC191">
        <v>0</v>
      </c>
      <c r="BD191">
        <v>0</v>
      </c>
      <c r="BE191" t="s">
        <v>180</v>
      </c>
      <c r="BF191">
        <v>5</v>
      </c>
    </row>
    <row r="192" spans="1:58" ht="135" hidden="1" x14ac:dyDescent="0.25">
      <c r="A192">
        <v>178</v>
      </c>
      <c r="B192" t="s">
        <v>115</v>
      </c>
      <c r="C192" s="1">
        <v>44249.334131944444</v>
      </c>
      <c r="D192">
        <v>2</v>
      </c>
      <c r="E192">
        <v>3</v>
      </c>
      <c r="F192" t="s">
        <v>128</v>
      </c>
      <c r="G192" t="s">
        <v>140</v>
      </c>
      <c r="H192">
        <v>7</v>
      </c>
      <c r="I192">
        <v>11</v>
      </c>
      <c r="J192" t="s">
        <v>274</v>
      </c>
      <c r="K192">
        <v>2</v>
      </c>
      <c r="L192" s="2" t="s">
        <v>275</v>
      </c>
      <c r="M192" t="s">
        <v>276</v>
      </c>
      <c r="N192">
        <v>3</v>
      </c>
      <c r="O192">
        <v>4</v>
      </c>
      <c r="P192">
        <v>3</v>
      </c>
      <c r="Q192">
        <v>1</v>
      </c>
      <c r="R192">
        <v>2</v>
      </c>
      <c r="S192">
        <v>2</v>
      </c>
      <c r="T192">
        <v>4</v>
      </c>
      <c r="U192">
        <v>4</v>
      </c>
      <c r="V192">
        <v>5</v>
      </c>
      <c r="W192">
        <v>4</v>
      </c>
      <c r="X192">
        <v>4</v>
      </c>
      <c r="Y192">
        <v>4</v>
      </c>
      <c r="Z192">
        <v>4</v>
      </c>
      <c r="AA192">
        <v>5</v>
      </c>
      <c r="AB192">
        <v>5</v>
      </c>
      <c r="AC192">
        <v>2</v>
      </c>
      <c r="AD192">
        <v>2</v>
      </c>
      <c r="AE192">
        <v>17</v>
      </c>
      <c r="AG192">
        <v>1</v>
      </c>
      <c r="AP192">
        <v>54</v>
      </c>
      <c r="AQ192">
        <v>47</v>
      </c>
      <c r="AR192">
        <v>36</v>
      </c>
      <c r="AS192">
        <v>38</v>
      </c>
      <c r="AT192">
        <v>13</v>
      </c>
      <c r="AU192">
        <v>123</v>
      </c>
      <c r="AV192">
        <v>106</v>
      </c>
      <c r="AW192">
        <v>30</v>
      </c>
      <c r="AX192">
        <v>447</v>
      </c>
      <c r="AY192" s="1">
        <v>44249.339305555557</v>
      </c>
      <c r="AZ192">
        <v>1</v>
      </c>
      <c r="BA192">
        <v>8</v>
      </c>
      <c r="BB192">
        <v>8</v>
      </c>
      <c r="BC192">
        <v>0</v>
      </c>
      <c r="BD192">
        <v>0</v>
      </c>
      <c r="BE192" t="s">
        <v>195</v>
      </c>
      <c r="BF192">
        <v>15</v>
      </c>
    </row>
    <row r="193" spans="1:58" hidden="1" x14ac:dyDescent="0.25">
      <c r="A193">
        <v>113</v>
      </c>
      <c r="B193" t="s">
        <v>115</v>
      </c>
      <c r="C193" s="1">
        <v>44245.334722222222</v>
      </c>
      <c r="D193">
        <v>2</v>
      </c>
      <c r="E193">
        <v>3</v>
      </c>
      <c r="F193" t="s">
        <v>139</v>
      </c>
      <c r="G193" t="s">
        <v>140</v>
      </c>
      <c r="H193">
        <v>11</v>
      </c>
      <c r="I193">
        <v>87</v>
      </c>
      <c r="J193" t="s">
        <v>141</v>
      </c>
      <c r="K193">
        <v>2</v>
      </c>
      <c r="L193" t="e">
        <v>#NAME?</v>
      </c>
      <c r="M193" t="e">
        <v>#NAME?</v>
      </c>
      <c r="N193">
        <v>3</v>
      </c>
      <c r="O193">
        <v>2</v>
      </c>
      <c r="Q193">
        <v>4</v>
      </c>
      <c r="R193">
        <v>3</v>
      </c>
      <c r="S193">
        <v>1</v>
      </c>
      <c r="T193">
        <v>2</v>
      </c>
      <c r="U193">
        <v>3</v>
      </c>
      <c r="V193">
        <v>4</v>
      </c>
      <c r="W193">
        <v>5</v>
      </c>
      <c r="X193">
        <v>3</v>
      </c>
      <c r="Y193">
        <v>3</v>
      </c>
      <c r="Z193">
        <v>4</v>
      </c>
      <c r="AA193">
        <v>4</v>
      </c>
      <c r="AB193">
        <v>5</v>
      </c>
      <c r="AC193">
        <v>3</v>
      </c>
      <c r="AD193">
        <v>1</v>
      </c>
      <c r="AE193">
        <v>17</v>
      </c>
      <c r="AG193">
        <v>1</v>
      </c>
      <c r="AP193">
        <v>44</v>
      </c>
      <c r="AQ193">
        <v>22</v>
      </c>
      <c r="AR193">
        <v>27</v>
      </c>
      <c r="AS193">
        <v>61</v>
      </c>
      <c r="AT193">
        <v>11</v>
      </c>
      <c r="AU193">
        <v>68</v>
      </c>
      <c r="AV193">
        <v>73</v>
      </c>
      <c r="AW193">
        <v>27</v>
      </c>
      <c r="AX193">
        <v>333</v>
      </c>
      <c r="AY193" s="1">
        <v>44245.338576388887</v>
      </c>
      <c r="AZ193">
        <v>1</v>
      </c>
      <c r="BA193">
        <v>8</v>
      </c>
      <c r="BB193">
        <v>8</v>
      </c>
      <c r="BC193">
        <v>0</v>
      </c>
      <c r="BD193">
        <v>0</v>
      </c>
      <c r="BE193" t="s">
        <v>142</v>
      </c>
      <c r="BF193">
        <v>31</v>
      </c>
    </row>
    <row r="194" spans="1:58" ht="409.5" hidden="1" x14ac:dyDescent="0.25">
      <c r="A194">
        <v>293</v>
      </c>
      <c r="B194" t="s">
        <v>115</v>
      </c>
      <c r="C194" s="1">
        <v>44258.3903125</v>
      </c>
      <c r="D194">
        <v>2</v>
      </c>
      <c r="E194">
        <v>3</v>
      </c>
      <c r="F194" t="s">
        <v>559</v>
      </c>
      <c r="G194" t="s">
        <v>560</v>
      </c>
      <c r="H194">
        <v>12</v>
      </c>
      <c r="I194">
        <v>23</v>
      </c>
      <c r="J194" t="s">
        <v>561</v>
      </c>
      <c r="K194">
        <v>2</v>
      </c>
      <c r="L194" s="2" t="s">
        <v>562</v>
      </c>
      <c r="M194" s="2" t="s">
        <v>1036</v>
      </c>
      <c r="O194">
        <v>2</v>
      </c>
      <c r="P194">
        <v>2</v>
      </c>
      <c r="Q194">
        <v>2</v>
      </c>
      <c r="R194">
        <v>2</v>
      </c>
      <c r="S194">
        <v>1</v>
      </c>
      <c r="T194">
        <v>2</v>
      </c>
      <c r="U194">
        <v>2</v>
      </c>
      <c r="V194">
        <v>4</v>
      </c>
      <c r="W194">
        <v>4</v>
      </c>
      <c r="X194">
        <v>4</v>
      </c>
      <c r="Y194">
        <v>4</v>
      </c>
      <c r="Z194">
        <v>5</v>
      </c>
      <c r="AA194">
        <v>4</v>
      </c>
      <c r="AB194">
        <v>4</v>
      </c>
      <c r="AC194">
        <v>2</v>
      </c>
      <c r="AD194">
        <v>1</v>
      </c>
      <c r="AE194">
        <v>17</v>
      </c>
      <c r="AG194">
        <v>1</v>
      </c>
      <c r="AP194">
        <v>127</v>
      </c>
      <c r="AQ194">
        <v>40</v>
      </c>
      <c r="AR194">
        <v>81</v>
      </c>
      <c r="AS194">
        <v>94</v>
      </c>
      <c r="AT194">
        <v>45</v>
      </c>
      <c r="AU194">
        <v>187</v>
      </c>
      <c r="AV194">
        <v>104</v>
      </c>
      <c r="AW194">
        <v>69</v>
      </c>
      <c r="AX194">
        <v>720</v>
      </c>
      <c r="AY194" s="1">
        <v>44258.398958333331</v>
      </c>
      <c r="AZ194">
        <v>1</v>
      </c>
      <c r="BA194">
        <v>8</v>
      </c>
      <c r="BB194">
        <v>8</v>
      </c>
      <c r="BC194">
        <v>0</v>
      </c>
      <c r="BD194">
        <v>0</v>
      </c>
      <c r="BE194" t="s">
        <v>564</v>
      </c>
      <c r="BF194">
        <v>0</v>
      </c>
    </row>
    <row r="195" spans="1:58" ht="195" hidden="1" x14ac:dyDescent="0.25">
      <c r="A195">
        <v>299</v>
      </c>
      <c r="B195" t="s">
        <v>115</v>
      </c>
      <c r="C195" s="1">
        <v>44258.391724537039</v>
      </c>
      <c r="D195">
        <v>2</v>
      </c>
      <c r="E195">
        <v>3</v>
      </c>
      <c r="F195" t="s">
        <v>406</v>
      </c>
      <c r="G195" t="s">
        <v>583</v>
      </c>
      <c r="H195">
        <v>2</v>
      </c>
      <c r="I195">
        <v>17</v>
      </c>
      <c r="J195" t="s">
        <v>584</v>
      </c>
      <c r="K195">
        <v>2</v>
      </c>
      <c r="L195" s="2" t="s">
        <v>585</v>
      </c>
      <c r="M195" s="2" t="s">
        <v>586</v>
      </c>
      <c r="N195">
        <v>2</v>
      </c>
      <c r="O195">
        <v>2</v>
      </c>
      <c r="P195">
        <v>3</v>
      </c>
      <c r="Q195">
        <v>3</v>
      </c>
      <c r="R195">
        <v>2</v>
      </c>
      <c r="S195">
        <v>2</v>
      </c>
      <c r="T195">
        <v>2</v>
      </c>
      <c r="U195">
        <v>2</v>
      </c>
      <c r="V195">
        <v>2</v>
      </c>
      <c r="W195">
        <v>4</v>
      </c>
      <c r="X195">
        <v>4</v>
      </c>
      <c r="Y195">
        <v>3</v>
      </c>
      <c r="Z195">
        <v>3</v>
      </c>
      <c r="AA195">
        <v>2</v>
      </c>
      <c r="AB195">
        <v>5</v>
      </c>
      <c r="AD195">
        <v>1</v>
      </c>
      <c r="AE195">
        <v>17</v>
      </c>
      <c r="AG195">
        <v>1</v>
      </c>
      <c r="AP195">
        <v>78</v>
      </c>
      <c r="AQ195">
        <v>43</v>
      </c>
      <c r="AR195">
        <v>32</v>
      </c>
      <c r="AS195">
        <v>69</v>
      </c>
      <c r="AT195">
        <v>16</v>
      </c>
      <c r="AU195">
        <v>86</v>
      </c>
      <c r="AV195">
        <v>148</v>
      </c>
      <c r="AW195">
        <v>68</v>
      </c>
      <c r="AX195">
        <v>540</v>
      </c>
      <c r="AY195" s="1">
        <v>44258.397974537038</v>
      </c>
      <c r="AZ195">
        <v>1</v>
      </c>
      <c r="BA195">
        <v>8</v>
      </c>
      <c r="BB195">
        <v>8</v>
      </c>
      <c r="BC195">
        <v>0</v>
      </c>
      <c r="BD195">
        <v>0</v>
      </c>
      <c r="BE195" t="s">
        <v>133</v>
      </c>
      <c r="BF195">
        <v>8</v>
      </c>
    </row>
    <row r="196" spans="1:58" ht="409.5" hidden="1" x14ac:dyDescent="0.25">
      <c r="A196">
        <v>294</v>
      </c>
      <c r="B196" t="s">
        <v>115</v>
      </c>
      <c r="C196" s="1">
        <v>44258.3903125</v>
      </c>
      <c r="D196">
        <v>2</v>
      </c>
      <c r="E196">
        <v>3</v>
      </c>
      <c r="F196" t="s">
        <v>401</v>
      </c>
      <c r="G196" t="s">
        <v>402</v>
      </c>
      <c r="H196">
        <v>5</v>
      </c>
      <c r="I196">
        <v>23</v>
      </c>
      <c r="J196" t="s">
        <v>565</v>
      </c>
      <c r="K196">
        <v>2</v>
      </c>
      <c r="L196" s="2" t="s">
        <v>566</v>
      </c>
      <c r="M196" t="s">
        <v>567</v>
      </c>
      <c r="N196">
        <v>3</v>
      </c>
      <c r="O196">
        <v>4</v>
      </c>
      <c r="P196">
        <v>3</v>
      </c>
      <c r="Q196">
        <v>2</v>
      </c>
      <c r="R196">
        <v>4</v>
      </c>
      <c r="S196">
        <v>4</v>
      </c>
      <c r="T196">
        <v>5</v>
      </c>
      <c r="U196">
        <v>4</v>
      </c>
      <c r="V196">
        <v>4</v>
      </c>
      <c r="W196">
        <v>3</v>
      </c>
      <c r="X196">
        <v>3</v>
      </c>
      <c r="Y196">
        <v>3</v>
      </c>
      <c r="Z196">
        <v>4</v>
      </c>
      <c r="AA196">
        <v>4</v>
      </c>
      <c r="AB196">
        <v>3</v>
      </c>
      <c r="AC196">
        <v>3</v>
      </c>
      <c r="AD196">
        <v>2</v>
      </c>
      <c r="AE196">
        <v>16</v>
      </c>
      <c r="AG196">
        <v>1</v>
      </c>
      <c r="AP196">
        <v>71</v>
      </c>
      <c r="AQ196">
        <v>32</v>
      </c>
      <c r="AR196">
        <v>20</v>
      </c>
      <c r="AS196">
        <v>36</v>
      </c>
      <c r="AT196">
        <v>38</v>
      </c>
      <c r="AU196">
        <v>486</v>
      </c>
      <c r="AV196">
        <v>56</v>
      </c>
      <c r="AW196">
        <v>22</v>
      </c>
      <c r="AX196">
        <v>761</v>
      </c>
      <c r="AY196" s="1">
        <v>44258.39912037037</v>
      </c>
      <c r="AZ196">
        <v>1</v>
      </c>
      <c r="BA196">
        <v>8</v>
      </c>
      <c r="BB196">
        <v>8</v>
      </c>
      <c r="BC196">
        <v>0</v>
      </c>
      <c r="BD196">
        <v>0</v>
      </c>
      <c r="BE196" t="s">
        <v>393</v>
      </c>
      <c r="BF196">
        <v>20</v>
      </c>
    </row>
    <row r="197" spans="1:58" ht="409.5" hidden="1" x14ac:dyDescent="0.25">
      <c r="A197">
        <v>230</v>
      </c>
      <c r="B197" t="s">
        <v>115</v>
      </c>
      <c r="C197" s="1">
        <v>44256.535590277781</v>
      </c>
      <c r="D197">
        <v>2</v>
      </c>
      <c r="E197">
        <v>3</v>
      </c>
      <c r="F197" t="s">
        <v>401</v>
      </c>
      <c r="G197" t="s">
        <v>402</v>
      </c>
      <c r="H197">
        <v>7</v>
      </c>
      <c r="I197">
        <v>18</v>
      </c>
      <c r="J197" t="s">
        <v>403</v>
      </c>
      <c r="K197">
        <v>2</v>
      </c>
      <c r="L197" s="2" t="s">
        <v>404</v>
      </c>
      <c r="M197" s="2" t="s">
        <v>405</v>
      </c>
      <c r="N197">
        <v>4</v>
      </c>
      <c r="O197">
        <v>4</v>
      </c>
      <c r="P197">
        <v>5</v>
      </c>
      <c r="Q197">
        <v>1</v>
      </c>
      <c r="R197">
        <v>3</v>
      </c>
      <c r="S197">
        <v>2</v>
      </c>
      <c r="T197">
        <v>4</v>
      </c>
      <c r="U197">
        <v>2</v>
      </c>
      <c r="V197">
        <v>3</v>
      </c>
      <c r="W197">
        <v>4</v>
      </c>
      <c r="X197">
        <v>1</v>
      </c>
      <c r="Y197">
        <v>3</v>
      </c>
      <c r="Z197">
        <v>3</v>
      </c>
      <c r="AA197">
        <v>5</v>
      </c>
      <c r="AB197">
        <v>4</v>
      </c>
      <c r="AC197">
        <v>2</v>
      </c>
      <c r="AD197">
        <v>2</v>
      </c>
      <c r="AE197">
        <v>17</v>
      </c>
      <c r="AG197">
        <v>1</v>
      </c>
      <c r="AP197">
        <v>82</v>
      </c>
      <c r="AQ197">
        <v>43</v>
      </c>
      <c r="AR197">
        <v>62</v>
      </c>
      <c r="AS197">
        <v>91</v>
      </c>
      <c r="AT197">
        <v>36</v>
      </c>
      <c r="AU197">
        <v>224</v>
      </c>
      <c r="AV197">
        <v>136</v>
      </c>
      <c r="AW197">
        <v>60</v>
      </c>
      <c r="AX197">
        <v>734</v>
      </c>
      <c r="AY197" s="1">
        <v>44256.544085648151</v>
      </c>
      <c r="AZ197">
        <v>1</v>
      </c>
      <c r="BA197">
        <v>8</v>
      </c>
      <c r="BB197">
        <v>8</v>
      </c>
      <c r="BC197">
        <v>0</v>
      </c>
      <c r="BD197">
        <v>0</v>
      </c>
      <c r="BE197" t="s">
        <v>400</v>
      </c>
      <c r="BF197">
        <v>0</v>
      </c>
    </row>
    <row r="198" spans="1:58" ht="330" hidden="1" x14ac:dyDescent="0.25">
      <c r="A198">
        <v>242</v>
      </c>
      <c r="B198" t="s">
        <v>115</v>
      </c>
      <c r="C198" s="1">
        <v>44256.535671296297</v>
      </c>
      <c r="D198">
        <v>2</v>
      </c>
      <c r="E198">
        <v>3</v>
      </c>
      <c r="F198" t="s">
        <v>419</v>
      </c>
      <c r="G198" t="s">
        <v>321</v>
      </c>
      <c r="H198">
        <v>8</v>
      </c>
      <c r="I198">
        <v>26</v>
      </c>
      <c r="J198" t="s">
        <v>451</v>
      </c>
      <c r="K198">
        <v>2</v>
      </c>
      <c r="L198" s="2" t="s">
        <v>452</v>
      </c>
      <c r="M198" t="e">
        <v>#NAME?</v>
      </c>
      <c r="O198">
        <v>4</v>
      </c>
      <c r="P198">
        <v>4</v>
      </c>
      <c r="Q198">
        <v>1</v>
      </c>
      <c r="R198">
        <v>2</v>
      </c>
      <c r="S198">
        <v>2</v>
      </c>
      <c r="T198">
        <v>2</v>
      </c>
      <c r="U198">
        <v>1</v>
      </c>
      <c r="V198">
        <v>4</v>
      </c>
      <c r="W198">
        <v>4</v>
      </c>
      <c r="X198">
        <v>2</v>
      </c>
      <c r="Y198">
        <v>3</v>
      </c>
      <c r="Z198">
        <v>4</v>
      </c>
      <c r="AB198">
        <v>3</v>
      </c>
      <c r="AD198">
        <v>2</v>
      </c>
      <c r="AE198">
        <v>17</v>
      </c>
      <c r="AG198">
        <v>1</v>
      </c>
      <c r="AP198">
        <v>96</v>
      </c>
      <c r="AQ198">
        <v>33</v>
      </c>
      <c r="AR198">
        <v>38</v>
      </c>
      <c r="AS198">
        <v>62</v>
      </c>
      <c r="AT198">
        <v>21</v>
      </c>
      <c r="AU198">
        <v>242</v>
      </c>
      <c r="AV198">
        <v>128</v>
      </c>
      <c r="AW198">
        <v>52</v>
      </c>
      <c r="AX198">
        <v>672</v>
      </c>
      <c r="AY198" s="1">
        <v>44256.543449074074</v>
      </c>
      <c r="AZ198">
        <v>1</v>
      </c>
      <c r="BA198">
        <v>8</v>
      </c>
      <c r="BB198">
        <v>8</v>
      </c>
      <c r="BC198">
        <v>0</v>
      </c>
      <c r="BD198">
        <v>0</v>
      </c>
      <c r="BE198" t="s">
        <v>453</v>
      </c>
      <c r="BF198">
        <v>1</v>
      </c>
    </row>
    <row r="199" spans="1:58" ht="409.5" hidden="1" x14ac:dyDescent="0.25">
      <c r="A199">
        <v>190</v>
      </c>
      <c r="B199" t="s">
        <v>115</v>
      </c>
      <c r="C199" s="1">
        <v>44249.334409722222</v>
      </c>
      <c r="D199">
        <v>2</v>
      </c>
      <c r="E199">
        <v>3</v>
      </c>
      <c r="F199" t="s">
        <v>116</v>
      </c>
      <c r="G199" t="s">
        <v>321</v>
      </c>
      <c r="H199">
        <v>11</v>
      </c>
      <c r="I199">
        <v>23</v>
      </c>
      <c r="J199" t="s">
        <v>322</v>
      </c>
      <c r="K199">
        <v>2</v>
      </c>
      <c r="L199" s="2" t="s">
        <v>323</v>
      </c>
      <c r="M199" s="2" t="s">
        <v>324</v>
      </c>
      <c r="N199">
        <v>2</v>
      </c>
      <c r="O199">
        <v>4</v>
      </c>
      <c r="P199">
        <v>4</v>
      </c>
      <c r="Q199">
        <v>2</v>
      </c>
      <c r="R199">
        <v>3</v>
      </c>
      <c r="S199">
        <v>2</v>
      </c>
      <c r="T199">
        <v>3</v>
      </c>
      <c r="U199">
        <v>3</v>
      </c>
      <c r="V199">
        <v>5</v>
      </c>
      <c r="W199">
        <v>3</v>
      </c>
      <c r="X199">
        <v>4</v>
      </c>
      <c r="Y199">
        <v>4</v>
      </c>
      <c r="Z199">
        <v>5</v>
      </c>
      <c r="AA199">
        <v>5</v>
      </c>
      <c r="AB199">
        <v>3</v>
      </c>
      <c r="AC199">
        <v>2</v>
      </c>
      <c r="AD199">
        <v>1</v>
      </c>
      <c r="AE199">
        <v>17</v>
      </c>
      <c r="AG199">
        <v>1</v>
      </c>
      <c r="AP199">
        <v>105</v>
      </c>
      <c r="AQ199">
        <v>37</v>
      </c>
      <c r="AR199">
        <v>59</v>
      </c>
      <c r="AS199">
        <v>87</v>
      </c>
      <c r="AT199">
        <v>24</v>
      </c>
      <c r="AU199">
        <v>218</v>
      </c>
      <c r="AV199">
        <v>59</v>
      </c>
      <c r="AW199">
        <v>57</v>
      </c>
      <c r="AX199">
        <v>646</v>
      </c>
      <c r="AY199" s="1">
        <v>44249.341886574075</v>
      </c>
      <c r="AZ199">
        <v>1</v>
      </c>
      <c r="BA199">
        <v>8</v>
      </c>
      <c r="BB199">
        <v>8</v>
      </c>
      <c r="BC199">
        <v>0</v>
      </c>
      <c r="BD199">
        <v>0</v>
      </c>
      <c r="BE199" t="s">
        <v>325</v>
      </c>
      <c r="BF199">
        <v>3</v>
      </c>
    </row>
    <row r="200" spans="1:58" ht="330" hidden="1" x14ac:dyDescent="0.25">
      <c r="A200">
        <v>240</v>
      </c>
      <c r="B200" t="s">
        <v>115</v>
      </c>
      <c r="C200" s="1">
        <v>44256.53565972222</v>
      </c>
      <c r="D200">
        <v>2</v>
      </c>
      <c r="E200">
        <v>3</v>
      </c>
      <c r="F200" t="s">
        <v>401</v>
      </c>
      <c r="G200" t="s">
        <v>321</v>
      </c>
      <c r="H200">
        <v>12</v>
      </c>
      <c r="I200">
        <v>29</v>
      </c>
      <c r="J200" t="s">
        <v>444</v>
      </c>
      <c r="K200">
        <v>2</v>
      </c>
      <c r="L200" s="2" t="s">
        <v>445</v>
      </c>
      <c r="M200" s="2" t="s">
        <v>446</v>
      </c>
      <c r="N200">
        <v>4</v>
      </c>
      <c r="O200">
        <v>4</v>
      </c>
      <c r="P200">
        <v>5</v>
      </c>
      <c r="Q200">
        <v>1</v>
      </c>
      <c r="R200">
        <v>2</v>
      </c>
      <c r="S200">
        <v>2</v>
      </c>
      <c r="T200">
        <v>4</v>
      </c>
      <c r="U200">
        <v>2</v>
      </c>
      <c r="V200">
        <v>3</v>
      </c>
      <c r="W200">
        <v>5</v>
      </c>
      <c r="X200">
        <v>1</v>
      </c>
      <c r="Y200">
        <v>3</v>
      </c>
      <c r="Z200">
        <v>3</v>
      </c>
      <c r="AA200">
        <v>5</v>
      </c>
      <c r="AB200">
        <v>5</v>
      </c>
      <c r="AC200">
        <v>2</v>
      </c>
      <c r="AD200">
        <v>2</v>
      </c>
      <c r="AE200">
        <v>17</v>
      </c>
      <c r="AG200">
        <v>1</v>
      </c>
      <c r="AP200">
        <v>80</v>
      </c>
      <c r="AQ200">
        <v>48</v>
      </c>
      <c r="AR200">
        <v>61</v>
      </c>
      <c r="AS200">
        <v>90</v>
      </c>
      <c r="AT200">
        <v>31</v>
      </c>
      <c r="AU200">
        <v>237</v>
      </c>
      <c r="AV200">
        <v>132</v>
      </c>
      <c r="AW200">
        <v>54</v>
      </c>
      <c r="AX200">
        <v>733</v>
      </c>
      <c r="AY200" s="1">
        <v>44256.54414351852</v>
      </c>
      <c r="AZ200">
        <v>1</v>
      </c>
      <c r="BA200">
        <v>8</v>
      </c>
      <c r="BB200">
        <v>8</v>
      </c>
      <c r="BC200">
        <v>0</v>
      </c>
      <c r="BD200">
        <v>0</v>
      </c>
      <c r="BE200" t="s">
        <v>182</v>
      </c>
      <c r="BF200">
        <v>0</v>
      </c>
    </row>
    <row r="201" spans="1:58" ht="330" hidden="1" x14ac:dyDescent="0.25">
      <c r="A201">
        <v>189</v>
      </c>
      <c r="B201" t="s">
        <v>115</v>
      </c>
      <c r="C201" s="1">
        <v>44249.334363425929</v>
      </c>
      <c r="D201">
        <v>2</v>
      </c>
      <c r="E201">
        <v>3</v>
      </c>
      <c r="F201" t="s">
        <v>143</v>
      </c>
      <c r="G201" t="s">
        <v>317</v>
      </c>
      <c r="H201">
        <v>9</v>
      </c>
      <c r="I201">
        <v>15</v>
      </c>
      <c r="J201" t="s">
        <v>318</v>
      </c>
      <c r="K201">
        <v>2</v>
      </c>
      <c r="L201" s="2" t="s">
        <v>319</v>
      </c>
      <c r="M201" s="2" t="s">
        <v>320</v>
      </c>
      <c r="N201">
        <v>3</v>
      </c>
      <c r="O201">
        <v>4</v>
      </c>
      <c r="P201">
        <v>4</v>
      </c>
      <c r="Q201">
        <v>1</v>
      </c>
      <c r="R201">
        <v>3</v>
      </c>
      <c r="S201">
        <v>2</v>
      </c>
      <c r="T201">
        <v>3</v>
      </c>
      <c r="U201">
        <v>4</v>
      </c>
      <c r="V201">
        <v>4</v>
      </c>
      <c r="W201">
        <v>5</v>
      </c>
      <c r="X201">
        <v>3</v>
      </c>
      <c r="Y201">
        <v>4</v>
      </c>
      <c r="Z201">
        <v>4</v>
      </c>
      <c r="AA201">
        <v>4</v>
      </c>
      <c r="AB201">
        <v>4</v>
      </c>
      <c r="AC201">
        <v>3</v>
      </c>
      <c r="AD201">
        <v>2</v>
      </c>
      <c r="AE201">
        <v>18</v>
      </c>
      <c r="AG201">
        <v>1</v>
      </c>
      <c r="AP201">
        <v>74</v>
      </c>
      <c r="AQ201">
        <v>36</v>
      </c>
      <c r="AR201">
        <v>44</v>
      </c>
      <c r="AS201">
        <v>76</v>
      </c>
      <c r="AT201">
        <v>38</v>
      </c>
      <c r="AU201">
        <v>179</v>
      </c>
      <c r="AV201">
        <v>73</v>
      </c>
      <c r="AW201">
        <v>39</v>
      </c>
      <c r="AX201">
        <v>559</v>
      </c>
      <c r="AY201" s="1">
        <v>44249.340833333335</v>
      </c>
      <c r="AZ201">
        <v>1</v>
      </c>
      <c r="BA201">
        <v>8</v>
      </c>
      <c r="BB201">
        <v>8</v>
      </c>
      <c r="BC201">
        <v>0</v>
      </c>
      <c r="BD201">
        <v>0</v>
      </c>
      <c r="BE201" t="s">
        <v>165</v>
      </c>
      <c r="BF201">
        <v>3</v>
      </c>
    </row>
    <row r="202" spans="1:58" ht="225" hidden="1" x14ac:dyDescent="0.25">
      <c r="A202">
        <v>245</v>
      </c>
      <c r="B202" t="s">
        <v>115</v>
      </c>
      <c r="C202" s="1">
        <v>44256.535763888889</v>
      </c>
      <c r="D202">
        <v>2</v>
      </c>
      <c r="E202">
        <v>3</v>
      </c>
      <c r="F202" t="s">
        <v>401</v>
      </c>
      <c r="G202" t="s">
        <v>462</v>
      </c>
      <c r="H202">
        <v>10</v>
      </c>
      <c r="I202">
        <v>27</v>
      </c>
      <c r="J202" t="s">
        <v>463</v>
      </c>
      <c r="K202">
        <v>2</v>
      </c>
      <c r="L202" s="2" t="s">
        <v>1037</v>
      </c>
      <c r="M202" t="e">
        <v>#NAME?</v>
      </c>
      <c r="N202">
        <v>2</v>
      </c>
      <c r="O202">
        <v>2</v>
      </c>
      <c r="P202">
        <v>3</v>
      </c>
      <c r="Q202">
        <v>1</v>
      </c>
      <c r="R202">
        <v>4</v>
      </c>
      <c r="S202">
        <v>1</v>
      </c>
      <c r="T202">
        <v>1</v>
      </c>
      <c r="U202">
        <v>2</v>
      </c>
      <c r="V202">
        <v>4</v>
      </c>
      <c r="W202">
        <v>4</v>
      </c>
      <c r="X202">
        <v>2</v>
      </c>
      <c r="Y202">
        <v>4</v>
      </c>
      <c r="Z202">
        <v>4</v>
      </c>
      <c r="AA202">
        <v>4</v>
      </c>
      <c r="AB202">
        <v>5</v>
      </c>
      <c r="AC202">
        <v>2</v>
      </c>
      <c r="AD202">
        <v>1</v>
      </c>
      <c r="AE202">
        <v>17</v>
      </c>
      <c r="AG202">
        <v>1</v>
      </c>
      <c r="AP202">
        <v>82</v>
      </c>
      <c r="AQ202">
        <v>40</v>
      </c>
      <c r="AR202">
        <v>35</v>
      </c>
      <c r="AS202">
        <v>41</v>
      </c>
      <c r="AT202">
        <v>17</v>
      </c>
      <c r="AU202">
        <v>134</v>
      </c>
      <c r="AV202">
        <v>65</v>
      </c>
      <c r="AW202">
        <v>51</v>
      </c>
      <c r="AX202">
        <v>465</v>
      </c>
      <c r="AY202" s="1">
        <v>44256.541145833333</v>
      </c>
      <c r="AZ202">
        <v>1</v>
      </c>
      <c r="BA202">
        <v>8</v>
      </c>
      <c r="BB202">
        <v>8</v>
      </c>
      <c r="BC202">
        <v>0</v>
      </c>
      <c r="BD202">
        <v>0</v>
      </c>
      <c r="BE202" t="s">
        <v>375</v>
      </c>
      <c r="BF202">
        <v>7</v>
      </c>
    </row>
    <row r="203" spans="1:58" ht="409.5" hidden="1" x14ac:dyDescent="0.25">
      <c r="A203">
        <v>111</v>
      </c>
      <c r="B203" t="s">
        <v>115</v>
      </c>
      <c r="C203" s="1">
        <v>44245.334722222222</v>
      </c>
      <c r="D203">
        <v>2</v>
      </c>
      <c r="E203">
        <v>3</v>
      </c>
      <c r="F203" t="s">
        <v>128</v>
      </c>
      <c r="G203" t="s">
        <v>129</v>
      </c>
      <c r="H203">
        <v>1</v>
      </c>
      <c r="I203">
        <v>17</v>
      </c>
      <c r="J203" t="s">
        <v>130</v>
      </c>
      <c r="K203">
        <v>2</v>
      </c>
      <c r="L203" s="2" t="s">
        <v>1038</v>
      </c>
      <c r="M203" s="2" t="s">
        <v>132</v>
      </c>
      <c r="N203">
        <v>3</v>
      </c>
      <c r="O203">
        <v>4</v>
      </c>
      <c r="P203">
        <v>4</v>
      </c>
      <c r="Q203">
        <v>2</v>
      </c>
      <c r="R203">
        <v>2</v>
      </c>
      <c r="S203">
        <v>1</v>
      </c>
      <c r="T203">
        <v>3</v>
      </c>
      <c r="U203">
        <v>2</v>
      </c>
      <c r="V203">
        <v>4</v>
      </c>
      <c r="W203">
        <v>1</v>
      </c>
      <c r="X203">
        <v>1</v>
      </c>
      <c r="Y203">
        <v>2</v>
      </c>
      <c r="Z203">
        <v>3</v>
      </c>
      <c r="AA203">
        <v>4</v>
      </c>
      <c r="AB203">
        <v>1</v>
      </c>
      <c r="AD203">
        <v>1</v>
      </c>
      <c r="AE203">
        <v>17</v>
      </c>
      <c r="AG203">
        <v>1</v>
      </c>
      <c r="AP203">
        <v>45</v>
      </c>
      <c r="AQ203">
        <v>35</v>
      </c>
      <c r="AR203">
        <v>22</v>
      </c>
      <c r="AS203">
        <v>46</v>
      </c>
      <c r="AT203">
        <v>35</v>
      </c>
      <c r="AU203">
        <v>255</v>
      </c>
      <c r="AV203">
        <v>194</v>
      </c>
      <c r="AW203">
        <v>46</v>
      </c>
      <c r="AX203">
        <v>678</v>
      </c>
      <c r="AY203" s="1">
        <v>44245.342569444445</v>
      </c>
      <c r="AZ203">
        <v>1</v>
      </c>
      <c r="BA203">
        <v>8</v>
      </c>
      <c r="BB203">
        <v>8</v>
      </c>
      <c r="BC203">
        <v>0</v>
      </c>
      <c r="BD203">
        <v>0</v>
      </c>
      <c r="BE203" t="s">
        <v>133</v>
      </c>
      <c r="BF203">
        <v>11</v>
      </c>
    </row>
    <row r="204" spans="1:58" ht="409.5" hidden="1" x14ac:dyDescent="0.25">
      <c r="A204">
        <v>121</v>
      </c>
      <c r="B204" t="s">
        <v>115</v>
      </c>
      <c r="C204" s="1">
        <v>44245.334988425922</v>
      </c>
      <c r="D204">
        <v>2</v>
      </c>
      <c r="E204">
        <v>3</v>
      </c>
      <c r="F204" t="s">
        <v>143</v>
      </c>
      <c r="G204" t="s">
        <v>174</v>
      </c>
      <c r="H204">
        <v>4</v>
      </c>
      <c r="I204">
        <v>19</v>
      </c>
      <c r="J204" t="s">
        <v>175</v>
      </c>
      <c r="K204">
        <v>2</v>
      </c>
      <c r="L204" s="2" t="s">
        <v>176</v>
      </c>
      <c r="M204" t="e">
        <v>#NAME?</v>
      </c>
      <c r="N204">
        <v>3</v>
      </c>
      <c r="O204">
        <v>5</v>
      </c>
      <c r="P204">
        <v>4</v>
      </c>
      <c r="Q204">
        <v>2</v>
      </c>
      <c r="R204">
        <v>2</v>
      </c>
      <c r="S204">
        <v>2</v>
      </c>
      <c r="T204">
        <v>4</v>
      </c>
      <c r="U204">
        <v>4</v>
      </c>
      <c r="V204">
        <v>4</v>
      </c>
      <c r="W204">
        <v>4</v>
      </c>
      <c r="X204">
        <v>4</v>
      </c>
      <c r="Y204">
        <v>4</v>
      </c>
      <c r="Z204">
        <v>5</v>
      </c>
      <c r="AA204">
        <v>5</v>
      </c>
      <c r="AB204">
        <v>4</v>
      </c>
      <c r="AC204">
        <v>2</v>
      </c>
      <c r="AD204">
        <v>2</v>
      </c>
      <c r="AE204">
        <v>17</v>
      </c>
      <c r="AG204">
        <v>1</v>
      </c>
      <c r="AP204">
        <v>80</v>
      </c>
      <c r="AQ204">
        <v>50</v>
      </c>
      <c r="AR204">
        <v>34</v>
      </c>
      <c r="AS204">
        <v>39</v>
      </c>
      <c r="AT204">
        <v>11</v>
      </c>
      <c r="AU204">
        <v>237</v>
      </c>
      <c r="AV204">
        <v>164</v>
      </c>
      <c r="AW204">
        <v>38</v>
      </c>
      <c r="AX204">
        <v>653</v>
      </c>
      <c r="AY204" s="1">
        <v>44245.342546296299</v>
      </c>
      <c r="AZ204">
        <v>1</v>
      </c>
      <c r="BA204">
        <v>8</v>
      </c>
      <c r="BB204">
        <v>8</v>
      </c>
      <c r="BC204">
        <v>0</v>
      </c>
      <c r="BD204">
        <v>0</v>
      </c>
      <c r="BE204" t="s">
        <v>133</v>
      </c>
      <c r="BF204">
        <v>8</v>
      </c>
    </row>
    <row r="205" spans="1:58" hidden="1" x14ac:dyDescent="0.25">
      <c r="A205">
        <v>287</v>
      </c>
      <c r="B205" t="s">
        <v>115</v>
      </c>
      <c r="C205" s="1">
        <v>44258.390289351853</v>
      </c>
      <c r="D205">
        <v>2</v>
      </c>
      <c r="E205">
        <v>3</v>
      </c>
      <c r="F205" t="s">
        <v>476</v>
      </c>
      <c r="G205" t="s">
        <v>174</v>
      </c>
      <c r="H205">
        <v>8</v>
      </c>
      <c r="I205">
        <v>23</v>
      </c>
      <c r="J205" t="s">
        <v>542</v>
      </c>
      <c r="K205">
        <v>2</v>
      </c>
      <c r="L205" t="e">
        <v>#NAME?</v>
      </c>
      <c r="M205" t="s">
        <v>543</v>
      </c>
      <c r="N205">
        <v>4</v>
      </c>
      <c r="O205">
        <v>4</v>
      </c>
      <c r="P205">
        <v>4</v>
      </c>
      <c r="Q205">
        <v>1</v>
      </c>
      <c r="R205">
        <v>3</v>
      </c>
      <c r="S205">
        <v>2</v>
      </c>
      <c r="T205">
        <v>4</v>
      </c>
      <c r="U205">
        <v>3</v>
      </c>
      <c r="V205">
        <v>5</v>
      </c>
      <c r="W205">
        <v>3</v>
      </c>
      <c r="X205">
        <v>4</v>
      </c>
      <c r="Y205">
        <v>3</v>
      </c>
      <c r="Z205">
        <v>4</v>
      </c>
      <c r="AA205">
        <v>4</v>
      </c>
      <c r="AB205">
        <v>5</v>
      </c>
      <c r="AC205">
        <v>2</v>
      </c>
      <c r="AD205">
        <v>2</v>
      </c>
      <c r="AE205">
        <v>17</v>
      </c>
      <c r="AG205">
        <v>1</v>
      </c>
      <c r="AP205">
        <v>103</v>
      </c>
      <c r="AQ205">
        <v>27</v>
      </c>
      <c r="AR205">
        <v>42</v>
      </c>
      <c r="AS205">
        <v>85</v>
      </c>
      <c r="AT205">
        <v>45</v>
      </c>
      <c r="AU205">
        <v>383</v>
      </c>
      <c r="AV205">
        <v>65</v>
      </c>
      <c r="AW205">
        <v>56</v>
      </c>
      <c r="AX205">
        <v>779</v>
      </c>
      <c r="AY205" s="1">
        <v>44258.399618055555</v>
      </c>
      <c r="AZ205">
        <v>1</v>
      </c>
      <c r="BA205">
        <v>8</v>
      </c>
      <c r="BB205">
        <v>8</v>
      </c>
      <c r="BC205">
        <v>0</v>
      </c>
      <c r="BD205">
        <v>0</v>
      </c>
      <c r="BE205" t="s">
        <v>127</v>
      </c>
      <c r="BF205">
        <v>5</v>
      </c>
    </row>
    <row r="206" spans="1:58" ht="409.5" hidden="1" x14ac:dyDescent="0.25">
      <c r="A206">
        <v>232</v>
      </c>
      <c r="B206" t="s">
        <v>115</v>
      </c>
      <c r="C206" s="1">
        <v>44256.535590277781</v>
      </c>
      <c r="D206">
        <v>2</v>
      </c>
      <c r="E206">
        <v>3</v>
      </c>
      <c r="F206" t="s">
        <v>410</v>
      </c>
      <c r="G206" t="s">
        <v>411</v>
      </c>
      <c r="H206">
        <v>6</v>
      </c>
      <c r="I206">
        <v>8</v>
      </c>
      <c r="J206" t="s">
        <v>412</v>
      </c>
      <c r="K206">
        <v>2</v>
      </c>
      <c r="L206" s="2" t="s">
        <v>1039</v>
      </c>
      <c r="M206" t="s">
        <v>414</v>
      </c>
      <c r="N206">
        <v>3</v>
      </c>
      <c r="O206">
        <v>4</v>
      </c>
      <c r="P206">
        <v>3</v>
      </c>
      <c r="Q206">
        <v>1</v>
      </c>
      <c r="R206">
        <v>3</v>
      </c>
      <c r="S206">
        <v>1</v>
      </c>
      <c r="T206">
        <v>2</v>
      </c>
      <c r="U206">
        <v>1</v>
      </c>
      <c r="V206">
        <v>2</v>
      </c>
      <c r="X206">
        <v>3</v>
      </c>
      <c r="Y206">
        <v>3</v>
      </c>
      <c r="Z206">
        <v>4</v>
      </c>
      <c r="AA206">
        <v>3</v>
      </c>
      <c r="AB206">
        <v>2</v>
      </c>
      <c r="AD206">
        <v>1</v>
      </c>
      <c r="AE206">
        <v>17</v>
      </c>
      <c r="AG206">
        <v>1</v>
      </c>
      <c r="AP206">
        <v>83</v>
      </c>
      <c r="AQ206">
        <v>44</v>
      </c>
      <c r="AR206">
        <v>30</v>
      </c>
      <c r="AS206">
        <v>39</v>
      </c>
      <c r="AT206">
        <v>16</v>
      </c>
      <c r="AU206">
        <v>495</v>
      </c>
      <c r="AV206">
        <v>52</v>
      </c>
      <c r="AW206">
        <v>34</v>
      </c>
      <c r="AX206">
        <v>793</v>
      </c>
      <c r="AY206" s="1">
        <v>44256.544768518521</v>
      </c>
      <c r="AZ206">
        <v>1</v>
      </c>
      <c r="BA206">
        <v>8</v>
      </c>
      <c r="BB206">
        <v>8</v>
      </c>
      <c r="BC206">
        <v>0</v>
      </c>
      <c r="BD206">
        <v>0</v>
      </c>
      <c r="BE206" t="s">
        <v>308</v>
      </c>
      <c r="BF206">
        <v>11</v>
      </c>
    </row>
    <row r="207" spans="1:58" ht="210" hidden="1" x14ac:dyDescent="0.25">
      <c r="A207">
        <v>236</v>
      </c>
      <c r="B207" t="s">
        <v>115</v>
      </c>
      <c r="C207" s="1">
        <v>44256.535613425927</v>
      </c>
      <c r="D207">
        <v>2</v>
      </c>
      <c r="E207">
        <v>3</v>
      </c>
      <c r="F207" t="s">
        <v>401</v>
      </c>
      <c r="G207" t="s">
        <v>428</v>
      </c>
      <c r="H207">
        <v>6</v>
      </c>
      <c r="I207">
        <v>22</v>
      </c>
      <c r="J207" t="s">
        <v>429</v>
      </c>
      <c r="K207">
        <v>2</v>
      </c>
      <c r="L207" t="e">
        <v>#NAME?</v>
      </c>
      <c r="M207" s="2" t="s">
        <v>430</v>
      </c>
      <c r="N207">
        <v>2</v>
      </c>
      <c r="O207">
        <v>4</v>
      </c>
      <c r="P207">
        <v>4</v>
      </c>
      <c r="Q207">
        <v>3</v>
      </c>
      <c r="R207">
        <v>2</v>
      </c>
      <c r="S207">
        <v>1</v>
      </c>
      <c r="T207">
        <v>2</v>
      </c>
      <c r="U207">
        <v>2</v>
      </c>
      <c r="V207">
        <v>4</v>
      </c>
      <c r="W207">
        <v>3</v>
      </c>
      <c r="X207">
        <v>3</v>
      </c>
      <c r="Y207">
        <v>2</v>
      </c>
      <c r="Z207">
        <v>3</v>
      </c>
      <c r="AA207">
        <v>4</v>
      </c>
      <c r="AB207">
        <v>5</v>
      </c>
      <c r="AC207">
        <v>2</v>
      </c>
      <c r="AD207">
        <v>1</v>
      </c>
      <c r="AE207">
        <v>16</v>
      </c>
      <c r="AG207">
        <v>1</v>
      </c>
      <c r="AP207">
        <v>71</v>
      </c>
      <c r="AQ207">
        <v>42</v>
      </c>
      <c r="AR207">
        <v>46</v>
      </c>
      <c r="AS207">
        <v>54</v>
      </c>
      <c r="AT207">
        <v>32</v>
      </c>
      <c r="AU207">
        <v>223</v>
      </c>
      <c r="AV207">
        <v>119</v>
      </c>
      <c r="AW207">
        <v>50</v>
      </c>
      <c r="AX207">
        <v>637</v>
      </c>
      <c r="AY207" s="1">
        <v>44256.542986111112</v>
      </c>
      <c r="AZ207">
        <v>1</v>
      </c>
      <c r="BA207">
        <v>8</v>
      </c>
      <c r="BB207">
        <v>8</v>
      </c>
      <c r="BC207">
        <v>0</v>
      </c>
      <c r="BD207">
        <v>0</v>
      </c>
      <c r="BE207" t="s">
        <v>325</v>
      </c>
      <c r="BF207">
        <v>1</v>
      </c>
    </row>
    <row r="208" spans="1:58" ht="285" hidden="1" x14ac:dyDescent="0.25">
      <c r="A208">
        <v>288</v>
      </c>
      <c r="B208" t="s">
        <v>115</v>
      </c>
      <c r="C208" s="1">
        <v>44258.390289351853</v>
      </c>
      <c r="D208">
        <v>2</v>
      </c>
      <c r="E208">
        <v>3</v>
      </c>
      <c r="F208" t="s">
        <v>454</v>
      </c>
      <c r="G208" t="s">
        <v>411</v>
      </c>
      <c r="H208">
        <v>25</v>
      </c>
      <c r="I208">
        <v>15</v>
      </c>
      <c r="J208" t="s">
        <v>544</v>
      </c>
      <c r="K208">
        <v>2</v>
      </c>
      <c r="L208" s="2" t="s">
        <v>545</v>
      </c>
      <c r="M208" s="2" t="s">
        <v>546</v>
      </c>
      <c r="O208">
        <v>3</v>
      </c>
      <c r="P208">
        <v>4</v>
      </c>
      <c r="Q208">
        <v>1</v>
      </c>
      <c r="R208">
        <v>4</v>
      </c>
      <c r="S208">
        <v>1</v>
      </c>
      <c r="T208">
        <v>2</v>
      </c>
      <c r="U208">
        <v>2</v>
      </c>
      <c r="V208">
        <v>3</v>
      </c>
      <c r="X208">
        <v>4</v>
      </c>
      <c r="Y208">
        <v>2</v>
      </c>
      <c r="Z208">
        <v>2</v>
      </c>
      <c r="AA208">
        <v>4</v>
      </c>
      <c r="AB208">
        <v>4</v>
      </c>
      <c r="AD208">
        <v>1</v>
      </c>
      <c r="AE208">
        <v>17</v>
      </c>
      <c r="AG208">
        <v>1</v>
      </c>
      <c r="AP208">
        <v>79</v>
      </c>
      <c r="AQ208">
        <v>46</v>
      </c>
      <c r="AR208">
        <v>60</v>
      </c>
      <c r="AS208">
        <v>112</v>
      </c>
      <c r="AT208">
        <v>43</v>
      </c>
      <c r="AU208">
        <v>324</v>
      </c>
      <c r="AV208">
        <v>104</v>
      </c>
      <c r="AW208">
        <v>63</v>
      </c>
      <c r="AX208">
        <v>806</v>
      </c>
      <c r="AY208" s="1">
        <v>44258.399907407409</v>
      </c>
      <c r="AZ208">
        <v>1</v>
      </c>
      <c r="BA208">
        <v>8</v>
      </c>
      <c r="BB208">
        <v>8</v>
      </c>
      <c r="BC208">
        <v>0</v>
      </c>
      <c r="BD208">
        <v>0</v>
      </c>
      <c r="BE208" t="s">
        <v>510</v>
      </c>
      <c r="BF208">
        <v>0</v>
      </c>
    </row>
    <row r="209" spans="1:58" ht="255" hidden="1" x14ac:dyDescent="0.25">
      <c r="A209">
        <v>180</v>
      </c>
      <c r="B209" t="s">
        <v>115</v>
      </c>
      <c r="C209" s="1">
        <v>44249.334131944444</v>
      </c>
      <c r="D209">
        <v>2</v>
      </c>
      <c r="E209">
        <v>3</v>
      </c>
      <c r="F209" t="s">
        <v>143</v>
      </c>
      <c r="G209" t="s">
        <v>281</v>
      </c>
      <c r="H209">
        <v>7</v>
      </c>
      <c r="I209">
        <v>10</v>
      </c>
      <c r="J209" t="s">
        <v>282</v>
      </c>
      <c r="K209">
        <v>2</v>
      </c>
      <c r="L209" s="2" t="s">
        <v>283</v>
      </c>
      <c r="M209" s="2" t="s">
        <v>284</v>
      </c>
      <c r="N209">
        <v>4</v>
      </c>
      <c r="O209">
        <v>4</v>
      </c>
      <c r="P209">
        <v>4</v>
      </c>
      <c r="Q209">
        <v>2</v>
      </c>
      <c r="R209">
        <v>3</v>
      </c>
      <c r="S209">
        <v>2</v>
      </c>
      <c r="T209">
        <v>5</v>
      </c>
      <c r="U209">
        <v>3</v>
      </c>
      <c r="V209">
        <v>4</v>
      </c>
      <c r="W209">
        <v>2</v>
      </c>
      <c r="X209">
        <v>1</v>
      </c>
      <c r="Y209">
        <v>4</v>
      </c>
      <c r="Z209">
        <v>5</v>
      </c>
      <c r="AA209">
        <v>5</v>
      </c>
      <c r="AB209">
        <v>3</v>
      </c>
      <c r="AC209">
        <v>4</v>
      </c>
      <c r="AD209">
        <v>2</v>
      </c>
      <c r="AE209">
        <v>17</v>
      </c>
      <c r="AG209">
        <v>1</v>
      </c>
      <c r="AP209">
        <v>72</v>
      </c>
      <c r="AQ209">
        <v>31</v>
      </c>
      <c r="AR209">
        <v>34</v>
      </c>
      <c r="AS209">
        <v>73</v>
      </c>
      <c r="AT209">
        <v>10</v>
      </c>
      <c r="AU209">
        <v>156</v>
      </c>
      <c r="AV209">
        <v>115</v>
      </c>
      <c r="AW209">
        <v>35</v>
      </c>
      <c r="AX209">
        <v>526</v>
      </c>
      <c r="AY209" s="1">
        <v>44249.340219907404</v>
      </c>
      <c r="AZ209">
        <v>1</v>
      </c>
      <c r="BA209">
        <v>8</v>
      </c>
      <c r="BB209">
        <v>8</v>
      </c>
      <c r="BC209">
        <v>0</v>
      </c>
      <c r="BD209">
        <v>0</v>
      </c>
      <c r="BE209" t="s">
        <v>285</v>
      </c>
      <c r="BF209">
        <v>10</v>
      </c>
    </row>
    <row r="210" spans="1:58" ht="300" hidden="1" x14ac:dyDescent="0.25">
      <c r="A210">
        <v>115</v>
      </c>
      <c r="B210" t="s">
        <v>115</v>
      </c>
      <c r="C210" s="1">
        <v>44245.334756944445</v>
      </c>
      <c r="D210">
        <v>2</v>
      </c>
      <c r="E210">
        <v>3</v>
      </c>
      <c r="F210" t="s">
        <v>143</v>
      </c>
      <c r="G210" t="s">
        <v>149</v>
      </c>
      <c r="H210">
        <v>10</v>
      </c>
      <c r="I210">
        <v>5</v>
      </c>
      <c r="J210" t="s">
        <v>150</v>
      </c>
      <c r="K210">
        <v>2</v>
      </c>
      <c r="L210" s="2" t="s">
        <v>151</v>
      </c>
      <c r="M210" t="e">
        <v>#NAME?</v>
      </c>
      <c r="N210">
        <v>2</v>
      </c>
      <c r="O210">
        <v>3</v>
      </c>
      <c r="P210">
        <v>4</v>
      </c>
      <c r="Q210">
        <v>4</v>
      </c>
      <c r="R210">
        <v>4</v>
      </c>
      <c r="S210">
        <v>1</v>
      </c>
      <c r="T210">
        <v>2</v>
      </c>
      <c r="U210">
        <v>3</v>
      </c>
      <c r="V210">
        <v>5</v>
      </c>
      <c r="W210">
        <v>3</v>
      </c>
      <c r="X210">
        <v>2</v>
      </c>
      <c r="Y210">
        <v>5</v>
      </c>
      <c r="Z210">
        <v>5</v>
      </c>
      <c r="AA210">
        <v>4</v>
      </c>
      <c r="AC210">
        <v>4</v>
      </c>
      <c r="AD210">
        <v>1</v>
      </c>
      <c r="AE210">
        <v>18</v>
      </c>
      <c r="AG210">
        <v>1</v>
      </c>
      <c r="AP210">
        <v>75</v>
      </c>
      <c r="AQ210">
        <v>43</v>
      </c>
      <c r="AR210">
        <v>52</v>
      </c>
      <c r="AS210">
        <v>69</v>
      </c>
      <c r="AT210">
        <v>14</v>
      </c>
      <c r="AU210">
        <v>222</v>
      </c>
      <c r="AV210">
        <v>172</v>
      </c>
      <c r="AW210">
        <v>77</v>
      </c>
      <c r="AX210">
        <v>724</v>
      </c>
      <c r="AY210" s="1">
        <v>44245.343136574076</v>
      </c>
      <c r="AZ210">
        <v>1</v>
      </c>
      <c r="BA210">
        <v>8</v>
      </c>
      <c r="BB210">
        <v>8</v>
      </c>
      <c r="BC210">
        <v>0</v>
      </c>
      <c r="BD210">
        <v>0</v>
      </c>
      <c r="BE210" t="s">
        <v>152</v>
      </c>
      <c r="BF210">
        <v>2</v>
      </c>
    </row>
  </sheetData>
  <autoFilter ref="A1:BF210" xr:uid="{FD1D8ED4-67D7-450E-B46E-00D4E62EC265}">
    <filterColumn colId="32">
      <filters>
        <filter val="3"/>
        <filter val="Zufallsgenerator: Gezogener Code"/>
      </filters>
    </filterColumn>
  </autoFilter>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FD278-0545-4E17-82B3-FB17D1E22A02}">
  <dimension ref="A1:BF67"/>
  <sheetViews>
    <sheetView workbookViewId="0">
      <selection activeCell="H4" sqref="H4"/>
    </sheetView>
  </sheetViews>
  <sheetFormatPr baseColWidth="10" defaultRowHeight="15" x14ac:dyDescent="0.25"/>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270" x14ac:dyDescent="0.25">
      <c r="A3">
        <v>325</v>
      </c>
      <c r="B3" t="s">
        <v>227</v>
      </c>
      <c r="C3" s="1">
        <v>44258.599027777775</v>
      </c>
      <c r="D3">
        <v>2</v>
      </c>
      <c r="E3">
        <v>2</v>
      </c>
      <c r="F3" t="s">
        <v>616</v>
      </c>
      <c r="K3">
        <v>2</v>
      </c>
      <c r="L3" s="2" t="s">
        <v>620</v>
      </c>
      <c r="M3" t="s">
        <v>621</v>
      </c>
      <c r="N3">
        <v>3</v>
      </c>
      <c r="O3">
        <v>2</v>
      </c>
      <c r="P3">
        <v>2</v>
      </c>
      <c r="Q3">
        <v>3</v>
      </c>
      <c r="S3">
        <v>1</v>
      </c>
      <c r="T3">
        <v>2</v>
      </c>
      <c r="U3">
        <v>2</v>
      </c>
      <c r="V3">
        <v>4</v>
      </c>
      <c r="Y3">
        <v>3</v>
      </c>
      <c r="Z3">
        <v>3</v>
      </c>
      <c r="AA3">
        <v>4</v>
      </c>
      <c r="AB3">
        <v>4</v>
      </c>
      <c r="AD3">
        <v>1</v>
      </c>
      <c r="AE3">
        <v>16</v>
      </c>
      <c r="AF3">
        <v>2</v>
      </c>
      <c r="AG3">
        <v>2</v>
      </c>
      <c r="AP3">
        <v>44</v>
      </c>
      <c r="AQ3">
        <v>39</v>
      </c>
      <c r="AR3">
        <v>78</v>
      </c>
      <c r="AS3">
        <v>41</v>
      </c>
      <c r="AT3">
        <v>14</v>
      </c>
      <c r="AU3">
        <v>158</v>
      </c>
      <c r="AV3">
        <v>65</v>
      </c>
      <c r="AW3">
        <v>26</v>
      </c>
      <c r="AX3">
        <v>421</v>
      </c>
      <c r="AY3" s="1">
        <v>44258.604409722226</v>
      </c>
      <c r="AZ3">
        <v>1</v>
      </c>
      <c r="BA3">
        <v>8</v>
      </c>
      <c r="BB3">
        <v>8</v>
      </c>
      <c r="BC3">
        <v>0</v>
      </c>
      <c r="BD3">
        <v>0</v>
      </c>
      <c r="BE3" t="s">
        <v>294</v>
      </c>
      <c r="BF3">
        <v>21</v>
      </c>
    </row>
    <row r="4" spans="1:58" ht="270" x14ac:dyDescent="0.25">
      <c r="A4">
        <v>329</v>
      </c>
      <c r="B4" t="s">
        <v>227</v>
      </c>
      <c r="C4" s="1">
        <v>44258.599074074074</v>
      </c>
      <c r="D4">
        <v>2</v>
      </c>
      <c r="E4">
        <v>2</v>
      </c>
      <c r="F4" t="s">
        <v>616</v>
      </c>
      <c r="K4">
        <v>2</v>
      </c>
      <c r="L4" s="2" t="s">
        <v>622</v>
      </c>
      <c r="M4" s="2" t="s">
        <v>623</v>
      </c>
      <c r="O4">
        <v>3</v>
      </c>
      <c r="P4">
        <v>2</v>
      </c>
      <c r="Q4">
        <v>1</v>
      </c>
      <c r="S4">
        <v>1</v>
      </c>
      <c r="T4">
        <v>2</v>
      </c>
      <c r="U4">
        <v>1</v>
      </c>
      <c r="W4">
        <v>3</v>
      </c>
      <c r="X4">
        <v>3</v>
      </c>
      <c r="Y4">
        <v>2</v>
      </c>
      <c r="AA4">
        <v>4</v>
      </c>
      <c r="AB4">
        <v>5</v>
      </c>
      <c r="AD4">
        <v>2</v>
      </c>
      <c r="AE4">
        <v>16</v>
      </c>
      <c r="AF4">
        <v>3</v>
      </c>
      <c r="AG4">
        <v>2</v>
      </c>
      <c r="AP4">
        <v>89</v>
      </c>
      <c r="AQ4">
        <v>40</v>
      </c>
      <c r="AR4">
        <v>45</v>
      </c>
      <c r="AS4">
        <v>71</v>
      </c>
      <c r="AT4">
        <v>22</v>
      </c>
      <c r="AU4">
        <v>110</v>
      </c>
      <c r="AV4">
        <v>33</v>
      </c>
      <c r="AW4">
        <v>57</v>
      </c>
      <c r="AX4">
        <v>467</v>
      </c>
      <c r="AY4" s="1">
        <v>44258.604479166665</v>
      </c>
      <c r="AZ4">
        <v>1</v>
      </c>
      <c r="BA4">
        <v>8</v>
      </c>
      <c r="BB4">
        <v>8</v>
      </c>
      <c r="BC4">
        <v>0</v>
      </c>
      <c r="BD4">
        <v>0</v>
      </c>
      <c r="BE4" t="s">
        <v>624</v>
      </c>
      <c r="BF4">
        <v>17</v>
      </c>
    </row>
    <row r="5" spans="1:58" ht="75" x14ac:dyDescent="0.25">
      <c r="A5">
        <v>331</v>
      </c>
      <c r="B5" t="s">
        <v>227</v>
      </c>
      <c r="C5" s="1">
        <v>44258.599097222221</v>
      </c>
      <c r="D5">
        <v>2</v>
      </c>
      <c r="E5">
        <v>2</v>
      </c>
      <c r="F5" t="s">
        <v>616</v>
      </c>
      <c r="K5">
        <v>2</v>
      </c>
      <c r="L5" t="s">
        <v>627</v>
      </c>
      <c r="M5" s="2" t="s">
        <v>628</v>
      </c>
      <c r="N5">
        <v>2</v>
      </c>
      <c r="O5">
        <v>2</v>
      </c>
      <c r="P5">
        <v>2</v>
      </c>
      <c r="Q5">
        <v>3</v>
      </c>
      <c r="R5">
        <v>2</v>
      </c>
      <c r="S5">
        <v>1</v>
      </c>
      <c r="T5">
        <v>1</v>
      </c>
      <c r="U5">
        <v>2</v>
      </c>
      <c r="V5">
        <v>4</v>
      </c>
      <c r="W5">
        <v>3</v>
      </c>
      <c r="X5">
        <v>2</v>
      </c>
      <c r="Y5">
        <v>5</v>
      </c>
      <c r="Z5">
        <v>4</v>
      </c>
      <c r="AB5">
        <v>2</v>
      </c>
      <c r="AD5">
        <v>1</v>
      </c>
      <c r="AE5">
        <v>15</v>
      </c>
      <c r="AF5">
        <v>4</v>
      </c>
      <c r="AG5">
        <v>2</v>
      </c>
      <c r="AP5">
        <v>142</v>
      </c>
      <c r="AQ5">
        <v>30</v>
      </c>
      <c r="AR5">
        <v>29</v>
      </c>
      <c r="AS5">
        <v>53</v>
      </c>
      <c r="AT5">
        <v>40</v>
      </c>
      <c r="AU5">
        <v>24</v>
      </c>
      <c r="AV5">
        <v>40</v>
      </c>
      <c r="AW5">
        <v>43</v>
      </c>
      <c r="AX5">
        <v>401</v>
      </c>
      <c r="AY5" s="1">
        <v>44258.603738425925</v>
      </c>
      <c r="AZ5">
        <v>1</v>
      </c>
      <c r="BA5">
        <v>8</v>
      </c>
      <c r="BB5">
        <v>8</v>
      </c>
      <c r="BC5">
        <v>0</v>
      </c>
      <c r="BD5">
        <v>0</v>
      </c>
      <c r="BE5" t="s">
        <v>629</v>
      </c>
      <c r="BF5">
        <v>57</v>
      </c>
    </row>
    <row r="6" spans="1:58" ht="75" x14ac:dyDescent="0.25">
      <c r="A6">
        <v>333</v>
      </c>
      <c r="B6" t="s">
        <v>227</v>
      </c>
      <c r="C6" s="1">
        <v>44258.599108796298</v>
      </c>
      <c r="D6">
        <v>2</v>
      </c>
      <c r="E6">
        <v>2</v>
      </c>
      <c r="F6" t="s">
        <v>634</v>
      </c>
      <c r="K6">
        <v>2</v>
      </c>
      <c r="L6" s="2" t="s">
        <v>635</v>
      </c>
      <c r="M6" t="s">
        <v>636</v>
      </c>
      <c r="O6">
        <v>3</v>
      </c>
      <c r="P6">
        <v>2</v>
      </c>
      <c r="Q6">
        <v>3</v>
      </c>
      <c r="S6">
        <v>1</v>
      </c>
      <c r="T6">
        <v>1</v>
      </c>
      <c r="U6">
        <v>1</v>
      </c>
      <c r="V6">
        <v>3</v>
      </c>
      <c r="W6">
        <v>3</v>
      </c>
      <c r="X6">
        <v>4</v>
      </c>
      <c r="Y6">
        <v>3</v>
      </c>
      <c r="Z6">
        <v>3</v>
      </c>
      <c r="AA6">
        <v>3</v>
      </c>
      <c r="AB6">
        <v>3</v>
      </c>
      <c r="AD6">
        <v>1</v>
      </c>
      <c r="AE6">
        <v>15</v>
      </c>
      <c r="AF6">
        <v>5</v>
      </c>
      <c r="AG6">
        <v>2</v>
      </c>
      <c r="AP6">
        <v>124</v>
      </c>
      <c r="AQ6">
        <v>26</v>
      </c>
      <c r="AR6">
        <v>37</v>
      </c>
      <c r="AS6">
        <v>68</v>
      </c>
      <c r="AT6">
        <v>17</v>
      </c>
      <c r="AU6">
        <v>73</v>
      </c>
      <c r="AV6">
        <v>27</v>
      </c>
      <c r="AW6">
        <v>73</v>
      </c>
      <c r="AX6">
        <v>445</v>
      </c>
      <c r="AY6" s="1">
        <v>44258.604259259257</v>
      </c>
      <c r="AZ6">
        <v>1</v>
      </c>
      <c r="BA6">
        <v>8</v>
      </c>
      <c r="BB6">
        <v>8</v>
      </c>
      <c r="BC6">
        <v>0</v>
      </c>
      <c r="BD6">
        <v>0</v>
      </c>
      <c r="BE6" t="s">
        <v>329</v>
      </c>
      <c r="BF6">
        <v>31</v>
      </c>
    </row>
    <row r="7" spans="1:58" ht="409.5" x14ac:dyDescent="0.25">
      <c r="A7">
        <v>346</v>
      </c>
      <c r="B7" t="s">
        <v>227</v>
      </c>
      <c r="C7" s="1">
        <v>44260.315567129626</v>
      </c>
      <c r="D7">
        <v>2</v>
      </c>
      <c r="E7">
        <v>3</v>
      </c>
      <c r="F7" t="s">
        <v>401</v>
      </c>
      <c r="K7">
        <v>2</v>
      </c>
      <c r="L7" s="2" t="s">
        <v>657</v>
      </c>
      <c r="M7" t="e">
        <v>#NAME?</v>
      </c>
      <c r="N7">
        <v>3</v>
      </c>
      <c r="O7">
        <v>5</v>
      </c>
      <c r="P7">
        <v>4</v>
      </c>
      <c r="Q7">
        <v>4</v>
      </c>
      <c r="S7">
        <v>2</v>
      </c>
      <c r="T7">
        <v>4</v>
      </c>
      <c r="U7">
        <v>3</v>
      </c>
      <c r="V7">
        <v>5</v>
      </c>
      <c r="W7">
        <v>4</v>
      </c>
      <c r="X7">
        <v>3</v>
      </c>
      <c r="Y7">
        <v>5</v>
      </c>
      <c r="Z7">
        <v>5</v>
      </c>
      <c r="AA7">
        <v>3</v>
      </c>
      <c r="AB7">
        <v>4</v>
      </c>
      <c r="AC7">
        <v>2</v>
      </c>
      <c r="AD7">
        <v>1</v>
      </c>
      <c r="AE7">
        <v>18</v>
      </c>
      <c r="AF7">
        <v>9</v>
      </c>
      <c r="AG7">
        <v>2</v>
      </c>
      <c r="AP7">
        <v>136</v>
      </c>
      <c r="AQ7">
        <v>63</v>
      </c>
      <c r="AR7">
        <v>49</v>
      </c>
      <c r="AS7">
        <v>72</v>
      </c>
      <c r="AT7">
        <v>13</v>
      </c>
      <c r="AU7">
        <v>218</v>
      </c>
      <c r="AV7">
        <v>105</v>
      </c>
      <c r="AW7">
        <v>73</v>
      </c>
      <c r="AX7">
        <v>729</v>
      </c>
      <c r="AY7" s="1">
        <v>44260.324004629627</v>
      </c>
      <c r="AZ7">
        <v>1</v>
      </c>
      <c r="BA7">
        <v>8</v>
      </c>
      <c r="BB7">
        <v>8</v>
      </c>
      <c r="BC7">
        <v>0</v>
      </c>
      <c r="BD7">
        <v>0</v>
      </c>
      <c r="BE7" t="s">
        <v>217</v>
      </c>
      <c r="BF7">
        <v>4</v>
      </c>
    </row>
    <row r="8" spans="1:58" ht="409.5" x14ac:dyDescent="0.25">
      <c r="A8">
        <v>350</v>
      </c>
      <c r="B8" t="s">
        <v>227</v>
      </c>
      <c r="C8" s="1">
        <v>44260.315578703703</v>
      </c>
      <c r="D8">
        <v>2</v>
      </c>
      <c r="E8">
        <v>3</v>
      </c>
      <c r="F8" t="s">
        <v>401</v>
      </c>
      <c r="K8">
        <v>2</v>
      </c>
      <c r="L8" s="2" t="s">
        <v>663</v>
      </c>
      <c r="M8" s="2" t="s">
        <v>664</v>
      </c>
      <c r="N8">
        <v>4</v>
      </c>
      <c r="O8">
        <v>4</v>
      </c>
      <c r="P8">
        <v>4</v>
      </c>
      <c r="Q8">
        <v>2</v>
      </c>
      <c r="R8">
        <v>5</v>
      </c>
      <c r="S8">
        <v>2</v>
      </c>
      <c r="T8">
        <v>4</v>
      </c>
      <c r="U8">
        <v>4</v>
      </c>
      <c r="V8">
        <v>5</v>
      </c>
      <c r="W8">
        <v>4</v>
      </c>
      <c r="X8">
        <v>3</v>
      </c>
      <c r="Y8">
        <v>5</v>
      </c>
      <c r="Z8">
        <v>5</v>
      </c>
      <c r="AA8">
        <v>5</v>
      </c>
      <c r="AB8">
        <v>4</v>
      </c>
      <c r="AC8">
        <v>2</v>
      </c>
      <c r="AD8">
        <v>1</v>
      </c>
      <c r="AE8">
        <v>17</v>
      </c>
      <c r="AF8">
        <v>10</v>
      </c>
      <c r="AG8">
        <v>2</v>
      </c>
      <c r="AP8">
        <v>82</v>
      </c>
      <c r="AQ8">
        <v>114</v>
      </c>
      <c r="AR8">
        <v>26</v>
      </c>
      <c r="AS8">
        <v>45</v>
      </c>
      <c r="AT8">
        <v>8</v>
      </c>
      <c r="AU8">
        <v>376</v>
      </c>
      <c r="AV8">
        <v>95</v>
      </c>
      <c r="AW8">
        <v>28</v>
      </c>
      <c r="AX8">
        <v>695</v>
      </c>
      <c r="AY8" s="1">
        <v>44260.324537037035</v>
      </c>
      <c r="AZ8">
        <v>1</v>
      </c>
      <c r="BA8">
        <v>8</v>
      </c>
      <c r="BB8">
        <v>8</v>
      </c>
      <c r="BC8">
        <v>0</v>
      </c>
      <c r="BD8">
        <v>0</v>
      </c>
      <c r="BE8" t="s">
        <v>215</v>
      </c>
      <c r="BF8">
        <v>19</v>
      </c>
    </row>
    <row r="9" spans="1:58" ht="315" x14ac:dyDescent="0.25">
      <c r="A9">
        <v>354</v>
      </c>
      <c r="B9" t="s">
        <v>227</v>
      </c>
      <c r="C9" s="1">
        <v>44260.315601851849</v>
      </c>
      <c r="D9">
        <v>2</v>
      </c>
      <c r="E9">
        <v>3</v>
      </c>
      <c r="F9" t="s">
        <v>670</v>
      </c>
      <c r="K9">
        <v>2</v>
      </c>
      <c r="L9" s="2" t="s">
        <v>671</v>
      </c>
      <c r="M9" s="2" t="s">
        <v>672</v>
      </c>
      <c r="N9">
        <v>3</v>
      </c>
      <c r="O9">
        <v>4</v>
      </c>
      <c r="P9">
        <v>4</v>
      </c>
      <c r="Q9">
        <v>2</v>
      </c>
      <c r="R9">
        <v>2</v>
      </c>
      <c r="S9">
        <v>2</v>
      </c>
      <c r="T9">
        <v>1</v>
      </c>
      <c r="U9">
        <v>2</v>
      </c>
      <c r="V9">
        <v>4</v>
      </c>
      <c r="W9">
        <v>5</v>
      </c>
      <c r="X9">
        <v>4</v>
      </c>
      <c r="Y9">
        <v>4</v>
      </c>
      <c r="Z9">
        <v>5</v>
      </c>
      <c r="AA9">
        <v>4</v>
      </c>
      <c r="AB9">
        <v>4</v>
      </c>
      <c r="AC9">
        <v>2</v>
      </c>
      <c r="AD9">
        <v>-9</v>
      </c>
      <c r="AE9">
        <v>18</v>
      </c>
      <c r="AF9">
        <v>11</v>
      </c>
      <c r="AG9">
        <v>2</v>
      </c>
      <c r="AP9">
        <v>59</v>
      </c>
      <c r="AQ9">
        <v>33</v>
      </c>
      <c r="AR9">
        <v>44</v>
      </c>
      <c r="AS9">
        <v>58</v>
      </c>
      <c r="AT9">
        <v>14</v>
      </c>
      <c r="AU9">
        <v>245</v>
      </c>
      <c r="AV9">
        <v>124</v>
      </c>
      <c r="AW9">
        <v>45</v>
      </c>
      <c r="AX9">
        <v>622</v>
      </c>
      <c r="AY9" s="1">
        <v>44260.322800925926</v>
      </c>
      <c r="AZ9">
        <v>1</v>
      </c>
      <c r="BA9">
        <v>8</v>
      </c>
      <c r="BB9">
        <v>8</v>
      </c>
      <c r="BC9">
        <v>4</v>
      </c>
      <c r="BD9">
        <v>4</v>
      </c>
      <c r="BE9" t="s">
        <v>133</v>
      </c>
      <c r="BF9">
        <v>7</v>
      </c>
    </row>
    <row r="10" spans="1:58" ht="330" x14ac:dyDescent="0.25">
      <c r="A10">
        <v>363</v>
      </c>
      <c r="B10" t="s">
        <v>227</v>
      </c>
      <c r="C10" s="1">
        <v>44260.315706018519</v>
      </c>
      <c r="D10">
        <v>2</v>
      </c>
      <c r="E10">
        <v>3</v>
      </c>
      <c r="F10" t="s">
        <v>410</v>
      </c>
      <c r="K10">
        <v>2</v>
      </c>
      <c r="L10" s="2" t="s">
        <v>688</v>
      </c>
      <c r="M10" s="2" t="s">
        <v>689</v>
      </c>
      <c r="N10">
        <v>4</v>
      </c>
      <c r="O10">
        <v>4</v>
      </c>
      <c r="P10">
        <v>5</v>
      </c>
      <c r="Q10">
        <v>2</v>
      </c>
      <c r="R10">
        <v>4</v>
      </c>
      <c r="S10">
        <v>2</v>
      </c>
      <c r="T10">
        <v>2</v>
      </c>
      <c r="U10">
        <v>2</v>
      </c>
      <c r="V10">
        <v>2</v>
      </c>
      <c r="W10">
        <v>3</v>
      </c>
      <c r="X10">
        <v>2</v>
      </c>
      <c r="Y10">
        <v>4</v>
      </c>
      <c r="Z10">
        <v>4</v>
      </c>
      <c r="AA10">
        <v>4</v>
      </c>
      <c r="AB10">
        <v>5</v>
      </c>
      <c r="AD10">
        <v>1</v>
      </c>
      <c r="AE10">
        <v>16</v>
      </c>
      <c r="AF10">
        <v>14</v>
      </c>
      <c r="AG10">
        <v>2</v>
      </c>
      <c r="AP10">
        <v>52</v>
      </c>
      <c r="AQ10">
        <v>52</v>
      </c>
      <c r="AR10">
        <v>45</v>
      </c>
      <c r="AS10">
        <v>72</v>
      </c>
      <c r="AT10">
        <v>19</v>
      </c>
      <c r="AU10">
        <v>164</v>
      </c>
      <c r="AV10">
        <v>83</v>
      </c>
      <c r="AW10">
        <v>52</v>
      </c>
      <c r="AX10">
        <v>539</v>
      </c>
      <c r="AY10" s="1">
        <v>44260.321944444448</v>
      </c>
      <c r="AZ10">
        <v>1</v>
      </c>
      <c r="BA10">
        <v>8</v>
      </c>
      <c r="BB10">
        <v>8</v>
      </c>
      <c r="BC10">
        <v>0</v>
      </c>
      <c r="BD10">
        <v>0</v>
      </c>
      <c r="BE10" t="s">
        <v>185</v>
      </c>
      <c r="BF10">
        <v>7</v>
      </c>
    </row>
    <row r="11" spans="1:58" x14ac:dyDescent="0.25">
      <c r="A11">
        <v>368</v>
      </c>
      <c r="B11" t="s">
        <v>227</v>
      </c>
      <c r="C11" s="1">
        <v>44260.316296296296</v>
      </c>
      <c r="D11">
        <v>2</v>
      </c>
      <c r="E11">
        <v>3</v>
      </c>
      <c r="F11" t="s">
        <v>401</v>
      </c>
      <c r="K11">
        <v>2</v>
      </c>
      <c r="L11" t="s">
        <v>695</v>
      </c>
      <c r="M11" t="s">
        <v>696</v>
      </c>
      <c r="N11">
        <v>2</v>
      </c>
      <c r="Q11">
        <v>3</v>
      </c>
      <c r="S11">
        <v>2</v>
      </c>
      <c r="T11">
        <v>2</v>
      </c>
      <c r="U11">
        <v>4</v>
      </c>
      <c r="V11">
        <v>4</v>
      </c>
      <c r="Y11">
        <v>5</v>
      </c>
      <c r="Z11">
        <v>5</v>
      </c>
      <c r="AA11">
        <v>4</v>
      </c>
      <c r="AB11">
        <v>5</v>
      </c>
      <c r="AD11">
        <v>1</v>
      </c>
      <c r="AE11">
        <v>17</v>
      </c>
      <c r="AF11">
        <v>16</v>
      </c>
      <c r="AG11">
        <v>2</v>
      </c>
      <c r="AP11">
        <v>173</v>
      </c>
      <c r="AQ11">
        <v>40</v>
      </c>
      <c r="AR11">
        <v>45</v>
      </c>
      <c r="AS11">
        <v>69</v>
      </c>
      <c r="AT11">
        <v>13</v>
      </c>
      <c r="AU11">
        <v>329</v>
      </c>
      <c r="AV11">
        <v>129</v>
      </c>
      <c r="AW11">
        <v>60</v>
      </c>
      <c r="AX11">
        <v>858</v>
      </c>
      <c r="AY11" s="1">
        <v>44260.326226851852</v>
      </c>
      <c r="AZ11">
        <v>1</v>
      </c>
      <c r="BA11">
        <v>8</v>
      </c>
      <c r="BB11">
        <v>8</v>
      </c>
      <c r="BC11">
        <v>0</v>
      </c>
      <c r="BD11">
        <v>0</v>
      </c>
      <c r="BE11" t="s">
        <v>127</v>
      </c>
      <c r="BF11">
        <v>4</v>
      </c>
    </row>
    <row r="12" spans="1:58" ht="409.5" x14ac:dyDescent="0.25">
      <c r="A12">
        <v>375</v>
      </c>
      <c r="B12" t="s">
        <v>227</v>
      </c>
      <c r="C12" s="1">
        <v>44260.38890046296</v>
      </c>
      <c r="D12">
        <v>2</v>
      </c>
      <c r="E12">
        <v>3</v>
      </c>
      <c r="F12" t="s">
        <v>401</v>
      </c>
      <c r="K12">
        <v>2</v>
      </c>
      <c r="L12" s="2" t="s">
        <v>709</v>
      </c>
      <c r="M12" s="2" t="s">
        <v>710</v>
      </c>
      <c r="N12">
        <v>2</v>
      </c>
      <c r="O12">
        <v>4</v>
      </c>
      <c r="P12">
        <v>3</v>
      </c>
      <c r="Q12">
        <v>4</v>
      </c>
      <c r="R12">
        <v>3</v>
      </c>
      <c r="S12">
        <v>3</v>
      </c>
      <c r="T12">
        <v>3</v>
      </c>
      <c r="U12">
        <v>3</v>
      </c>
      <c r="V12">
        <v>5</v>
      </c>
      <c r="W12">
        <v>4</v>
      </c>
      <c r="X12">
        <v>4</v>
      </c>
      <c r="Y12">
        <v>4</v>
      </c>
      <c r="Z12">
        <v>4</v>
      </c>
      <c r="AA12">
        <v>4</v>
      </c>
      <c r="AB12">
        <v>4</v>
      </c>
      <c r="AC12">
        <v>2</v>
      </c>
      <c r="AD12">
        <v>1</v>
      </c>
      <c r="AE12">
        <v>17</v>
      </c>
      <c r="AF12">
        <v>19</v>
      </c>
      <c r="AG12">
        <v>2</v>
      </c>
      <c r="AP12">
        <v>92</v>
      </c>
      <c r="AQ12">
        <v>38</v>
      </c>
      <c r="AR12">
        <v>31</v>
      </c>
      <c r="AS12">
        <v>41</v>
      </c>
      <c r="AT12">
        <v>30</v>
      </c>
      <c r="AU12">
        <v>283</v>
      </c>
      <c r="AV12">
        <v>338</v>
      </c>
      <c r="AW12">
        <v>33</v>
      </c>
      <c r="AX12">
        <v>648</v>
      </c>
      <c r="AY12" s="1">
        <v>44260.399155092593</v>
      </c>
      <c r="AZ12">
        <v>1</v>
      </c>
      <c r="BA12">
        <v>8</v>
      </c>
      <c r="BB12">
        <v>8</v>
      </c>
      <c r="BC12">
        <v>0</v>
      </c>
      <c r="BD12">
        <v>0</v>
      </c>
      <c r="BE12" t="s">
        <v>165</v>
      </c>
      <c r="BF12">
        <v>6</v>
      </c>
    </row>
    <row r="13" spans="1:58" ht="409.5" x14ac:dyDescent="0.25">
      <c r="A13">
        <v>376</v>
      </c>
      <c r="B13" t="s">
        <v>227</v>
      </c>
      <c r="C13" s="1">
        <v>44260.38890046296</v>
      </c>
      <c r="D13">
        <v>2</v>
      </c>
      <c r="E13">
        <v>3</v>
      </c>
      <c r="F13" t="s">
        <v>401</v>
      </c>
      <c r="K13">
        <v>2</v>
      </c>
      <c r="L13" s="2" t="s">
        <v>711</v>
      </c>
      <c r="M13" t="e">
        <v>#NAME?</v>
      </c>
      <c r="N13">
        <v>3</v>
      </c>
      <c r="O13">
        <v>2</v>
      </c>
      <c r="Q13">
        <v>2</v>
      </c>
      <c r="S13">
        <v>1</v>
      </c>
      <c r="T13">
        <v>2</v>
      </c>
      <c r="U13">
        <v>1</v>
      </c>
      <c r="V13">
        <v>4</v>
      </c>
      <c r="Y13">
        <v>2</v>
      </c>
      <c r="Z13">
        <v>3</v>
      </c>
      <c r="AA13">
        <v>4</v>
      </c>
      <c r="AD13">
        <v>1</v>
      </c>
      <c r="AE13">
        <v>17</v>
      </c>
      <c r="AF13">
        <v>20</v>
      </c>
      <c r="AG13">
        <v>2</v>
      </c>
      <c r="AP13">
        <v>170</v>
      </c>
      <c r="AQ13">
        <v>51</v>
      </c>
      <c r="AR13">
        <v>44</v>
      </c>
      <c r="AS13">
        <v>104</v>
      </c>
      <c r="AT13">
        <v>31</v>
      </c>
      <c r="AU13">
        <v>382</v>
      </c>
      <c r="AV13">
        <v>159</v>
      </c>
      <c r="AW13">
        <v>59</v>
      </c>
      <c r="AX13">
        <v>1000</v>
      </c>
      <c r="AY13" s="1">
        <v>44260.40047453704</v>
      </c>
      <c r="AZ13">
        <v>1</v>
      </c>
      <c r="BA13">
        <v>8</v>
      </c>
      <c r="BB13">
        <v>8</v>
      </c>
      <c r="BC13">
        <v>0</v>
      </c>
      <c r="BD13">
        <v>0</v>
      </c>
      <c r="BE13" t="s">
        <v>712</v>
      </c>
      <c r="BF13">
        <v>0</v>
      </c>
    </row>
    <row r="14" spans="1:58" ht="409.5" x14ac:dyDescent="0.25">
      <c r="A14">
        <v>378</v>
      </c>
      <c r="B14" t="s">
        <v>227</v>
      </c>
      <c r="C14" s="1">
        <v>44260.388923611114</v>
      </c>
      <c r="D14">
        <v>2</v>
      </c>
      <c r="E14">
        <v>3</v>
      </c>
      <c r="F14" t="s">
        <v>401</v>
      </c>
      <c r="K14">
        <v>2</v>
      </c>
      <c r="L14" s="2" t="s">
        <v>715</v>
      </c>
      <c r="M14" t="e">
        <v>#NAME?</v>
      </c>
      <c r="N14">
        <v>3</v>
      </c>
      <c r="O14">
        <v>4</v>
      </c>
      <c r="P14">
        <v>3</v>
      </c>
      <c r="Q14">
        <v>2</v>
      </c>
      <c r="R14">
        <v>3</v>
      </c>
      <c r="S14">
        <v>2</v>
      </c>
      <c r="T14">
        <v>2</v>
      </c>
      <c r="U14">
        <v>2</v>
      </c>
      <c r="V14">
        <v>4</v>
      </c>
      <c r="W14">
        <v>3</v>
      </c>
      <c r="X14">
        <v>3</v>
      </c>
      <c r="Y14">
        <v>4</v>
      </c>
      <c r="Z14">
        <v>5</v>
      </c>
      <c r="AA14">
        <v>5</v>
      </c>
      <c r="AB14">
        <v>5</v>
      </c>
      <c r="AC14">
        <v>3</v>
      </c>
      <c r="AD14">
        <v>1</v>
      </c>
      <c r="AE14">
        <v>17</v>
      </c>
      <c r="AF14">
        <v>21</v>
      </c>
      <c r="AG14">
        <v>2</v>
      </c>
      <c r="AP14">
        <v>101</v>
      </c>
      <c r="AQ14">
        <v>76</v>
      </c>
      <c r="AR14">
        <v>81</v>
      </c>
      <c r="AS14">
        <v>102</v>
      </c>
      <c r="AT14">
        <v>48</v>
      </c>
      <c r="AU14">
        <v>499</v>
      </c>
      <c r="AV14">
        <v>145</v>
      </c>
      <c r="AW14">
        <v>93</v>
      </c>
      <c r="AX14">
        <v>1030</v>
      </c>
      <c r="AY14" s="1">
        <v>44260.402175925927</v>
      </c>
      <c r="AZ14">
        <v>1</v>
      </c>
      <c r="BA14">
        <v>8</v>
      </c>
      <c r="BB14">
        <v>8</v>
      </c>
      <c r="BC14">
        <v>0</v>
      </c>
      <c r="BD14">
        <v>0</v>
      </c>
      <c r="BE14" t="s">
        <v>716</v>
      </c>
      <c r="BF14">
        <v>0</v>
      </c>
    </row>
    <row r="15" spans="1:58" ht="409.5" x14ac:dyDescent="0.25">
      <c r="A15">
        <v>380</v>
      </c>
      <c r="B15" t="s">
        <v>227</v>
      </c>
      <c r="C15" s="1">
        <v>44260.388935185183</v>
      </c>
      <c r="D15">
        <v>2</v>
      </c>
      <c r="E15">
        <v>3</v>
      </c>
      <c r="F15" t="s">
        <v>406</v>
      </c>
      <c r="K15">
        <v>2</v>
      </c>
      <c r="L15" s="2" t="s">
        <v>719</v>
      </c>
      <c r="M15" s="2" t="s">
        <v>720</v>
      </c>
      <c r="N15">
        <v>4</v>
      </c>
      <c r="O15">
        <v>4</v>
      </c>
      <c r="P15">
        <v>3</v>
      </c>
      <c r="Q15">
        <v>1</v>
      </c>
      <c r="R15">
        <v>2</v>
      </c>
      <c r="S15">
        <v>2</v>
      </c>
      <c r="T15">
        <v>4</v>
      </c>
      <c r="U15">
        <v>3</v>
      </c>
      <c r="V15">
        <v>5</v>
      </c>
      <c r="W15">
        <v>3</v>
      </c>
      <c r="X15">
        <v>3</v>
      </c>
      <c r="Y15">
        <v>5</v>
      </c>
      <c r="Z15">
        <v>5</v>
      </c>
      <c r="AA15">
        <v>4</v>
      </c>
      <c r="AD15">
        <v>-9</v>
      </c>
      <c r="AE15">
        <v>17</v>
      </c>
      <c r="AF15">
        <v>22</v>
      </c>
      <c r="AG15">
        <v>2</v>
      </c>
      <c r="AP15">
        <v>118</v>
      </c>
      <c r="AQ15">
        <v>20</v>
      </c>
      <c r="AR15">
        <v>36</v>
      </c>
      <c r="AS15">
        <v>101</v>
      </c>
      <c r="AT15">
        <v>17</v>
      </c>
      <c r="AU15">
        <v>351</v>
      </c>
      <c r="AV15">
        <v>429</v>
      </c>
      <c r="AW15">
        <v>137</v>
      </c>
      <c r="AX15">
        <v>789</v>
      </c>
      <c r="AY15" s="1">
        <v>44260.402928240743</v>
      </c>
      <c r="AZ15">
        <v>1</v>
      </c>
      <c r="BA15">
        <v>8</v>
      </c>
      <c r="BB15">
        <v>8</v>
      </c>
      <c r="BC15">
        <v>4</v>
      </c>
      <c r="BD15">
        <v>4</v>
      </c>
      <c r="BE15" t="s">
        <v>611</v>
      </c>
      <c r="BF15">
        <v>6</v>
      </c>
    </row>
    <row r="16" spans="1:58" ht="409.5" x14ac:dyDescent="0.25">
      <c r="A16">
        <v>385</v>
      </c>
      <c r="B16" t="s">
        <v>227</v>
      </c>
      <c r="C16" s="1">
        <v>44260.389004629629</v>
      </c>
      <c r="D16">
        <v>2</v>
      </c>
      <c r="E16">
        <v>3</v>
      </c>
      <c r="F16" t="s">
        <v>401</v>
      </c>
      <c r="K16">
        <v>2</v>
      </c>
      <c r="L16" s="2" t="s">
        <v>1065</v>
      </c>
      <c r="M16" s="2" t="s">
        <v>727</v>
      </c>
      <c r="N16">
        <v>2</v>
      </c>
      <c r="O16">
        <v>4</v>
      </c>
      <c r="P16">
        <v>3</v>
      </c>
      <c r="Q16">
        <v>2</v>
      </c>
      <c r="R16">
        <v>4</v>
      </c>
      <c r="S16">
        <v>3</v>
      </c>
      <c r="T16">
        <v>2</v>
      </c>
      <c r="U16">
        <v>3</v>
      </c>
      <c r="V16">
        <v>4</v>
      </c>
      <c r="W16">
        <v>4</v>
      </c>
      <c r="X16">
        <v>3</v>
      </c>
      <c r="Y16">
        <v>4</v>
      </c>
      <c r="Z16">
        <v>4</v>
      </c>
      <c r="AA16">
        <v>4</v>
      </c>
      <c r="AB16">
        <v>4</v>
      </c>
      <c r="AD16">
        <v>1</v>
      </c>
      <c r="AE16">
        <v>16</v>
      </c>
      <c r="AF16">
        <v>24</v>
      </c>
      <c r="AG16">
        <v>2</v>
      </c>
      <c r="AP16">
        <v>116</v>
      </c>
      <c r="AQ16">
        <v>35</v>
      </c>
      <c r="AR16">
        <v>38</v>
      </c>
      <c r="AS16">
        <v>56</v>
      </c>
      <c r="AT16">
        <v>24</v>
      </c>
      <c r="AU16">
        <v>189</v>
      </c>
      <c r="AV16">
        <v>307</v>
      </c>
      <c r="AW16">
        <v>91</v>
      </c>
      <c r="AX16">
        <v>856</v>
      </c>
      <c r="AY16" s="1">
        <v>44260.398912037039</v>
      </c>
      <c r="AZ16">
        <v>1</v>
      </c>
      <c r="BA16">
        <v>8</v>
      </c>
      <c r="BB16">
        <v>8</v>
      </c>
      <c r="BC16">
        <v>0</v>
      </c>
      <c r="BD16">
        <v>0</v>
      </c>
      <c r="BE16" t="s">
        <v>728</v>
      </c>
      <c r="BF16">
        <v>1</v>
      </c>
    </row>
    <row r="17" spans="1:58" ht="195" x14ac:dyDescent="0.25">
      <c r="A17">
        <v>386</v>
      </c>
      <c r="B17" t="s">
        <v>227</v>
      </c>
      <c r="C17" s="1">
        <v>44260.389016203706</v>
      </c>
      <c r="D17">
        <v>2</v>
      </c>
      <c r="E17">
        <v>3</v>
      </c>
      <c r="F17" t="s">
        <v>401</v>
      </c>
      <c r="K17">
        <v>2</v>
      </c>
      <c r="L17" s="2" t="s">
        <v>729</v>
      </c>
      <c r="M17" t="s">
        <v>730</v>
      </c>
      <c r="N17">
        <v>2</v>
      </c>
      <c r="O17">
        <v>4</v>
      </c>
      <c r="P17">
        <v>4</v>
      </c>
      <c r="Q17">
        <v>2</v>
      </c>
      <c r="R17">
        <v>2</v>
      </c>
      <c r="S17">
        <v>1</v>
      </c>
      <c r="T17">
        <v>2</v>
      </c>
      <c r="U17">
        <v>2</v>
      </c>
      <c r="V17">
        <v>3</v>
      </c>
      <c r="W17">
        <v>3</v>
      </c>
      <c r="X17">
        <v>3</v>
      </c>
      <c r="Y17">
        <v>4</v>
      </c>
      <c r="Z17">
        <v>4</v>
      </c>
      <c r="AA17">
        <v>4</v>
      </c>
      <c r="AB17">
        <v>4</v>
      </c>
      <c r="AC17">
        <v>4</v>
      </c>
      <c r="AD17">
        <v>1</v>
      </c>
      <c r="AE17">
        <v>17</v>
      </c>
      <c r="AF17">
        <v>25</v>
      </c>
      <c r="AG17">
        <v>2</v>
      </c>
      <c r="AP17">
        <v>138</v>
      </c>
      <c r="AQ17">
        <v>48</v>
      </c>
      <c r="AR17">
        <v>46</v>
      </c>
      <c r="AS17">
        <v>158</v>
      </c>
      <c r="AT17">
        <v>30</v>
      </c>
      <c r="AU17">
        <v>120</v>
      </c>
      <c r="AV17">
        <v>163</v>
      </c>
      <c r="AW17">
        <v>76</v>
      </c>
      <c r="AX17">
        <v>684</v>
      </c>
      <c r="AY17" s="1">
        <v>44260.398032407407</v>
      </c>
      <c r="AZ17">
        <v>1</v>
      </c>
      <c r="BA17">
        <v>8</v>
      </c>
      <c r="BB17">
        <v>8</v>
      </c>
      <c r="BC17">
        <v>0</v>
      </c>
      <c r="BD17">
        <v>0</v>
      </c>
      <c r="BE17" t="s">
        <v>397</v>
      </c>
      <c r="BF17">
        <v>4</v>
      </c>
    </row>
    <row r="18" spans="1:58" ht="409.5" x14ac:dyDescent="0.25">
      <c r="A18">
        <v>388</v>
      </c>
      <c r="B18" t="s">
        <v>227</v>
      </c>
      <c r="C18" s="1">
        <v>44260.389062499999</v>
      </c>
      <c r="D18">
        <v>2</v>
      </c>
      <c r="E18">
        <v>3</v>
      </c>
      <c r="F18" t="s">
        <v>401</v>
      </c>
      <c r="K18">
        <v>2</v>
      </c>
      <c r="L18" s="2" t="s">
        <v>733</v>
      </c>
      <c r="M18" t="e">
        <v>#NAME?</v>
      </c>
      <c r="N18">
        <v>3</v>
      </c>
      <c r="O18">
        <v>4</v>
      </c>
      <c r="P18">
        <v>3</v>
      </c>
      <c r="Q18">
        <v>2</v>
      </c>
      <c r="R18">
        <v>2</v>
      </c>
      <c r="S18">
        <v>3</v>
      </c>
      <c r="T18">
        <v>4</v>
      </c>
      <c r="U18">
        <v>3</v>
      </c>
      <c r="V18">
        <v>4</v>
      </c>
      <c r="W18">
        <v>4</v>
      </c>
      <c r="X18">
        <v>3</v>
      </c>
      <c r="Y18">
        <v>4</v>
      </c>
      <c r="Z18">
        <v>4</v>
      </c>
      <c r="AA18">
        <v>4</v>
      </c>
      <c r="AB18">
        <v>4</v>
      </c>
      <c r="AC18">
        <v>2</v>
      </c>
      <c r="AD18">
        <v>1</v>
      </c>
      <c r="AE18">
        <v>17</v>
      </c>
      <c r="AF18">
        <v>26</v>
      </c>
      <c r="AG18">
        <v>2</v>
      </c>
      <c r="AP18">
        <v>108</v>
      </c>
      <c r="AQ18">
        <v>101</v>
      </c>
      <c r="AR18">
        <v>69</v>
      </c>
      <c r="AS18">
        <v>153</v>
      </c>
      <c r="AT18">
        <v>38</v>
      </c>
      <c r="AU18">
        <v>633</v>
      </c>
      <c r="AV18">
        <v>111</v>
      </c>
      <c r="AW18">
        <v>49</v>
      </c>
      <c r="AX18">
        <v>1106</v>
      </c>
      <c r="AY18" s="1">
        <v>44260.403668981482</v>
      </c>
      <c r="AZ18">
        <v>1</v>
      </c>
      <c r="BA18">
        <v>8</v>
      </c>
      <c r="BB18">
        <v>8</v>
      </c>
      <c r="BC18">
        <v>0</v>
      </c>
      <c r="BD18">
        <v>0</v>
      </c>
      <c r="BE18" t="s">
        <v>734</v>
      </c>
      <c r="BF18">
        <v>0</v>
      </c>
    </row>
    <row r="19" spans="1:58" ht="405" x14ac:dyDescent="0.25">
      <c r="A19">
        <v>407</v>
      </c>
      <c r="B19" t="s">
        <v>227</v>
      </c>
      <c r="C19" s="1">
        <v>44263.471805555557</v>
      </c>
      <c r="D19">
        <v>2</v>
      </c>
      <c r="E19">
        <v>3</v>
      </c>
      <c r="F19" t="s">
        <v>753</v>
      </c>
      <c r="K19">
        <v>2</v>
      </c>
      <c r="L19" s="2" t="s">
        <v>754</v>
      </c>
      <c r="M19" t="e">
        <v>#NAME?</v>
      </c>
      <c r="N19">
        <v>2</v>
      </c>
      <c r="O19">
        <v>4</v>
      </c>
      <c r="P19">
        <v>4</v>
      </c>
      <c r="Q19">
        <v>3</v>
      </c>
      <c r="R19">
        <v>4</v>
      </c>
      <c r="S19">
        <v>1</v>
      </c>
      <c r="T19">
        <v>2</v>
      </c>
      <c r="U19">
        <v>1</v>
      </c>
      <c r="V19">
        <v>3</v>
      </c>
      <c r="W19">
        <v>2</v>
      </c>
      <c r="X19">
        <v>1</v>
      </c>
      <c r="Y19">
        <v>3</v>
      </c>
      <c r="Z19">
        <v>4</v>
      </c>
      <c r="AA19">
        <v>4</v>
      </c>
      <c r="AB19">
        <v>4</v>
      </c>
      <c r="AC19">
        <v>3</v>
      </c>
      <c r="AD19">
        <v>1</v>
      </c>
      <c r="AE19">
        <v>17</v>
      </c>
      <c r="AF19">
        <v>33</v>
      </c>
      <c r="AG19">
        <v>2</v>
      </c>
      <c r="AP19">
        <v>75</v>
      </c>
      <c r="AQ19">
        <v>30</v>
      </c>
      <c r="AR19">
        <v>38</v>
      </c>
      <c r="AS19">
        <v>51</v>
      </c>
      <c r="AT19">
        <v>12</v>
      </c>
      <c r="AU19">
        <v>132</v>
      </c>
      <c r="AV19">
        <v>53</v>
      </c>
      <c r="AW19">
        <v>34</v>
      </c>
      <c r="AX19">
        <v>425</v>
      </c>
      <c r="AY19" s="1">
        <v>44263.476736111108</v>
      </c>
      <c r="AZ19">
        <v>1</v>
      </c>
      <c r="BA19">
        <v>8</v>
      </c>
      <c r="BB19">
        <v>8</v>
      </c>
      <c r="BC19">
        <v>0</v>
      </c>
      <c r="BD19">
        <v>0</v>
      </c>
      <c r="BE19" t="s">
        <v>294</v>
      </c>
      <c r="BF19">
        <v>18</v>
      </c>
    </row>
    <row r="20" spans="1:58" x14ac:dyDescent="0.25">
      <c r="A20">
        <v>409</v>
      </c>
      <c r="B20" t="s">
        <v>227</v>
      </c>
      <c r="C20" s="1">
        <v>44265.519432870373</v>
      </c>
      <c r="D20">
        <v>2</v>
      </c>
      <c r="E20">
        <v>2</v>
      </c>
      <c r="F20" t="s">
        <v>634</v>
      </c>
      <c r="K20">
        <v>2</v>
      </c>
      <c r="L20" t="e">
        <v>#NAME?</v>
      </c>
      <c r="M20" t="e">
        <v>#NAME?</v>
      </c>
      <c r="N20">
        <v>2</v>
      </c>
      <c r="P20">
        <v>3</v>
      </c>
      <c r="Q20">
        <v>2</v>
      </c>
      <c r="S20">
        <v>1</v>
      </c>
      <c r="U20">
        <v>2</v>
      </c>
      <c r="V20">
        <v>4</v>
      </c>
      <c r="X20">
        <v>3</v>
      </c>
      <c r="Y20">
        <v>3</v>
      </c>
      <c r="Z20">
        <v>4</v>
      </c>
      <c r="AA20">
        <v>4</v>
      </c>
      <c r="AD20">
        <v>1</v>
      </c>
      <c r="AE20">
        <v>16</v>
      </c>
      <c r="AF20">
        <v>34</v>
      </c>
      <c r="AG20">
        <v>2</v>
      </c>
      <c r="AP20">
        <v>170</v>
      </c>
      <c r="AQ20">
        <v>80</v>
      </c>
      <c r="AR20">
        <v>209</v>
      </c>
      <c r="AS20">
        <v>125</v>
      </c>
      <c r="AT20">
        <v>50</v>
      </c>
      <c r="AU20">
        <v>166</v>
      </c>
      <c r="AV20">
        <v>60</v>
      </c>
      <c r="AW20">
        <v>154</v>
      </c>
      <c r="AX20">
        <v>657</v>
      </c>
      <c r="AY20" s="1">
        <v>44265.531168981484</v>
      </c>
      <c r="AZ20">
        <v>1</v>
      </c>
      <c r="BA20">
        <v>8</v>
      </c>
      <c r="BB20">
        <v>8</v>
      </c>
      <c r="BC20">
        <v>0</v>
      </c>
      <c r="BD20">
        <v>0</v>
      </c>
      <c r="BE20" t="s">
        <v>712</v>
      </c>
      <c r="BF20">
        <v>5</v>
      </c>
    </row>
    <row r="21" spans="1:58" x14ac:dyDescent="0.25">
      <c r="A21">
        <v>412</v>
      </c>
      <c r="B21" t="s">
        <v>227</v>
      </c>
      <c r="C21" s="1">
        <v>44265.519456018519</v>
      </c>
      <c r="D21">
        <v>2</v>
      </c>
      <c r="E21">
        <v>2</v>
      </c>
      <c r="F21" t="s">
        <v>616</v>
      </c>
      <c r="K21">
        <v>2</v>
      </c>
      <c r="L21" t="s">
        <v>1066</v>
      </c>
      <c r="M21" t="s">
        <v>761</v>
      </c>
      <c r="N21">
        <v>2</v>
      </c>
      <c r="O21">
        <v>4</v>
      </c>
      <c r="Q21">
        <v>3</v>
      </c>
      <c r="R21">
        <v>2</v>
      </c>
      <c r="S21">
        <v>1</v>
      </c>
      <c r="T21">
        <v>2</v>
      </c>
      <c r="U21">
        <v>2</v>
      </c>
      <c r="V21">
        <v>5</v>
      </c>
      <c r="W21">
        <v>4</v>
      </c>
      <c r="X21">
        <v>2</v>
      </c>
      <c r="Y21">
        <v>3</v>
      </c>
      <c r="Z21">
        <v>4</v>
      </c>
      <c r="AB21">
        <v>4</v>
      </c>
      <c r="AD21">
        <v>1</v>
      </c>
      <c r="AE21">
        <v>16</v>
      </c>
      <c r="AF21">
        <v>36</v>
      </c>
      <c r="AG21">
        <v>2</v>
      </c>
      <c r="AP21">
        <v>144</v>
      </c>
      <c r="AQ21">
        <v>30</v>
      </c>
      <c r="AR21">
        <v>27</v>
      </c>
      <c r="AS21">
        <v>80</v>
      </c>
      <c r="AT21">
        <v>17</v>
      </c>
      <c r="AU21">
        <v>173</v>
      </c>
      <c r="AV21">
        <v>216</v>
      </c>
      <c r="AW21">
        <v>56</v>
      </c>
      <c r="AX21">
        <v>743</v>
      </c>
      <c r="AY21" s="1">
        <v>44265.528055555558</v>
      </c>
      <c r="AZ21">
        <v>1</v>
      </c>
      <c r="BA21">
        <v>8</v>
      </c>
      <c r="BB21">
        <v>8</v>
      </c>
      <c r="BC21">
        <v>0</v>
      </c>
      <c r="BD21">
        <v>0</v>
      </c>
      <c r="BE21" t="s">
        <v>203</v>
      </c>
      <c r="BF21">
        <v>5</v>
      </c>
    </row>
    <row r="22" spans="1:58" ht="409.5" x14ac:dyDescent="0.25">
      <c r="A22">
        <v>415</v>
      </c>
      <c r="B22" t="s">
        <v>227</v>
      </c>
      <c r="C22" s="1">
        <v>44265.519490740742</v>
      </c>
      <c r="D22">
        <v>2</v>
      </c>
      <c r="E22">
        <v>2</v>
      </c>
      <c r="F22" t="s">
        <v>616</v>
      </c>
      <c r="K22">
        <v>2</v>
      </c>
      <c r="L22" s="2" t="s">
        <v>767</v>
      </c>
      <c r="M22" s="2" t="s">
        <v>768</v>
      </c>
      <c r="N22">
        <v>3</v>
      </c>
      <c r="Q22">
        <v>3</v>
      </c>
      <c r="R22">
        <v>1</v>
      </c>
      <c r="S22">
        <v>1</v>
      </c>
      <c r="T22">
        <v>1</v>
      </c>
      <c r="U22">
        <v>1</v>
      </c>
      <c r="V22">
        <v>4</v>
      </c>
      <c r="W22">
        <v>4</v>
      </c>
      <c r="X22">
        <v>3</v>
      </c>
      <c r="Y22">
        <v>3</v>
      </c>
      <c r="Z22">
        <v>4</v>
      </c>
      <c r="AA22">
        <v>4</v>
      </c>
      <c r="AB22">
        <v>4</v>
      </c>
      <c r="AC22">
        <v>2</v>
      </c>
      <c r="AD22">
        <v>1</v>
      </c>
      <c r="AE22">
        <v>15</v>
      </c>
      <c r="AF22">
        <v>37</v>
      </c>
      <c r="AG22">
        <v>2</v>
      </c>
      <c r="AP22">
        <v>78</v>
      </c>
      <c r="AQ22">
        <v>21</v>
      </c>
      <c r="AR22">
        <v>24</v>
      </c>
      <c r="AS22">
        <v>52</v>
      </c>
      <c r="AT22">
        <v>35</v>
      </c>
      <c r="AU22">
        <v>267</v>
      </c>
      <c r="AV22">
        <v>213</v>
      </c>
      <c r="AW22">
        <v>52</v>
      </c>
      <c r="AX22">
        <v>742</v>
      </c>
      <c r="AY22" s="1">
        <v>44265.528078703705</v>
      </c>
      <c r="AZ22">
        <v>1</v>
      </c>
      <c r="BA22">
        <v>8</v>
      </c>
      <c r="BB22">
        <v>8</v>
      </c>
      <c r="BC22">
        <v>0</v>
      </c>
      <c r="BD22">
        <v>0</v>
      </c>
      <c r="BE22">
        <v>1</v>
      </c>
      <c r="BF22">
        <v>8</v>
      </c>
    </row>
    <row r="23" spans="1:58" x14ac:dyDescent="0.25">
      <c r="A23">
        <v>417</v>
      </c>
      <c r="B23" t="s">
        <v>227</v>
      </c>
      <c r="C23" s="1">
        <v>44265.519502314812</v>
      </c>
      <c r="D23">
        <v>2</v>
      </c>
      <c r="E23">
        <v>2</v>
      </c>
      <c r="F23" t="s">
        <v>770</v>
      </c>
      <c r="K23">
        <v>2</v>
      </c>
      <c r="L23" t="s">
        <v>771</v>
      </c>
      <c r="M23" t="e">
        <v>#NAME?</v>
      </c>
      <c r="N23">
        <v>3</v>
      </c>
      <c r="O23">
        <v>3</v>
      </c>
      <c r="Q23">
        <v>2</v>
      </c>
      <c r="R23">
        <v>3</v>
      </c>
      <c r="S23">
        <v>1</v>
      </c>
      <c r="T23">
        <v>2</v>
      </c>
      <c r="U23">
        <v>1</v>
      </c>
      <c r="V23">
        <v>5</v>
      </c>
      <c r="Y23">
        <v>4</v>
      </c>
      <c r="Z23">
        <v>4</v>
      </c>
      <c r="AB23">
        <v>5</v>
      </c>
      <c r="AD23">
        <v>1</v>
      </c>
      <c r="AE23">
        <v>15</v>
      </c>
      <c r="AF23">
        <v>38</v>
      </c>
      <c r="AG23">
        <v>2</v>
      </c>
      <c r="AP23">
        <v>132</v>
      </c>
      <c r="AQ23">
        <v>45</v>
      </c>
      <c r="AR23">
        <v>35</v>
      </c>
      <c r="AS23">
        <v>58</v>
      </c>
      <c r="AT23">
        <v>18</v>
      </c>
      <c r="AU23">
        <v>166</v>
      </c>
      <c r="AV23">
        <v>125</v>
      </c>
      <c r="AW23">
        <v>80</v>
      </c>
      <c r="AX23">
        <v>659</v>
      </c>
      <c r="AY23" s="1">
        <v>44265.527129629627</v>
      </c>
      <c r="AZ23">
        <v>1</v>
      </c>
      <c r="BA23">
        <v>8</v>
      </c>
      <c r="BB23">
        <v>8</v>
      </c>
      <c r="BC23">
        <v>0</v>
      </c>
      <c r="BD23">
        <v>0</v>
      </c>
      <c r="BE23" t="s">
        <v>724</v>
      </c>
      <c r="BF23">
        <v>3</v>
      </c>
    </row>
    <row r="24" spans="1:58" ht="409.5" x14ac:dyDescent="0.25">
      <c r="A24">
        <v>421</v>
      </c>
      <c r="B24" t="s">
        <v>227</v>
      </c>
      <c r="C24" s="1">
        <v>44265.519594907404</v>
      </c>
      <c r="D24">
        <v>2</v>
      </c>
      <c r="E24">
        <v>2</v>
      </c>
      <c r="F24" t="s">
        <v>616</v>
      </c>
      <c r="K24">
        <v>2</v>
      </c>
      <c r="L24" s="2" t="s">
        <v>774</v>
      </c>
      <c r="M24" t="e">
        <v>#NAME?</v>
      </c>
      <c r="N24">
        <v>4</v>
      </c>
      <c r="Q24">
        <v>2</v>
      </c>
      <c r="R24">
        <v>1</v>
      </c>
      <c r="S24">
        <v>1</v>
      </c>
      <c r="T24">
        <v>1</v>
      </c>
      <c r="U24">
        <v>1</v>
      </c>
      <c r="V24">
        <v>4</v>
      </c>
      <c r="W24">
        <v>4</v>
      </c>
      <c r="X24">
        <v>3</v>
      </c>
      <c r="Y24">
        <v>3</v>
      </c>
      <c r="Z24">
        <v>4</v>
      </c>
      <c r="AA24">
        <v>4</v>
      </c>
      <c r="AB24">
        <v>4</v>
      </c>
      <c r="AC24">
        <v>2</v>
      </c>
      <c r="AD24">
        <v>1</v>
      </c>
      <c r="AE24">
        <v>16</v>
      </c>
      <c r="AF24">
        <v>40</v>
      </c>
      <c r="AG24">
        <v>2</v>
      </c>
      <c r="AP24">
        <v>74</v>
      </c>
      <c r="AQ24">
        <v>22</v>
      </c>
      <c r="AR24">
        <v>18</v>
      </c>
      <c r="AS24">
        <v>52</v>
      </c>
      <c r="AT24">
        <v>19</v>
      </c>
      <c r="AU24">
        <v>282</v>
      </c>
      <c r="AV24">
        <v>221</v>
      </c>
      <c r="AW24">
        <v>47</v>
      </c>
      <c r="AX24">
        <v>735</v>
      </c>
      <c r="AY24" s="1">
        <v>44265.528101851851</v>
      </c>
      <c r="AZ24">
        <v>1</v>
      </c>
      <c r="BA24">
        <v>8</v>
      </c>
      <c r="BB24">
        <v>8</v>
      </c>
      <c r="BC24">
        <v>0</v>
      </c>
      <c r="BD24">
        <v>0</v>
      </c>
      <c r="BE24" t="s">
        <v>121</v>
      </c>
      <c r="BF24">
        <v>12</v>
      </c>
    </row>
    <row r="25" spans="1:58" x14ac:dyDescent="0.25">
      <c r="A25">
        <v>425</v>
      </c>
      <c r="B25" t="s">
        <v>227</v>
      </c>
      <c r="C25" s="1">
        <v>44265.519803240742</v>
      </c>
      <c r="D25">
        <v>2</v>
      </c>
      <c r="E25">
        <v>2</v>
      </c>
      <c r="F25" t="s">
        <v>616</v>
      </c>
      <c r="K25">
        <v>2</v>
      </c>
      <c r="L25" t="e">
        <v>#NAME?</v>
      </c>
      <c r="M25" t="e">
        <v>#NAME?</v>
      </c>
      <c r="N25">
        <v>2</v>
      </c>
      <c r="O25">
        <v>2</v>
      </c>
      <c r="P25">
        <v>2</v>
      </c>
      <c r="Q25">
        <v>4</v>
      </c>
      <c r="R25">
        <v>3</v>
      </c>
      <c r="S25">
        <v>2</v>
      </c>
      <c r="T25">
        <v>3</v>
      </c>
      <c r="U25">
        <v>3</v>
      </c>
      <c r="V25">
        <v>4</v>
      </c>
      <c r="W25">
        <v>3</v>
      </c>
      <c r="X25">
        <v>3</v>
      </c>
      <c r="Y25">
        <v>4</v>
      </c>
      <c r="Z25">
        <v>4</v>
      </c>
      <c r="AA25">
        <v>4</v>
      </c>
      <c r="AB25">
        <v>4</v>
      </c>
      <c r="AD25">
        <v>1</v>
      </c>
      <c r="AE25">
        <v>15</v>
      </c>
      <c r="AF25">
        <v>42</v>
      </c>
      <c r="AG25">
        <v>2</v>
      </c>
      <c r="AP25">
        <v>86</v>
      </c>
      <c r="AQ25">
        <v>34</v>
      </c>
      <c r="AR25">
        <v>89</v>
      </c>
      <c r="AS25">
        <v>35</v>
      </c>
      <c r="AT25">
        <v>16</v>
      </c>
      <c r="AU25">
        <v>292</v>
      </c>
      <c r="AV25">
        <v>208</v>
      </c>
      <c r="AW25">
        <v>30</v>
      </c>
      <c r="AX25">
        <v>735</v>
      </c>
      <c r="AY25" s="1">
        <v>44265.528946759259</v>
      </c>
      <c r="AZ25">
        <v>1</v>
      </c>
      <c r="BA25">
        <v>8</v>
      </c>
      <c r="BB25">
        <v>8</v>
      </c>
      <c r="BC25">
        <v>0</v>
      </c>
      <c r="BD25">
        <v>0</v>
      </c>
      <c r="BE25" t="s">
        <v>659</v>
      </c>
      <c r="BF25">
        <v>10</v>
      </c>
    </row>
    <row r="26" spans="1:58" ht="409.5" x14ac:dyDescent="0.25">
      <c r="A26">
        <v>427</v>
      </c>
      <c r="B26" t="s">
        <v>227</v>
      </c>
      <c r="C26" s="1">
        <v>44265.521736111114</v>
      </c>
      <c r="D26">
        <v>2</v>
      </c>
      <c r="E26">
        <v>2</v>
      </c>
      <c r="F26" t="s">
        <v>616</v>
      </c>
      <c r="K26">
        <v>2</v>
      </c>
      <c r="L26" s="2" t="s">
        <v>1067</v>
      </c>
      <c r="M26" s="2" t="s">
        <v>1068</v>
      </c>
      <c r="N26">
        <v>2</v>
      </c>
      <c r="O26">
        <v>3</v>
      </c>
      <c r="P26">
        <v>3</v>
      </c>
      <c r="Q26">
        <v>2</v>
      </c>
      <c r="R26">
        <v>3</v>
      </c>
      <c r="S26">
        <v>1</v>
      </c>
      <c r="T26">
        <v>2</v>
      </c>
      <c r="U26">
        <v>2</v>
      </c>
      <c r="V26">
        <v>3</v>
      </c>
      <c r="W26">
        <v>3</v>
      </c>
      <c r="X26">
        <v>2</v>
      </c>
      <c r="Y26">
        <v>3</v>
      </c>
      <c r="Z26">
        <v>4</v>
      </c>
      <c r="AA26">
        <v>4</v>
      </c>
      <c r="AB26">
        <v>4</v>
      </c>
      <c r="AC26">
        <v>2</v>
      </c>
      <c r="AD26">
        <v>1</v>
      </c>
      <c r="AE26">
        <v>16</v>
      </c>
      <c r="AF26">
        <v>43</v>
      </c>
      <c r="AG26">
        <v>2</v>
      </c>
      <c r="AP26">
        <v>69</v>
      </c>
      <c r="AQ26">
        <v>25</v>
      </c>
      <c r="AR26">
        <v>28</v>
      </c>
      <c r="AS26">
        <v>44</v>
      </c>
      <c r="AT26">
        <v>17</v>
      </c>
      <c r="AU26">
        <v>348</v>
      </c>
      <c r="AV26">
        <v>147</v>
      </c>
      <c r="AW26">
        <v>37</v>
      </c>
      <c r="AX26">
        <v>715</v>
      </c>
      <c r="AY26" s="1">
        <v>44265.530011574076</v>
      </c>
      <c r="AZ26">
        <v>1</v>
      </c>
      <c r="BA26">
        <v>8</v>
      </c>
      <c r="BB26">
        <v>8</v>
      </c>
      <c r="BC26">
        <v>0</v>
      </c>
      <c r="BD26">
        <v>0</v>
      </c>
      <c r="BE26" t="s">
        <v>375</v>
      </c>
      <c r="BF26">
        <v>11</v>
      </c>
    </row>
    <row r="27" spans="1:58" ht="409.5" x14ac:dyDescent="0.25">
      <c r="A27">
        <v>434</v>
      </c>
      <c r="B27" t="s">
        <v>227</v>
      </c>
      <c r="C27" s="1">
        <v>44266.470497685186</v>
      </c>
      <c r="D27">
        <v>2</v>
      </c>
      <c r="E27">
        <v>3</v>
      </c>
      <c r="F27" t="s">
        <v>786</v>
      </c>
      <c r="K27">
        <v>2</v>
      </c>
      <c r="L27" s="2" t="s">
        <v>1069</v>
      </c>
      <c r="M27" s="2" t="s">
        <v>788</v>
      </c>
      <c r="N27">
        <v>5</v>
      </c>
      <c r="O27">
        <v>5</v>
      </c>
      <c r="P27">
        <v>5</v>
      </c>
      <c r="Q27">
        <v>5</v>
      </c>
      <c r="R27">
        <v>4</v>
      </c>
      <c r="S27">
        <v>2</v>
      </c>
      <c r="T27">
        <v>4</v>
      </c>
      <c r="U27">
        <v>2</v>
      </c>
      <c r="V27">
        <v>2</v>
      </c>
      <c r="W27">
        <v>4</v>
      </c>
      <c r="X27">
        <v>1</v>
      </c>
      <c r="Y27">
        <v>3</v>
      </c>
      <c r="Z27">
        <v>3</v>
      </c>
      <c r="AA27">
        <v>5</v>
      </c>
      <c r="AB27">
        <v>5</v>
      </c>
      <c r="AC27">
        <v>2</v>
      </c>
      <c r="AD27">
        <v>1</v>
      </c>
      <c r="AE27">
        <v>16</v>
      </c>
      <c r="AF27">
        <v>46</v>
      </c>
      <c r="AG27">
        <v>2</v>
      </c>
      <c r="AP27">
        <v>531</v>
      </c>
      <c r="AQ27">
        <v>51</v>
      </c>
      <c r="AR27">
        <v>19</v>
      </c>
      <c r="AS27">
        <v>44</v>
      </c>
      <c r="AT27">
        <v>36</v>
      </c>
      <c r="AU27">
        <v>294</v>
      </c>
      <c r="AV27">
        <v>155</v>
      </c>
      <c r="AW27">
        <v>33</v>
      </c>
      <c r="AX27">
        <v>715</v>
      </c>
      <c r="AY27" s="1">
        <v>44266.483958333331</v>
      </c>
      <c r="AZ27">
        <v>1</v>
      </c>
      <c r="BA27">
        <v>8</v>
      </c>
      <c r="BB27">
        <v>8</v>
      </c>
      <c r="BC27">
        <v>0</v>
      </c>
      <c r="BD27">
        <v>0</v>
      </c>
      <c r="BE27" t="s">
        <v>418</v>
      </c>
      <c r="BF27">
        <v>10</v>
      </c>
    </row>
    <row r="28" spans="1:58" ht="165" x14ac:dyDescent="0.25">
      <c r="A28">
        <v>437</v>
      </c>
      <c r="B28" t="s">
        <v>227</v>
      </c>
      <c r="C28" s="1">
        <v>44266.47284722222</v>
      </c>
      <c r="D28">
        <v>2</v>
      </c>
      <c r="E28">
        <v>3</v>
      </c>
      <c r="F28" t="s">
        <v>786</v>
      </c>
      <c r="K28">
        <v>2</v>
      </c>
      <c r="L28" t="s">
        <v>1070</v>
      </c>
      <c r="M28" s="2" t="s">
        <v>795</v>
      </c>
      <c r="N28">
        <v>3</v>
      </c>
      <c r="O28">
        <v>4</v>
      </c>
      <c r="P28">
        <v>2</v>
      </c>
      <c r="Q28">
        <v>3</v>
      </c>
      <c r="S28">
        <v>1</v>
      </c>
      <c r="T28">
        <v>1</v>
      </c>
      <c r="U28">
        <v>2</v>
      </c>
      <c r="V28">
        <v>3</v>
      </c>
      <c r="W28">
        <v>3</v>
      </c>
      <c r="X28">
        <v>3</v>
      </c>
      <c r="Y28">
        <v>3</v>
      </c>
      <c r="Z28">
        <v>3</v>
      </c>
      <c r="AA28">
        <v>4</v>
      </c>
      <c r="AB28">
        <v>3</v>
      </c>
      <c r="AD28">
        <v>1</v>
      </c>
      <c r="AE28">
        <v>17</v>
      </c>
      <c r="AF28">
        <v>47</v>
      </c>
      <c r="AG28">
        <v>2</v>
      </c>
      <c r="AP28">
        <v>413</v>
      </c>
      <c r="AQ28">
        <v>84</v>
      </c>
      <c r="AR28">
        <v>31</v>
      </c>
      <c r="AS28">
        <v>102</v>
      </c>
      <c r="AT28">
        <v>35</v>
      </c>
      <c r="AU28">
        <v>78</v>
      </c>
      <c r="AV28">
        <v>103</v>
      </c>
      <c r="AW28">
        <v>59</v>
      </c>
      <c r="AX28">
        <v>526</v>
      </c>
      <c r="AY28" s="1">
        <v>44266.48332175926</v>
      </c>
      <c r="AZ28">
        <v>1</v>
      </c>
      <c r="BA28">
        <v>8</v>
      </c>
      <c r="BB28">
        <v>8</v>
      </c>
      <c r="BC28">
        <v>0</v>
      </c>
      <c r="BD28">
        <v>0</v>
      </c>
      <c r="BE28" t="s">
        <v>724</v>
      </c>
      <c r="BF28">
        <v>10</v>
      </c>
    </row>
    <row r="29" spans="1:58" ht="409.5" x14ac:dyDescent="0.25">
      <c r="A29">
        <v>441</v>
      </c>
      <c r="B29" t="s">
        <v>227</v>
      </c>
      <c r="C29" s="1">
        <v>44266.47446759259</v>
      </c>
      <c r="D29">
        <v>2</v>
      </c>
      <c r="E29">
        <v>3</v>
      </c>
      <c r="F29" t="s">
        <v>786</v>
      </c>
      <c r="K29">
        <v>2</v>
      </c>
      <c r="L29" s="2" t="s">
        <v>802</v>
      </c>
      <c r="M29" s="2" t="s">
        <v>803</v>
      </c>
      <c r="N29">
        <v>4</v>
      </c>
      <c r="O29">
        <v>4</v>
      </c>
      <c r="P29">
        <v>4</v>
      </c>
      <c r="Q29">
        <v>3</v>
      </c>
      <c r="R29">
        <v>4</v>
      </c>
      <c r="S29">
        <v>1</v>
      </c>
      <c r="T29">
        <v>2</v>
      </c>
      <c r="U29">
        <v>3</v>
      </c>
      <c r="V29">
        <v>4</v>
      </c>
      <c r="W29">
        <v>4</v>
      </c>
      <c r="X29">
        <v>3</v>
      </c>
      <c r="Y29">
        <v>3</v>
      </c>
      <c r="Z29">
        <v>5</v>
      </c>
      <c r="AA29">
        <v>4</v>
      </c>
      <c r="AB29">
        <v>3</v>
      </c>
      <c r="AC29">
        <v>2</v>
      </c>
      <c r="AD29">
        <v>1</v>
      </c>
      <c r="AE29">
        <v>17</v>
      </c>
      <c r="AF29">
        <v>49</v>
      </c>
      <c r="AG29">
        <v>2</v>
      </c>
      <c r="AP29">
        <v>50</v>
      </c>
      <c r="AQ29">
        <v>30</v>
      </c>
      <c r="AR29">
        <v>37</v>
      </c>
      <c r="AS29">
        <v>39</v>
      </c>
      <c r="AT29">
        <v>21</v>
      </c>
      <c r="AU29">
        <v>359</v>
      </c>
      <c r="AV29">
        <v>75</v>
      </c>
      <c r="AW29">
        <v>42</v>
      </c>
      <c r="AX29">
        <v>653</v>
      </c>
      <c r="AY29" s="1">
        <v>44266.482025462959</v>
      </c>
      <c r="AZ29">
        <v>1</v>
      </c>
      <c r="BA29">
        <v>8</v>
      </c>
      <c r="BB29">
        <v>8</v>
      </c>
      <c r="BC29">
        <v>0</v>
      </c>
      <c r="BD29">
        <v>0</v>
      </c>
      <c r="BE29" t="s">
        <v>372</v>
      </c>
      <c r="BF29">
        <v>12</v>
      </c>
    </row>
    <row r="30" spans="1:58" x14ac:dyDescent="0.25">
      <c r="A30">
        <v>444</v>
      </c>
      <c r="B30" t="s">
        <v>227</v>
      </c>
      <c r="C30" s="1">
        <v>44266.474918981483</v>
      </c>
      <c r="D30">
        <v>2</v>
      </c>
      <c r="E30">
        <v>3</v>
      </c>
      <c r="F30" t="s">
        <v>786</v>
      </c>
      <c r="K30">
        <v>2</v>
      </c>
      <c r="L30" t="s">
        <v>808</v>
      </c>
      <c r="M30" t="e">
        <v>#NAME?</v>
      </c>
      <c r="N30">
        <v>3</v>
      </c>
      <c r="O30">
        <v>3</v>
      </c>
      <c r="P30">
        <v>2</v>
      </c>
      <c r="Q30">
        <v>4</v>
      </c>
      <c r="R30">
        <v>4</v>
      </c>
      <c r="S30">
        <v>1</v>
      </c>
      <c r="T30">
        <v>2</v>
      </c>
      <c r="U30">
        <v>2</v>
      </c>
      <c r="V30">
        <v>3</v>
      </c>
      <c r="W30">
        <v>2</v>
      </c>
      <c r="X30">
        <v>2</v>
      </c>
      <c r="Y30">
        <v>3</v>
      </c>
      <c r="Z30">
        <v>4</v>
      </c>
      <c r="AA30">
        <v>4</v>
      </c>
      <c r="AB30">
        <v>3</v>
      </c>
      <c r="AD30">
        <v>1</v>
      </c>
      <c r="AE30">
        <v>16</v>
      </c>
      <c r="AF30">
        <v>51</v>
      </c>
      <c r="AG30">
        <v>2</v>
      </c>
      <c r="AP30">
        <v>220</v>
      </c>
      <c r="AQ30">
        <v>106</v>
      </c>
      <c r="AR30">
        <v>49</v>
      </c>
      <c r="AS30">
        <v>89</v>
      </c>
      <c r="AT30">
        <v>37</v>
      </c>
      <c r="AU30">
        <v>155</v>
      </c>
      <c r="AV30">
        <v>107</v>
      </c>
      <c r="AW30">
        <v>58</v>
      </c>
      <c r="AX30">
        <v>750</v>
      </c>
      <c r="AY30" s="1">
        <v>44266.4844212963</v>
      </c>
      <c r="AZ30">
        <v>1</v>
      </c>
      <c r="BA30">
        <v>8</v>
      </c>
      <c r="BB30">
        <v>8</v>
      </c>
      <c r="BC30">
        <v>0</v>
      </c>
      <c r="BD30">
        <v>0</v>
      </c>
      <c r="BE30" t="s">
        <v>522</v>
      </c>
      <c r="BF30">
        <v>1</v>
      </c>
    </row>
    <row r="31" spans="1:58" ht="409.5" x14ac:dyDescent="0.25">
      <c r="A31">
        <v>464</v>
      </c>
      <c r="B31" t="s">
        <v>227</v>
      </c>
      <c r="C31" s="1">
        <v>44273.458553240744</v>
      </c>
      <c r="D31">
        <v>2</v>
      </c>
      <c r="E31">
        <v>3</v>
      </c>
      <c r="F31" t="s">
        <v>819</v>
      </c>
      <c r="K31">
        <v>2</v>
      </c>
      <c r="L31" s="2" t="s">
        <v>822</v>
      </c>
      <c r="M31" s="2" t="s">
        <v>823</v>
      </c>
      <c r="N31">
        <v>3</v>
      </c>
      <c r="O31">
        <v>4</v>
      </c>
      <c r="P31">
        <v>4</v>
      </c>
      <c r="Q31">
        <v>1</v>
      </c>
      <c r="R31">
        <v>1</v>
      </c>
      <c r="S31">
        <v>3</v>
      </c>
      <c r="T31">
        <v>3</v>
      </c>
      <c r="U31">
        <v>4</v>
      </c>
      <c r="V31">
        <v>4</v>
      </c>
      <c r="W31">
        <v>4</v>
      </c>
      <c r="X31">
        <v>3</v>
      </c>
      <c r="Y31">
        <v>3</v>
      </c>
      <c r="Z31">
        <v>4</v>
      </c>
      <c r="AA31">
        <v>5</v>
      </c>
      <c r="AB31">
        <v>5</v>
      </c>
      <c r="AC31">
        <v>2</v>
      </c>
      <c r="AD31">
        <v>2</v>
      </c>
      <c r="AE31">
        <v>17</v>
      </c>
      <c r="AF31">
        <v>60</v>
      </c>
      <c r="AG31">
        <v>2</v>
      </c>
      <c r="AP31">
        <v>106</v>
      </c>
      <c r="AQ31">
        <v>43</v>
      </c>
      <c r="AR31">
        <v>117</v>
      </c>
      <c r="AS31">
        <v>152</v>
      </c>
      <c r="AT31">
        <v>34</v>
      </c>
      <c r="AU31">
        <v>680</v>
      </c>
      <c r="AV31">
        <v>815</v>
      </c>
      <c r="AW31">
        <v>136</v>
      </c>
      <c r="AX31">
        <v>618</v>
      </c>
      <c r="AY31" s="1">
        <v>44273.482662037037</v>
      </c>
      <c r="AZ31">
        <v>1</v>
      </c>
      <c r="BA31">
        <v>8</v>
      </c>
      <c r="BB31">
        <v>8</v>
      </c>
      <c r="BC31">
        <v>0</v>
      </c>
      <c r="BD31">
        <v>0</v>
      </c>
      <c r="BE31" t="s">
        <v>824</v>
      </c>
      <c r="BF31">
        <v>0</v>
      </c>
    </row>
    <row r="32" spans="1:58" ht="240" x14ac:dyDescent="0.25">
      <c r="A32">
        <v>469</v>
      </c>
      <c r="B32" t="s">
        <v>227</v>
      </c>
      <c r="C32" s="1">
        <v>44273.46670138889</v>
      </c>
      <c r="D32">
        <v>2</v>
      </c>
      <c r="E32">
        <v>3</v>
      </c>
      <c r="F32" t="s">
        <v>829</v>
      </c>
      <c r="K32">
        <v>2</v>
      </c>
      <c r="L32" s="2" t="s">
        <v>830</v>
      </c>
      <c r="M32" s="2" t="s">
        <v>831</v>
      </c>
      <c r="N32">
        <v>4</v>
      </c>
      <c r="O32">
        <v>3</v>
      </c>
      <c r="Q32">
        <v>1</v>
      </c>
      <c r="R32">
        <v>2</v>
      </c>
      <c r="S32">
        <v>2</v>
      </c>
      <c r="T32">
        <v>2</v>
      </c>
      <c r="U32">
        <v>1</v>
      </c>
      <c r="V32">
        <v>4</v>
      </c>
      <c r="W32">
        <v>3</v>
      </c>
      <c r="Y32">
        <v>4</v>
      </c>
      <c r="Z32">
        <v>4</v>
      </c>
      <c r="AA32">
        <v>4</v>
      </c>
      <c r="AB32">
        <v>4</v>
      </c>
      <c r="AD32">
        <v>1</v>
      </c>
      <c r="AE32">
        <v>17</v>
      </c>
      <c r="AF32">
        <v>62</v>
      </c>
      <c r="AG32">
        <v>2</v>
      </c>
      <c r="AP32">
        <v>50</v>
      </c>
      <c r="AQ32">
        <v>32</v>
      </c>
      <c r="AR32">
        <v>33</v>
      </c>
      <c r="AS32">
        <v>61</v>
      </c>
      <c r="AT32">
        <v>27</v>
      </c>
      <c r="AU32">
        <v>141</v>
      </c>
      <c r="AV32">
        <v>204</v>
      </c>
      <c r="AW32">
        <v>45</v>
      </c>
      <c r="AX32">
        <v>593</v>
      </c>
      <c r="AY32" s="1">
        <v>44273.473564814813</v>
      </c>
      <c r="AZ32">
        <v>1</v>
      </c>
      <c r="BA32">
        <v>8</v>
      </c>
      <c r="BB32">
        <v>8</v>
      </c>
      <c r="BC32">
        <v>0</v>
      </c>
      <c r="BD32">
        <v>0</v>
      </c>
      <c r="BE32" t="s">
        <v>614</v>
      </c>
      <c r="BF32">
        <v>7</v>
      </c>
    </row>
    <row r="33" spans="1:58" ht="409.5" x14ac:dyDescent="0.25">
      <c r="A33">
        <v>470</v>
      </c>
      <c r="B33" t="s">
        <v>227</v>
      </c>
      <c r="C33" s="1">
        <v>44273.47047453704</v>
      </c>
      <c r="D33">
        <v>2</v>
      </c>
      <c r="E33">
        <v>3</v>
      </c>
      <c r="F33" t="s">
        <v>832</v>
      </c>
      <c r="K33">
        <v>2</v>
      </c>
      <c r="L33" s="2" t="s">
        <v>833</v>
      </c>
      <c r="M33" t="e">
        <v>#NAME?</v>
      </c>
      <c r="O33">
        <v>4</v>
      </c>
      <c r="P33">
        <v>4</v>
      </c>
      <c r="Q33">
        <v>1</v>
      </c>
      <c r="S33">
        <v>2</v>
      </c>
      <c r="T33">
        <v>3</v>
      </c>
      <c r="U33">
        <v>4</v>
      </c>
      <c r="V33">
        <v>3</v>
      </c>
      <c r="W33">
        <v>1</v>
      </c>
      <c r="X33">
        <v>1</v>
      </c>
      <c r="Y33">
        <v>3</v>
      </c>
      <c r="Z33">
        <v>4</v>
      </c>
      <c r="AA33">
        <v>4</v>
      </c>
      <c r="AB33">
        <v>3</v>
      </c>
      <c r="AC33">
        <v>4</v>
      </c>
      <c r="AD33">
        <v>1</v>
      </c>
      <c r="AE33">
        <v>18</v>
      </c>
      <c r="AF33">
        <v>63</v>
      </c>
      <c r="AG33">
        <v>2</v>
      </c>
      <c r="AP33">
        <v>133</v>
      </c>
      <c r="AQ33">
        <v>52</v>
      </c>
      <c r="AR33">
        <v>36</v>
      </c>
      <c r="AS33">
        <v>65</v>
      </c>
      <c r="AT33">
        <v>23</v>
      </c>
      <c r="AU33">
        <v>173</v>
      </c>
      <c r="AV33">
        <v>119</v>
      </c>
      <c r="AW33">
        <v>49</v>
      </c>
      <c r="AX33">
        <v>650</v>
      </c>
      <c r="AY33" s="1">
        <v>44273.477997685186</v>
      </c>
      <c r="AZ33">
        <v>1</v>
      </c>
      <c r="BA33">
        <v>8</v>
      </c>
      <c r="BB33">
        <v>8</v>
      </c>
      <c r="BC33">
        <v>0</v>
      </c>
      <c r="BD33">
        <v>0</v>
      </c>
      <c r="BE33" t="s">
        <v>453</v>
      </c>
      <c r="BF33">
        <v>1</v>
      </c>
    </row>
    <row r="34" spans="1:58" ht="409.5" x14ac:dyDescent="0.25">
      <c r="A34">
        <v>473</v>
      </c>
      <c r="B34" t="s">
        <v>227</v>
      </c>
      <c r="C34" s="1">
        <v>44273.51898148148</v>
      </c>
      <c r="D34">
        <v>2</v>
      </c>
      <c r="E34">
        <v>3</v>
      </c>
      <c r="F34" t="s">
        <v>819</v>
      </c>
      <c r="K34">
        <v>2</v>
      </c>
      <c r="L34" s="2" t="s">
        <v>837</v>
      </c>
      <c r="M34" t="s">
        <v>838</v>
      </c>
      <c r="N34">
        <v>5</v>
      </c>
      <c r="O34">
        <v>5</v>
      </c>
      <c r="P34">
        <v>4</v>
      </c>
      <c r="Q34">
        <v>1</v>
      </c>
      <c r="R34">
        <v>3</v>
      </c>
      <c r="S34">
        <v>1</v>
      </c>
      <c r="T34">
        <v>3</v>
      </c>
      <c r="U34">
        <v>2</v>
      </c>
      <c r="V34">
        <v>3</v>
      </c>
      <c r="W34">
        <v>4</v>
      </c>
      <c r="X34">
        <v>4</v>
      </c>
      <c r="Y34">
        <v>4</v>
      </c>
      <c r="Z34">
        <v>5</v>
      </c>
      <c r="AA34">
        <v>5</v>
      </c>
      <c r="AB34">
        <v>4</v>
      </c>
      <c r="AD34">
        <v>2</v>
      </c>
      <c r="AE34">
        <v>17</v>
      </c>
      <c r="AF34">
        <v>64</v>
      </c>
      <c r="AG34">
        <v>2</v>
      </c>
      <c r="AP34">
        <v>52</v>
      </c>
      <c r="AQ34">
        <v>54</v>
      </c>
      <c r="AR34">
        <v>54</v>
      </c>
      <c r="AS34">
        <v>76</v>
      </c>
      <c r="AT34">
        <v>41</v>
      </c>
      <c r="AU34">
        <v>994</v>
      </c>
      <c r="AV34">
        <v>163</v>
      </c>
      <c r="AW34">
        <v>208</v>
      </c>
      <c r="AX34">
        <v>678</v>
      </c>
      <c r="AY34" s="1">
        <v>44273.537986111114</v>
      </c>
      <c r="AZ34">
        <v>1</v>
      </c>
      <c r="BA34">
        <v>8</v>
      </c>
      <c r="BB34">
        <v>8</v>
      </c>
      <c r="BC34">
        <v>0</v>
      </c>
      <c r="BD34">
        <v>0</v>
      </c>
      <c r="BE34" t="s">
        <v>732</v>
      </c>
      <c r="BF34">
        <v>4</v>
      </c>
    </row>
    <row r="35" spans="1:58" ht="409.5" x14ac:dyDescent="0.25">
      <c r="A35">
        <v>474</v>
      </c>
      <c r="B35" t="s">
        <v>227</v>
      </c>
      <c r="C35" s="1">
        <v>44273.750509259262</v>
      </c>
      <c r="D35">
        <v>2</v>
      </c>
      <c r="E35">
        <v>3</v>
      </c>
      <c r="F35" t="s">
        <v>839</v>
      </c>
      <c r="K35">
        <v>2</v>
      </c>
      <c r="L35" s="2" t="s">
        <v>840</v>
      </c>
      <c r="M35" s="2" t="s">
        <v>841</v>
      </c>
      <c r="N35">
        <v>3</v>
      </c>
      <c r="O35">
        <v>4</v>
      </c>
      <c r="P35">
        <v>5</v>
      </c>
      <c r="Q35">
        <v>2</v>
      </c>
      <c r="R35">
        <v>4</v>
      </c>
      <c r="S35">
        <v>2</v>
      </c>
      <c r="T35">
        <v>2</v>
      </c>
      <c r="U35">
        <v>3</v>
      </c>
      <c r="V35">
        <v>4</v>
      </c>
      <c r="X35">
        <v>3</v>
      </c>
      <c r="Y35">
        <v>4</v>
      </c>
      <c r="Z35">
        <v>5</v>
      </c>
      <c r="AA35">
        <v>5</v>
      </c>
      <c r="AB35">
        <v>3</v>
      </c>
      <c r="AC35">
        <v>2</v>
      </c>
      <c r="AD35">
        <v>1</v>
      </c>
      <c r="AE35">
        <v>16</v>
      </c>
      <c r="AF35">
        <v>65</v>
      </c>
      <c r="AG35">
        <v>2</v>
      </c>
      <c r="AP35">
        <v>141</v>
      </c>
      <c r="AQ35">
        <v>43</v>
      </c>
      <c r="AR35">
        <v>28</v>
      </c>
      <c r="AS35">
        <v>63</v>
      </c>
      <c r="AT35">
        <v>17</v>
      </c>
      <c r="AU35">
        <v>283</v>
      </c>
      <c r="AV35">
        <v>211</v>
      </c>
      <c r="AW35">
        <v>138</v>
      </c>
      <c r="AX35">
        <v>832</v>
      </c>
      <c r="AY35" s="1">
        <v>44273.761203703703</v>
      </c>
      <c r="AZ35">
        <v>1</v>
      </c>
      <c r="BA35">
        <v>8</v>
      </c>
      <c r="BB35">
        <v>8</v>
      </c>
      <c r="BC35">
        <v>0</v>
      </c>
      <c r="BD35">
        <v>0</v>
      </c>
      <c r="BE35" t="s">
        <v>576</v>
      </c>
      <c r="BF35">
        <v>3</v>
      </c>
    </row>
    <row r="36" spans="1:58" ht="409.5" x14ac:dyDescent="0.25">
      <c r="A36">
        <v>476</v>
      </c>
      <c r="B36" t="s">
        <v>227</v>
      </c>
      <c r="C36" s="1">
        <v>44274.360127314816</v>
      </c>
      <c r="D36">
        <v>2</v>
      </c>
      <c r="E36">
        <v>3</v>
      </c>
      <c r="F36" t="s">
        <v>842</v>
      </c>
      <c r="K36">
        <v>2</v>
      </c>
      <c r="L36" s="2" t="s">
        <v>843</v>
      </c>
      <c r="M36" t="e">
        <v>#NAME?</v>
      </c>
      <c r="N36">
        <v>2</v>
      </c>
      <c r="O36">
        <v>4</v>
      </c>
      <c r="P36">
        <v>3</v>
      </c>
      <c r="Q36">
        <v>2</v>
      </c>
      <c r="R36">
        <v>2</v>
      </c>
      <c r="S36">
        <v>2</v>
      </c>
      <c r="T36">
        <v>4</v>
      </c>
      <c r="U36">
        <v>2</v>
      </c>
      <c r="V36">
        <v>4</v>
      </c>
      <c r="W36">
        <v>2</v>
      </c>
      <c r="X36">
        <v>5</v>
      </c>
      <c r="Y36">
        <v>4</v>
      </c>
      <c r="Z36">
        <v>5</v>
      </c>
      <c r="AA36">
        <v>2</v>
      </c>
      <c r="AB36">
        <v>4</v>
      </c>
      <c r="AC36">
        <v>2</v>
      </c>
      <c r="AD36">
        <v>1</v>
      </c>
      <c r="AE36">
        <v>17</v>
      </c>
      <c r="AF36">
        <v>66</v>
      </c>
      <c r="AG36">
        <v>2</v>
      </c>
      <c r="AP36">
        <v>148</v>
      </c>
      <c r="AQ36">
        <v>26</v>
      </c>
      <c r="AR36">
        <v>22</v>
      </c>
      <c r="AS36">
        <v>51</v>
      </c>
      <c r="AT36">
        <v>9</v>
      </c>
      <c r="AU36">
        <v>343</v>
      </c>
      <c r="AV36">
        <v>65</v>
      </c>
      <c r="AW36">
        <v>25</v>
      </c>
      <c r="AX36">
        <v>689</v>
      </c>
      <c r="AY36" s="1">
        <v>44274.368101851855</v>
      </c>
      <c r="AZ36">
        <v>1</v>
      </c>
      <c r="BA36">
        <v>8</v>
      </c>
      <c r="BB36">
        <v>8</v>
      </c>
      <c r="BC36">
        <v>0</v>
      </c>
      <c r="BD36">
        <v>0</v>
      </c>
      <c r="BE36" t="s">
        <v>844</v>
      </c>
      <c r="BF36">
        <v>24</v>
      </c>
    </row>
    <row r="37" spans="1:58" ht="409.5" x14ac:dyDescent="0.25">
      <c r="A37">
        <v>480</v>
      </c>
      <c r="B37" t="s">
        <v>227</v>
      </c>
      <c r="C37" s="1">
        <v>44274.360196759262</v>
      </c>
      <c r="D37">
        <v>2</v>
      </c>
      <c r="E37">
        <v>3</v>
      </c>
      <c r="F37" t="s">
        <v>842</v>
      </c>
      <c r="K37">
        <v>2</v>
      </c>
      <c r="L37" s="2" t="s">
        <v>1071</v>
      </c>
      <c r="M37" s="2" t="s">
        <v>854</v>
      </c>
      <c r="N37">
        <v>2</v>
      </c>
      <c r="O37">
        <v>4</v>
      </c>
      <c r="P37">
        <v>4</v>
      </c>
      <c r="Q37">
        <v>4</v>
      </c>
      <c r="R37">
        <v>3</v>
      </c>
      <c r="S37">
        <v>1</v>
      </c>
      <c r="T37">
        <v>1</v>
      </c>
      <c r="U37">
        <v>1</v>
      </c>
      <c r="V37">
        <v>2</v>
      </c>
      <c r="W37">
        <v>4</v>
      </c>
      <c r="X37">
        <v>3</v>
      </c>
      <c r="Y37">
        <v>5</v>
      </c>
      <c r="Z37">
        <v>5</v>
      </c>
      <c r="AA37">
        <v>4</v>
      </c>
      <c r="AB37">
        <v>4</v>
      </c>
      <c r="AC37">
        <v>1</v>
      </c>
      <c r="AD37">
        <v>1</v>
      </c>
      <c r="AE37">
        <v>17</v>
      </c>
      <c r="AF37">
        <v>68</v>
      </c>
      <c r="AG37">
        <v>2</v>
      </c>
      <c r="AP37">
        <v>83</v>
      </c>
      <c r="AQ37">
        <v>39</v>
      </c>
      <c r="AR37">
        <v>22</v>
      </c>
      <c r="AS37">
        <v>49</v>
      </c>
      <c r="AT37">
        <v>9</v>
      </c>
      <c r="AU37">
        <v>233</v>
      </c>
      <c r="AV37">
        <v>119</v>
      </c>
      <c r="AW37">
        <v>30</v>
      </c>
      <c r="AX37">
        <v>584</v>
      </c>
      <c r="AY37" s="1">
        <v>44274.366956018515</v>
      </c>
      <c r="AZ37">
        <v>1</v>
      </c>
      <c r="BA37">
        <v>8</v>
      </c>
      <c r="BB37">
        <v>8</v>
      </c>
      <c r="BC37">
        <v>0</v>
      </c>
      <c r="BD37">
        <v>0</v>
      </c>
      <c r="BE37" t="s">
        <v>534</v>
      </c>
      <c r="BF37">
        <v>17</v>
      </c>
    </row>
    <row r="38" spans="1:58" x14ac:dyDescent="0.25">
      <c r="A38">
        <v>485</v>
      </c>
      <c r="B38" t="s">
        <v>227</v>
      </c>
      <c r="C38" s="1">
        <v>44274.360532407409</v>
      </c>
      <c r="D38">
        <v>2</v>
      </c>
      <c r="E38">
        <v>3</v>
      </c>
      <c r="F38" t="s">
        <v>842</v>
      </c>
      <c r="K38">
        <v>2</v>
      </c>
      <c r="L38" t="s">
        <v>860</v>
      </c>
      <c r="M38" t="s">
        <v>861</v>
      </c>
      <c r="O38">
        <v>1</v>
      </c>
      <c r="P38">
        <v>2</v>
      </c>
      <c r="T38">
        <v>1</v>
      </c>
      <c r="U38">
        <v>1</v>
      </c>
      <c r="V38">
        <v>2</v>
      </c>
      <c r="Y38">
        <v>2</v>
      </c>
      <c r="Z38">
        <v>2</v>
      </c>
      <c r="AA38">
        <v>3</v>
      </c>
      <c r="AB38">
        <v>3</v>
      </c>
      <c r="AD38">
        <v>1</v>
      </c>
      <c r="AE38">
        <v>16</v>
      </c>
      <c r="AF38">
        <v>70</v>
      </c>
      <c r="AG38">
        <v>2</v>
      </c>
      <c r="AP38">
        <v>114</v>
      </c>
      <c r="AQ38">
        <v>38</v>
      </c>
      <c r="AR38">
        <v>24</v>
      </c>
      <c r="AS38">
        <v>49</v>
      </c>
      <c r="AT38">
        <v>25</v>
      </c>
      <c r="AU38">
        <v>31</v>
      </c>
      <c r="AV38">
        <v>53</v>
      </c>
      <c r="AW38">
        <v>68</v>
      </c>
      <c r="AX38">
        <v>402</v>
      </c>
      <c r="AY38" s="1">
        <v>44274.365185185183</v>
      </c>
      <c r="AZ38">
        <v>1</v>
      </c>
      <c r="BA38">
        <v>8</v>
      </c>
      <c r="BB38">
        <v>8</v>
      </c>
      <c r="BC38">
        <v>0</v>
      </c>
      <c r="BD38">
        <v>0</v>
      </c>
      <c r="BE38" t="s">
        <v>396</v>
      </c>
      <c r="BF38">
        <v>42</v>
      </c>
    </row>
    <row r="39" spans="1:58" ht="285" x14ac:dyDescent="0.25">
      <c r="A39">
        <v>491</v>
      </c>
      <c r="B39" t="s">
        <v>227</v>
      </c>
      <c r="C39" s="1">
        <v>44274.360937500001</v>
      </c>
      <c r="D39">
        <v>2</v>
      </c>
      <c r="E39">
        <v>3</v>
      </c>
      <c r="F39" t="s">
        <v>842</v>
      </c>
      <c r="K39">
        <v>2</v>
      </c>
      <c r="L39" s="2" t="s">
        <v>868</v>
      </c>
      <c r="M39" s="2" t="s">
        <v>869</v>
      </c>
      <c r="N39">
        <v>4</v>
      </c>
      <c r="O39">
        <v>3</v>
      </c>
      <c r="P39">
        <v>2</v>
      </c>
      <c r="Q39">
        <v>1</v>
      </c>
      <c r="R39">
        <v>3</v>
      </c>
      <c r="S39">
        <v>1</v>
      </c>
      <c r="T39">
        <v>3</v>
      </c>
      <c r="U39">
        <v>3</v>
      </c>
      <c r="V39">
        <v>4</v>
      </c>
      <c r="W39">
        <v>3</v>
      </c>
      <c r="X39">
        <v>3</v>
      </c>
      <c r="Y39">
        <v>3</v>
      </c>
      <c r="Z39">
        <v>4</v>
      </c>
      <c r="AA39">
        <v>4</v>
      </c>
      <c r="AB39">
        <v>3</v>
      </c>
      <c r="AC39">
        <v>2</v>
      </c>
      <c r="AD39">
        <v>1</v>
      </c>
      <c r="AE39">
        <v>17</v>
      </c>
      <c r="AF39">
        <v>73</v>
      </c>
      <c r="AG39">
        <v>2</v>
      </c>
      <c r="AP39">
        <v>81</v>
      </c>
      <c r="AQ39">
        <v>28</v>
      </c>
      <c r="AR39">
        <v>23</v>
      </c>
      <c r="AS39">
        <v>41</v>
      </c>
      <c r="AT39">
        <v>21</v>
      </c>
      <c r="AU39">
        <v>182</v>
      </c>
      <c r="AV39">
        <v>88</v>
      </c>
      <c r="AW39">
        <v>36</v>
      </c>
      <c r="AX39">
        <v>500</v>
      </c>
      <c r="AY39" s="1">
        <v>44274.366736111115</v>
      </c>
      <c r="AZ39">
        <v>1</v>
      </c>
      <c r="BA39">
        <v>8</v>
      </c>
      <c r="BB39">
        <v>8</v>
      </c>
      <c r="BC39">
        <v>0</v>
      </c>
      <c r="BD39">
        <v>0</v>
      </c>
      <c r="BE39" t="s">
        <v>619</v>
      </c>
      <c r="BF39">
        <v>11</v>
      </c>
    </row>
    <row r="40" spans="1:58" ht="285" x14ac:dyDescent="0.25">
      <c r="A40">
        <v>492</v>
      </c>
      <c r="B40" t="s">
        <v>227</v>
      </c>
      <c r="C40" s="1">
        <v>44274.360937500001</v>
      </c>
      <c r="D40">
        <v>2</v>
      </c>
      <c r="E40">
        <v>3</v>
      </c>
      <c r="F40" t="s">
        <v>842</v>
      </c>
      <c r="K40">
        <v>2</v>
      </c>
      <c r="L40" s="2" t="s">
        <v>870</v>
      </c>
      <c r="M40" s="2" t="s">
        <v>871</v>
      </c>
      <c r="N40">
        <v>2</v>
      </c>
      <c r="O40">
        <v>4</v>
      </c>
      <c r="P40">
        <v>4</v>
      </c>
      <c r="Q40">
        <v>2</v>
      </c>
      <c r="R40">
        <v>2</v>
      </c>
      <c r="S40">
        <v>1</v>
      </c>
      <c r="T40">
        <v>2</v>
      </c>
      <c r="U40">
        <v>2</v>
      </c>
      <c r="V40">
        <v>4</v>
      </c>
      <c r="W40">
        <v>4</v>
      </c>
      <c r="X40">
        <v>4</v>
      </c>
      <c r="Y40">
        <v>3</v>
      </c>
      <c r="Z40">
        <v>3</v>
      </c>
      <c r="AA40">
        <v>4</v>
      </c>
      <c r="AB40">
        <v>5</v>
      </c>
      <c r="AD40">
        <v>1</v>
      </c>
      <c r="AE40">
        <v>17</v>
      </c>
      <c r="AF40">
        <v>74</v>
      </c>
      <c r="AG40">
        <v>2</v>
      </c>
      <c r="AP40">
        <v>54</v>
      </c>
      <c r="AQ40">
        <v>55</v>
      </c>
      <c r="AR40">
        <v>22</v>
      </c>
      <c r="AS40">
        <v>49</v>
      </c>
      <c r="AT40">
        <v>15</v>
      </c>
      <c r="AU40">
        <v>158</v>
      </c>
      <c r="AV40">
        <v>128</v>
      </c>
      <c r="AW40">
        <v>53</v>
      </c>
      <c r="AX40">
        <v>534</v>
      </c>
      <c r="AY40" s="1">
        <v>44274.367118055554</v>
      </c>
      <c r="AZ40">
        <v>1</v>
      </c>
      <c r="BA40">
        <v>8</v>
      </c>
      <c r="BB40">
        <v>8</v>
      </c>
      <c r="BC40">
        <v>0</v>
      </c>
      <c r="BD40">
        <v>0</v>
      </c>
      <c r="BE40" t="s">
        <v>372</v>
      </c>
      <c r="BF40">
        <v>12</v>
      </c>
    </row>
    <row r="41" spans="1:58" ht="375" x14ac:dyDescent="0.25">
      <c r="A41">
        <v>498</v>
      </c>
      <c r="B41" t="s">
        <v>227</v>
      </c>
      <c r="C41" s="1">
        <v>44274.361157407409</v>
      </c>
      <c r="D41">
        <v>2</v>
      </c>
      <c r="E41">
        <v>3</v>
      </c>
      <c r="F41" t="s">
        <v>847</v>
      </c>
      <c r="K41">
        <v>2</v>
      </c>
      <c r="L41" s="2" t="s">
        <v>876</v>
      </c>
      <c r="M41" s="2" t="s">
        <v>877</v>
      </c>
      <c r="N41">
        <v>4</v>
      </c>
      <c r="O41">
        <v>5</v>
      </c>
      <c r="P41">
        <v>5</v>
      </c>
      <c r="Q41">
        <v>1</v>
      </c>
      <c r="R41">
        <v>3</v>
      </c>
      <c r="S41">
        <v>2</v>
      </c>
      <c r="T41">
        <v>5</v>
      </c>
      <c r="U41">
        <v>3</v>
      </c>
      <c r="V41">
        <v>5</v>
      </c>
      <c r="W41">
        <v>4</v>
      </c>
      <c r="X41">
        <v>2</v>
      </c>
      <c r="Y41">
        <v>3</v>
      </c>
      <c r="Z41">
        <v>4</v>
      </c>
      <c r="AA41">
        <v>5</v>
      </c>
      <c r="AB41">
        <v>5</v>
      </c>
      <c r="AC41">
        <v>2</v>
      </c>
      <c r="AD41">
        <v>2</v>
      </c>
      <c r="AE41">
        <v>17</v>
      </c>
      <c r="AF41">
        <v>77</v>
      </c>
      <c r="AG41">
        <v>2</v>
      </c>
      <c r="AP41">
        <v>143</v>
      </c>
      <c r="AQ41">
        <v>34</v>
      </c>
      <c r="AR41">
        <v>49</v>
      </c>
      <c r="AS41">
        <v>72</v>
      </c>
      <c r="AT41">
        <v>41</v>
      </c>
      <c r="AU41">
        <v>278</v>
      </c>
      <c r="AV41">
        <v>101</v>
      </c>
      <c r="AW41">
        <v>64</v>
      </c>
      <c r="AX41">
        <v>782</v>
      </c>
      <c r="AY41" s="1">
        <v>44274.370219907411</v>
      </c>
      <c r="AZ41">
        <v>1</v>
      </c>
      <c r="BA41">
        <v>8</v>
      </c>
      <c r="BB41">
        <v>8</v>
      </c>
      <c r="BC41">
        <v>0</v>
      </c>
      <c r="BD41">
        <v>0</v>
      </c>
      <c r="BE41" t="s">
        <v>878</v>
      </c>
      <c r="BF41">
        <v>0</v>
      </c>
    </row>
    <row r="42" spans="1:58" ht="315" x14ac:dyDescent="0.25">
      <c r="A42">
        <v>515</v>
      </c>
      <c r="B42" t="s">
        <v>227</v>
      </c>
      <c r="C42" s="1">
        <v>44278.481666666667</v>
      </c>
      <c r="D42">
        <v>2</v>
      </c>
      <c r="E42">
        <v>3</v>
      </c>
      <c r="F42" t="s">
        <v>842</v>
      </c>
      <c r="K42">
        <v>2</v>
      </c>
      <c r="L42" s="2" t="s">
        <v>896</v>
      </c>
      <c r="M42" t="e">
        <v>#NAME?</v>
      </c>
      <c r="O42">
        <v>4</v>
      </c>
      <c r="P42">
        <v>3</v>
      </c>
      <c r="Q42">
        <v>1</v>
      </c>
      <c r="R42">
        <v>2</v>
      </c>
      <c r="S42">
        <v>2</v>
      </c>
      <c r="T42">
        <v>3</v>
      </c>
      <c r="U42">
        <v>2</v>
      </c>
      <c r="V42">
        <v>4</v>
      </c>
      <c r="W42">
        <v>2</v>
      </c>
      <c r="X42">
        <v>2</v>
      </c>
      <c r="Y42">
        <v>3</v>
      </c>
      <c r="Z42">
        <v>4</v>
      </c>
      <c r="AA42">
        <v>4</v>
      </c>
      <c r="AB42">
        <v>3</v>
      </c>
      <c r="AC42">
        <v>3</v>
      </c>
      <c r="AD42">
        <v>2</v>
      </c>
      <c r="AE42">
        <v>17</v>
      </c>
      <c r="AF42">
        <v>83</v>
      </c>
      <c r="AG42">
        <v>2</v>
      </c>
      <c r="AP42">
        <v>63</v>
      </c>
      <c r="AQ42">
        <v>25</v>
      </c>
      <c r="AR42">
        <v>32</v>
      </c>
      <c r="AS42">
        <v>48</v>
      </c>
      <c r="AT42">
        <v>19</v>
      </c>
      <c r="AU42">
        <v>112</v>
      </c>
      <c r="AV42">
        <v>100</v>
      </c>
      <c r="AW42">
        <v>43</v>
      </c>
      <c r="AX42">
        <v>442</v>
      </c>
      <c r="AY42" s="1">
        <v>44278.48678240741</v>
      </c>
      <c r="AZ42">
        <v>1</v>
      </c>
      <c r="BA42">
        <v>8</v>
      </c>
      <c r="BB42">
        <v>8</v>
      </c>
      <c r="BC42">
        <v>0</v>
      </c>
      <c r="BD42">
        <v>0</v>
      </c>
      <c r="BE42" t="s">
        <v>195</v>
      </c>
      <c r="BF42">
        <v>12</v>
      </c>
    </row>
    <row r="43" spans="1:58" x14ac:dyDescent="0.25">
      <c r="A43">
        <v>517</v>
      </c>
      <c r="B43" t="s">
        <v>227</v>
      </c>
      <c r="C43" s="1">
        <v>44278.48170138889</v>
      </c>
      <c r="D43">
        <v>2</v>
      </c>
      <c r="E43">
        <v>3</v>
      </c>
      <c r="F43" t="s">
        <v>847</v>
      </c>
      <c r="K43">
        <v>2</v>
      </c>
      <c r="L43" t="e">
        <v>#NAME?</v>
      </c>
      <c r="M43" t="s">
        <v>899</v>
      </c>
      <c r="N43">
        <v>2</v>
      </c>
      <c r="O43">
        <v>4</v>
      </c>
      <c r="S43">
        <v>1</v>
      </c>
      <c r="T43">
        <v>1</v>
      </c>
      <c r="U43">
        <v>1</v>
      </c>
      <c r="V43">
        <v>3</v>
      </c>
      <c r="W43">
        <v>3</v>
      </c>
      <c r="X43">
        <v>3</v>
      </c>
      <c r="Y43">
        <v>3</v>
      </c>
      <c r="Z43">
        <v>3</v>
      </c>
      <c r="AA43">
        <v>4</v>
      </c>
      <c r="AB43">
        <v>4</v>
      </c>
      <c r="AD43">
        <v>1</v>
      </c>
      <c r="AE43">
        <v>16</v>
      </c>
      <c r="AF43">
        <v>84</v>
      </c>
      <c r="AG43">
        <v>2</v>
      </c>
      <c r="AP43">
        <v>233</v>
      </c>
      <c r="AQ43">
        <v>25</v>
      </c>
      <c r="AR43">
        <v>29</v>
      </c>
      <c r="AS43">
        <v>57</v>
      </c>
      <c r="AT43">
        <v>20</v>
      </c>
      <c r="AU43">
        <v>146</v>
      </c>
      <c r="AV43">
        <v>79</v>
      </c>
      <c r="AW43">
        <v>107</v>
      </c>
      <c r="AX43">
        <v>635</v>
      </c>
      <c r="AY43" s="1">
        <v>44278.489756944444</v>
      </c>
      <c r="AZ43">
        <v>1</v>
      </c>
      <c r="BA43">
        <v>8</v>
      </c>
      <c r="BB43">
        <v>8</v>
      </c>
      <c r="BC43">
        <v>0</v>
      </c>
      <c r="BD43">
        <v>0</v>
      </c>
      <c r="BE43" t="s">
        <v>298</v>
      </c>
      <c r="BF43">
        <v>8</v>
      </c>
    </row>
    <row r="44" spans="1:58" ht="409.5" x14ac:dyDescent="0.25">
      <c r="A44">
        <v>521</v>
      </c>
      <c r="B44" t="s">
        <v>227</v>
      </c>
      <c r="C44" s="1">
        <v>44278.481932870367</v>
      </c>
      <c r="D44">
        <v>2</v>
      </c>
      <c r="E44">
        <v>3</v>
      </c>
      <c r="F44" t="s">
        <v>842</v>
      </c>
      <c r="K44">
        <v>2</v>
      </c>
      <c r="L44" s="2" t="s">
        <v>902</v>
      </c>
      <c r="M44" t="s">
        <v>903</v>
      </c>
      <c r="N44">
        <v>4</v>
      </c>
      <c r="P44">
        <v>3</v>
      </c>
      <c r="Q44">
        <v>1</v>
      </c>
      <c r="R44">
        <v>2</v>
      </c>
      <c r="S44">
        <v>3</v>
      </c>
      <c r="T44">
        <v>3</v>
      </c>
      <c r="U44">
        <v>2</v>
      </c>
      <c r="V44">
        <v>4</v>
      </c>
      <c r="W44">
        <v>3</v>
      </c>
      <c r="X44">
        <v>4</v>
      </c>
      <c r="Y44">
        <v>4</v>
      </c>
      <c r="Z44">
        <v>4</v>
      </c>
      <c r="AA44">
        <v>4</v>
      </c>
      <c r="AC44">
        <v>2</v>
      </c>
      <c r="AD44">
        <v>2</v>
      </c>
      <c r="AE44">
        <v>17</v>
      </c>
      <c r="AF44">
        <v>86</v>
      </c>
      <c r="AG44">
        <v>2</v>
      </c>
      <c r="AP44">
        <v>68</v>
      </c>
      <c r="AQ44">
        <v>37</v>
      </c>
      <c r="AR44">
        <v>46</v>
      </c>
      <c r="AS44">
        <v>95</v>
      </c>
      <c r="AT44">
        <v>22</v>
      </c>
      <c r="AU44">
        <v>275</v>
      </c>
      <c r="AV44">
        <v>62</v>
      </c>
      <c r="AW44">
        <v>42</v>
      </c>
      <c r="AX44">
        <v>647</v>
      </c>
      <c r="AY44" s="1">
        <v>44278.489432870374</v>
      </c>
      <c r="AZ44">
        <v>1</v>
      </c>
      <c r="BA44">
        <v>8</v>
      </c>
      <c r="BB44">
        <v>8</v>
      </c>
      <c r="BC44">
        <v>0</v>
      </c>
      <c r="BD44">
        <v>0</v>
      </c>
      <c r="BE44" t="s">
        <v>692</v>
      </c>
      <c r="BF44">
        <v>6</v>
      </c>
    </row>
    <row r="45" spans="1:58" ht="225" x14ac:dyDescent="0.25">
      <c r="A45">
        <v>525</v>
      </c>
      <c r="B45" t="s">
        <v>227</v>
      </c>
      <c r="C45" s="1">
        <v>44278.48201388889</v>
      </c>
      <c r="D45">
        <v>2</v>
      </c>
      <c r="E45">
        <v>3</v>
      </c>
      <c r="F45" t="s">
        <v>842</v>
      </c>
      <c r="K45">
        <v>2</v>
      </c>
      <c r="L45" s="2" t="s">
        <v>1072</v>
      </c>
      <c r="M45" s="2" t="s">
        <v>905</v>
      </c>
      <c r="N45">
        <v>3</v>
      </c>
      <c r="O45">
        <v>4</v>
      </c>
      <c r="P45">
        <v>4</v>
      </c>
      <c r="Q45">
        <v>2</v>
      </c>
      <c r="R45">
        <v>2</v>
      </c>
      <c r="S45">
        <v>2</v>
      </c>
      <c r="T45">
        <v>3</v>
      </c>
      <c r="U45">
        <v>2</v>
      </c>
      <c r="V45">
        <v>3</v>
      </c>
      <c r="W45">
        <v>4</v>
      </c>
      <c r="X45">
        <v>2</v>
      </c>
      <c r="Y45">
        <v>4</v>
      </c>
      <c r="Z45">
        <v>4</v>
      </c>
      <c r="AA45">
        <v>4</v>
      </c>
      <c r="AB45">
        <v>4</v>
      </c>
      <c r="AC45">
        <v>2</v>
      </c>
      <c r="AD45">
        <v>1</v>
      </c>
      <c r="AE45">
        <v>17</v>
      </c>
      <c r="AF45">
        <v>88</v>
      </c>
      <c r="AG45">
        <v>2</v>
      </c>
      <c r="AP45">
        <v>181</v>
      </c>
      <c r="AQ45">
        <v>28</v>
      </c>
      <c r="AR45">
        <v>35</v>
      </c>
      <c r="AS45">
        <v>81</v>
      </c>
      <c r="AT45">
        <v>43</v>
      </c>
      <c r="AU45">
        <v>381</v>
      </c>
      <c r="AV45">
        <v>193</v>
      </c>
      <c r="AW45">
        <v>38</v>
      </c>
      <c r="AX45">
        <v>980</v>
      </c>
      <c r="AY45" s="1">
        <v>44278.493356481478</v>
      </c>
      <c r="AZ45">
        <v>1</v>
      </c>
      <c r="BA45">
        <v>8</v>
      </c>
      <c r="BB45">
        <v>8</v>
      </c>
      <c r="BC45">
        <v>0</v>
      </c>
      <c r="BD45">
        <v>0</v>
      </c>
      <c r="BE45" t="s">
        <v>155</v>
      </c>
      <c r="BF45">
        <v>3</v>
      </c>
    </row>
    <row r="46" spans="1:58" ht="225" x14ac:dyDescent="0.25">
      <c r="A46">
        <v>527</v>
      </c>
      <c r="B46" t="s">
        <v>227</v>
      </c>
      <c r="C46" s="1">
        <v>44278.482060185182</v>
      </c>
      <c r="D46">
        <v>2</v>
      </c>
      <c r="E46">
        <v>3</v>
      </c>
      <c r="F46" t="s">
        <v>847</v>
      </c>
      <c r="K46">
        <v>2</v>
      </c>
      <c r="L46" t="e">
        <v>#NAME?</v>
      </c>
      <c r="M46" s="2" t="s">
        <v>908</v>
      </c>
      <c r="N46">
        <v>2</v>
      </c>
      <c r="O46">
        <v>3</v>
      </c>
      <c r="P46">
        <v>4</v>
      </c>
      <c r="Q46">
        <v>2</v>
      </c>
      <c r="R46">
        <v>1</v>
      </c>
      <c r="S46">
        <v>2</v>
      </c>
      <c r="T46">
        <v>3</v>
      </c>
      <c r="U46">
        <v>3</v>
      </c>
      <c r="V46">
        <v>4</v>
      </c>
      <c r="W46">
        <v>3</v>
      </c>
      <c r="X46">
        <v>2</v>
      </c>
      <c r="Y46">
        <v>4</v>
      </c>
      <c r="Z46">
        <v>4</v>
      </c>
      <c r="AA46">
        <v>3</v>
      </c>
      <c r="AB46">
        <v>3</v>
      </c>
      <c r="AC46">
        <v>2</v>
      </c>
      <c r="AD46">
        <v>1</v>
      </c>
      <c r="AE46">
        <v>17</v>
      </c>
      <c r="AF46">
        <v>89</v>
      </c>
      <c r="AG46">
        <v>2</v>
      </c>
      <c r="AP46">
        <v>141</v>
      </c>
      <c r="AQ46">
        <v>26</v>
      </c>
      <c r="AR46">
        <v>45</v>
      </c>
      <c r="AS46">
        <v>36</v>
      </c>
      <c r="AT46">
        <v>9</v>
      </c>
      <c r="AU46">
        <v>337</v>
      </c>
      <c r="AV46">
        <v>118</v>
      </c>
      <c r="AW46">
        <v>27</v>
      </c>
      <c r="AX46">
        <v>739</v>
      </c>
      <c r="AY46" s="1">
        <v>44278.490613425929</v>
      </c>
      <c r="AZ46">
        <v>1</v>
      </c>
      <c r="BA46">
        <v>8</v>
      </c>
      <c r="BB46">
        <v>8</v>
      </c>
      <c r="BC46">
        <v>0</v>
      </c>
      <c r="BD46">
        <v>0</v>
      </c>
      <c r="BE46" t="s">
        <v>624</v>
      </c>
      <c r="BF46">
        <v>20</v>
      </c>
    </row>
    <row r="47" spans="1:58" ht="210" x14ac:dyDescent="0.25">
      <c r="A47">
        <v>530</v>
      </c>
      <c r="B47" t="s">
        <v>227</v>
      </c>
      <c r="C47" s="1">
        <v>44278.482175925928</v>
      </c>
      <c r="D47">
        <v>2</v>
      </c>
      <c r="E47">
        <v>3</v>
      </c>
      <c r="F47" t="s">
        <v>909</v>
      </c>
      <c r="K47">
        <v>2</v>
      </c>
      <c r="L47" s="2" t="s">
        <v>1073</v>
      </c>
      <c r="M47" t="s">
        <v>911</v>
      </c>
      <c r="N47">
        <v>3</v>
      </c>
      <c r="O47">
        <v>3</v>
      </c>
      <c r="Q47">
        <v>2</v>
      </c>
      <c r="R47">
        <v>4</v>
      </c>
      <c r="S47">
        <v>2</v>
      </c>
      <c r="T47">
        <v>1</v>
      </c>
      <c r="U47">
        <v>2</v>
      </c>
      <c r="V47">
        <v>5</v>
      </c>
      <c r="W47">
        <v>5</v>
      </c>
      <c r="Y47">
        <v>3</v>
      </c>
      <c r="AA47">
        <v>4</v>
      </c>
      <c r="AB47">
        <v>5</v>
      </c>
      <c r="AC47">
        <v>1</v>
      </c>
      <c r="AD47">
        <v>1</v>
      </c>
      <c r="AE47">
        <v>19</v>
      </c>
      <c r="AF47">
        <v>90</v>
      </c>
      <c r="AG47">
        <v>2</v>
      </c>
      <c r="AP47">
        <v>10</v>
      </c>
      <c r="AQ47">
        <v>35</v>
      </c>
      <c r="AR47">
        <v>44</v>
      </c>
      <c r="AS47">
        <v>92</v>
      </c>
      <c r="AT47">
        <v>39</v>
      </c>
      <c r="AU47">
        <v>207</v>
      </c>
      <c r="AV47">
        <v>91</v>
      </c>
      <c r="AW47">
        <v>65</v>
      </c>
      <c r="AX47">
        <v>583</v>
      </c>
      <c r="AY47" s="1">
        <v>44278.488923611112</v>
      </c>
      <c r="AZ47">
        <v>1</v>
      </c>
      <c r="BA47">
        <v>8</v>
      </c>
      <c r="BB47">
        <v>8</v>
      </c>
      <c r="BC47">
        <v>0</v>
      </c>
      <c r="BD47">
        <v>0</v>
      </c>
      <c r="BE47" t="s">
        <v>333</v>
      </c>
      <c r="BF47">
        <v>46</v>
      </c>
    </row>
    <row r="48" spans="1:58" x14ac:dyDescent="0.25">
      <c r="A48">
        <v>531</v>
      </c>
      <c r="B48" t="s">
        <v>227</v>
      </c>
      <c r="C48" s="1">
        <v>44278.482222222221</v>
      </c>
      <c r="D48">
        <v>2</v>
      </c>
      <c r="E48">
        <v>3</v>
      </c>
      <c r="F48" t="s">
        <v>847</v>
      </c>
      <c r="K48">
        <v>2</v>
      </c>
      <c r="L48" t="e">
        <v>#NAME?</v>
      </c>
      <c r="M48" t="s">
        <v>1074</v>
      </c>
      <c r="N48">
        <v>2</v>
      </c>
      <c r="O48">
        <v>4</v>
      </c>
      <c r="P48">
        <v>4</v>
      </c>
      <c r="Q48">
        <v>2</v>
      </c>
      <c r="R48">
        <v>4</v>
      </c>
      <c r="S48">
        <v>2</v>
      </c>
      <c r="T48">
        <v>3</v>
      </c>
      <c r="U48">
        <v>3</v>
      </c>
      <c r="V48">
        <v>4</v>
      </c>
      <c r="W48">
        <v>4</v>
      </c>
      <c r="X48">
        <v>2</v>
      </c>
      <c r="Y48">
        <v>4</v>
      </c>
      <c r="Z48">
        <v>4</v>
      </c>
      <c r="AA48">
        <v>4</v>
      </c>
      <c r="AB48">
        <v>4</v>
      </c>
      <c r="AC48">
        <v>2</v>
      </c>
      <c r="AD48">
        <v>1</v>
      </c>
      <c r="AE48">
        <v>17</v>
      </c>
      <c r="AF48">
        <v>91</v>
      </c>
      <c r="AG48">
        <v>2</v>
      </c>
      <c r="AP48">
        <v>94</v>
      </c>
      <c r="AQ48">
        <v>23</v>
      </c>
      <c r="AR48">
        <v>27</v>
      </c>
      <c r="AS48">
        <v>57</v>
      </c>
      <c r="AT48">
        <v>21</v>
      </c>
      <c r="AU48">
        <v>213</v>
      </c>
      <c r="AV48">
        <v>418</v>
      </c>
      <c r="AW48">
        <v>58</v>
      </c>
      <c r="AX48">
        <v>593</v>
      </c>
      <c r="AY48" s="1">
        <v>44278.492766203701</v>
      </c>
      <c r="AZ48">
        <v>1</v>
      </c>
      <c r="BA48">
        <v>8</v>
      </c>
      <c r="BB48">
        <v>8</v>
      </c>
      <c r="BC48">
        <v>0</v>
      </c>
      <c r="BD48">
        <v>0</v>
      </c>
      <c r="BE48" t="s">
        <v>801</v>
      </c>
      <c r="BF48">
        <v>6</v>
      </c>
    </row>
    <row r="49" spans="1:58" x14ac:dyDescent="0.25">
      <c r="A49">
        <v>533</v>
      </c>
      <c r="B49" t="s">
        <v>227</v>
      </c>
      <c r="C49" s="1">
        <v>44278.48228009259</v>
      </c>
      <c r="D49">
        <v>2</v>
      </c>
      <c r="E49">
        <v>3</v>
      </c>
      <c r="F49" t="s">
        <v>847</v>
      </c>
      <c r="K49">
        <v>2</v>
      </c>
      <c r="L49" t="e">
        <v>#NAME?</v>
      </c>
      <c r="M49" t="e">
        <v>#NAME?</v>
      </c>
      <c r="N49">
        <v>4</v>
      </c>
      <c r="O49">
        <v>4</v>
      </c>
      <c r="P49">
        <v>4</v>
      </c>
      <c r="Q49">
        <v>3</v>
      </c>
      <c r="S49">
        <v>2</v>
      </c>
      <c r="T49">
        <v>3</v>
      </c>
      <c r="U49">
        <v>4</v>
      </c>
      <c r="V49">
        <v>4</v>
      </c>
      <c r="W49">
        <v>4</v>
      </c>
      <c r="X49">
        <v>4</v>
      </c>
      <c r="Y49">
        <v>4</v>
      </c>
      <c r="Z49">
        <v>4</v>
      </c>
      <c r="AA49">
        <v>4</v>
      </c>
      <c r="AB49">
        <v>4</v>
      </c>
      <c r="AC49">
        <v>2</v>
      </c>
      <c r="AD49">
        <v>2</v>
      </c>
      <c r="AE49">
        <v>16</v>
      </c>
      <c r="AF49">
        <v>92</v>
      </c>
      <c r="AG49">
        <v>2</v>
      </c>
      <c r="AP49">
        <v>163</v>
      </c>
      <c r="AQ49">
        <v>26</v>
      </c>
      <c r="AR49">
        <v>29</v>
      </c>
      <c r="AS49">
        <v>59</v>
      </c>
      <c r="AT49">
        <v>9</v>
      </c>
      <c r="AU49">
        <v>157</v>
      </c>
      <c r="AV49">
        <v>133</v>
      </c>
      <c r="AW49">
        <v>44</v>
      </c>
      <c r="AX49">
        <v>620</v>
      </c>
      <c r="AY49" s="1">
        <v>44278.48945601852</v>
      </c>
      <c r="AZ49">
        <v>1</v>
      </c>
      <c r="BA49">
        <v>8</v>
      </c>
      <c r="BB49">
        <v>8</v>
      </c>
      <c r="BC49">
        <v>0</v>
      </c>
      <c r="BD49">
        <v>0</v>
      </c>
      <c r="BE49" t="s">
        <v>287</v>
      </c>
      <c r="BF49">
        <v>14</v>
      </c>
    </row>
    <row r="50" spans="1:58" x14ac:dyDescent="0.25">
      <c r="A50">
        <v>535</v>
      </c>
      <c r="B50" t="s">
        <v>227</v>
      </c>
      <c r="C50" s="1">
        <v>44278.482777777775</v>
      </c>
      <c r="D50">
        <v>2</v>
      </c>
      <c r="E50">
        <v>3</v>
      </c>
      <c r="F50" t="s">
        <v>842</v>
      </c>
      <c r="K50">
        <v>2</v>
      </c>
      <c r="L50" t="s">
        <v>913</v>
      </c>
      <c r="M50" t="e">
        <v>#NAME?</v>
      </c>
      <c r="N50">
        <v>2</v>
      </c>
      <c r="O50">
        <v>4</v>
      </c>
      <c r="P50">
        <v>4</v>
      </c>
      <c r="Q50">
        <v>1</v>
      </c>
      <c r="R50">
        <v>4</v>
      </c>
      <c r="S50">
        <v>2</v>
      </c>
      <c r="T50">
        <v>4</v>
      </c>
      <c r="U50">
        <v>3</v>
      </c>
      <c r="V50">
        <v>4</v>
      </c>
      <c r="W50">
        <v>5</v>
      </c>
      <c r="X50">
        <v>2</v>
      </c>
      <c r="Y50">
        <v>4</v>
      </c>
      <c r="Z50">
        <v>5</v>
      </c>
      <c r="AA50">
        <v>4</v>
      </c>
      <c r="AB50">
        <v>5</v>
      </c>
      <c r="AC50">
        <v>2</v>
      </c>
      <c r="AD50">
        <v>2</v>
      </c>
      <c r="AE50">
        <v>17</v>
      </c>
      <c r="AF50">
        <v>93</v>
      </c>
      <c r="AG50">
        <v>2</v>
      </c>
      <c r="AP50">
        <v>126</v>
      </c>
      <c r="AQ50">
        <v>30</v>
      </c>
      <c r="AR50">
        <v>29</v>
      </c>
      <c r="AS50">
        <v>82</v>
      </c>
      <c r="AT50">
        <v>65</v>
      </c>
      <c r="AU50">
        <v>249</v>
      </c>
      <c r="AV50">
        <v>92</v>
      </c>
      <c r="AW50">
        <v>25</v>
      </c>
      <c r="AX50">
        <v>654</v>
      </c>
      <c r="AY50" s="1">
        <v>44278.490856481483</v>
      </c>
      <c r="AZ50">
        <v>1</v>
      </c>
      <c r="BA50">
        <v>8</v>
      </c>
      <c r="BB50">
        <v>8</v>
      </c>
      <c r="BC50">
        <v>0</v>
      </c>
      <c r="BD50">
        <v>0</v>
      </c>
      <c r="BE50" t="s">
        <v>226</v>
      </c>
      <c r="BF50">
        <v>8</v>
      </c>
    </row>
    <row r="51" spans="1:58" x14ac:dyDescent="0.25">
      <c r="A51">
        <v>538</v>
      </c>
      <c r="B51" t="s">
        <v>227</v>
      </c>
      <c r="C51" s="1">
        <v>44278.482824074075</v>
      </c>
      <c r="D51">
        <v>2</v>
      </c>
      <c r="E51">
        <v>3</v>
      </c>
      <c r="F51" t="s">
        <v>847</v>
      </c>
      <c r="K51">
        <v>2</v>
      </c>
      <c r="L51" t="e">
        <v>#NAME?</v>
      </c>
      <c r="M51" t="e">
        <v>#NAME?</v>
      </c>
      <c r="N51">
        <v>5</v>
      </c>
      <c r="O51">
        <v>4</v>
      </c>
      <c r="P51">
        <v>5</v>
      </c>
      <c r="Q51">
        <v>2</v>
      </c>
      <c r="S51">
        <v>2</v>
      </c>
      <c r="T51">
        <v>4</v>
      </c>
      <c r="U51">
        <v>4</v>
      </c>
      <c r="V51">
        <v>4</v>
      </c>
      <c r="W51">
        <v>2</v>
      </c>
      <c r="X51">
        <v>2</v>
      </c>
      <c r="Y51">
        <v>3</v>
      </c>
      <c r="Z51">
        <v>3</v>
      </c>
      <c r="AA51">
        <v>2</v>
      </c>
      <c r="AB51">
        <v>2</v>
      </c>
      <c r="AC51">
        <v>3</v>
      </c>
      <c r="AD51">
        <v>1</v>
      </c>
      <c r="AE51">
        <v>17</v>
      </c>
      <c r="AF51">
        <v>94</v>
      </c>
      <c r="AG51">
        <v>2</v>
      </c>
      <c r="AP51">
        <v>108</v>
      </c>
      <c r="AQ51">
        <v>39</v>
      </c>
      <c r="AR51">
        <v>27</v>
      </c>
      <c r="AS51">
        <v>61</v>
      </c>
      <c r="AT51">
        <v>17</v>
      </c>
      <c r="AU51">
        <v>252</v>
      </c>
      <c r="AV51">
        <v>49</v>
      </c>
      <c r="AW51">
        <v>51</v>
      </c>
      <c r="AX51">
        <v>604</v>
      </c>
      <c r="AY51" s="1">
        <v>44278.489814814813</v>
      </c>
      <c r="AZ51">
        <v>1</v>
      </c>
      <c r="BA51">
        <v>8</v>
      </c>
      <c r="BB51">
        <v>8</v>
      </c>
      <c r="BC51">
        <v>0</v>
      </c>
      <c r="BD51">
        <v>0</v>
      </c>
      <c r="BE51" t="s">
        <v>308</v>
      </c>
      <c r="BF51">
        <v>10</v>
      </c>
    </row>
    <row r="52" spans="1:58" ht="75" x14ac:dyDescent="0.25">
      <c r="A52">
        <v>540</v>
      </c>
      <c r="B52" t="s">
        <v>227</v>
      </c>
      <c r="C52" s="1">
        <v>44278.482951388891</v>
      </c>
      <c r="D52">
        <v>2</v>
      </c>
      <c r="E52">
        <v>3</v>
      </c>
      <c r="K52">
        <v>2</v>
      </c>
      <c r="L52" s="2" t="s">
        <v>917</v>
      </c>
      <c r="M52" t="s">
        <v>918</v>
      </c>
      <c r="Q52">
        <v>2</v>
      </c>
      <c r="S52">
        <v>2</v>
      </c>
      <c r="T52">
        <v>2</v>
      </c>
      <c r="U52">
        <v>2</v>
      </c>
      <c r="V52">
        <v>3</v>
      </c>
      <c r="W52">
        <v>3</v>
      </c>
      <c r="X52">
        <v>2</v>
      </c>
      <c r="Y52">
        <v>3</v>
      </c>
      <c r="AD52">
        <v>-9</v>
      </c>
      <c r="AF52">
        <v>95</v>
      </c>
      <c r="AG52">
        <v>2</v>
      </c>
      <c r="AP52">
        <v>107</v>
      </c>
      <c r="AQ52">
        <v>41</v>
      </c>
      <c r="AR52">
        <v>62</v>
      </c>
      <c r="AS52">
        <v>114</v>
      </c>
      <c r="AT52">
        <v>27</v>
      </c>
      <c r="AU52">
        <v>73</v>
      </c>
      <c r="AV52">
        <v>20</v>
      </c>
      <c r="AW52">
        <v>47</v>
      </c>
      <c r="AX52">
        <v>491</v>
      </c>
      <c r="AY52" s="1">
        <v>44278.488634259258</v>
      </c>
      <c r="AZ52">
        <v>1</v>
      </c>
      <c r="BA52">
        <v>8</v>
      </c>
      <c r="BB52">
        <v>8</v>
      </c>
      <c r="BC52">
        <v>13</v>
      </c>
      <c r="BD52">
        <v>12</v>
      </c>
      <c r="BE52" t="s">
        <v>393</v>
      </c>
      <c r="BF52">
        <v>35</v>
      </c>
    </row>
    <row r="53" spans="1:58" ht="409.5" x14ac:dyDescent="0.25">
      <c r="A53">
        <v>545</v>
      </c>
      <c r="B53" t="s">
        <v>227</v>
      </c>
      <c r="C53" s="1">
        <v>44278.48946759259</v>
      </c>
      <c r="D53">
        <v>2</v>
      </c>
      <c r="E53">
        <v>3</v>
      </c>
      <c r="F53" t="s">
        <v>842</v>
      </c>
      <c r="K53">
        <v>2</v>
      </c>
      <c r="L53" s="2" t="s">
        <v>923</v>
      </c>
      <c r="M53" s="2" t="s">
        <v>924</v>
      </c>
      <c r="N53">
        <v>3</v>
      </c>
      <c r="O53">
        <v>4</v>
      </c>
      <c r="P53">
        <v>3</v>
      </c>
      <c r="Q53">
        <v>2</v>
      </c>
      <c r="R53">
        <v>4</v>
      </c>
      <c r="S53">
        <v>1</v>
      </c>
      <c r="T53">
        <v>2</v>
      </c>
      <c r="U53">
        <v>2</v>
      </c>
      <c r="V53">
        <v>4</v>
      </c>
      <c r="W53">
        <v>3</v>
      </c>
      <c r="X53">
        <v>2</v>
      </c>
      <c r="Y53">
        <v>3</v>
      </c>
      <c r="Z53">
        <v>4</v>
      </c>
      <c r="AA53">
        <v>5</v>
      </c>
      <c r="AB53">
        <v>4</v>
      </c>
      <c r="AC53">
        <v>1</v>
      </c>
      <c r="AD53">
        <v>1</v>
      </c>
      <c r="AE53">
        <v>17</v>
      </c>
      <c r="AF53">
        <v>98</v>
      </c>
      <c r="AG53">
        <v>2</v>
      </c>
      <c r="AP53">
        <v>96</v>
      </c>
      <c r="AQ53">
        <v>28</v>
      </c>
      <c r="AR53">
        <v>63</v>
      </c>
      <c r="AS53">
        <v>39</v>
      </c>
      <c r="AT53">
        <v>11</v>
      </c>
      <c r="AU53">
        <v>1200</v>
      </c>
      <c r="AV53">
        <v>155</v>
      </c>
      <c r="AW53">
        <v>32</v>
      </c>
      <c r="AX53">
        <v>616</v>
      </c>
      <c r="AY53" s="1">
        <v>44278.508263888885</v>
      </c>
      <c r="AZ53">
        <v>1</v>
      </c>
      <c r="BA53">
        <v>8</v>
      </c>
      <c r="BB53">
        <v>8</v>
      </c>
      <c r="BC53">
        <v>0</v>
      </c>
      <c r="BD53">
        <v>0</v>
      </c>
      <c r="BE53" t="s">
        <v>133</v>
      </c>
      <c r="BF53">
        <v>14</v>
      </c>
    </row>
    <row r="54" spans="1:58" ht="409.5" x14ac:dyDescent="0.25">
      <c r="A54">
        <v>560</v>
      </c>
      <c r="B54" t="s">
        <v>227</v>
      </c>
      <c r="C54" s="1">
        <v>44284.518819444442</v>
      </c>
      <c r="D54">
        <v>2</v>
      </c>
      <c r="E54">
        <v>2</v>
      </c>
      <c r="F54" t="s">
        <v>931</v>
      </c>
      <c r="K54">
        <v>2</v>
      </c>
      <c r="L54" s="2" t="s">
        <v>932</v>
      </c>
      <c r="M54" s="2" t="s">
        <v>933</v>
      </c>
      <c r="N54">
        <v>4</v>
      </c>
      <c r="O54">
        <v>5</v>
      </c>
      <c r="P54">
        <v>5</v>
      </c>
      <c r="Q54">
        <v>1</v>
      </c>
      <c r="R54">
        <v>4</v>
      </c>
      <c r="S54">
        <v>2</v>
      </c>
      <c r="T54">
        <v>3</v>
      </c>
      <c r="U54">
        <v>3</v>
      </c>
      <c r="V54">
        <v>4</v>
      </c>
      <c r="W54">
        <v>4</v>
      </c>
      <c r="X54">
        <v>4</v>
      </c>
      <c r="Y54">
        <v>4</v>
      </c>
      <c r="Z54">
        <v>4</v>
      </c>
      <c r="AA54">
        <v>5</v>
      </c>
      <c r="AC54">
        <v>4</v>
      </c>
      <c r="AD54">
        <v>1</v>
      </c>
      <c r="AE54">
        <v>16</v>
      </c>
      <c r="AF54">
        <v>105</v>
      </c>
      <c r="AG54">
        <v>2</v>
      </c>
      <c r="AP54">
        <v>140</v>
      </c>
      <c r="AQ54">
        <v>33</v>
      </c>
      <c r="AR54">
        <v>36</v>
      </c>
      <c r="AS54">
        <v>63</v>
      </c>
      <c r="AT54">
        <v>14</v>
      </c>
      <c r="AU54">
        <v>198</v>
      </c>
      <c r="AV54">
        <v>206</v>
      </c>
      <c r="AW54">
        <v>52</v>
      </c>
      <c r="AX54">
        <v>742</v>
      </c>
      <c r="AY54" s="1">
        <v>44284.527407407404</v>
      </c>
      <c r="AZ54">
        <v>1</v>
      </c>
      <c r="BA54">
        <v>8</v>
      </c>
      <c r="BB54">
        <v>8</v>
      </c>
      <c r="BC54">
        <v>0</v>
      </c>
      <c r="BD54">
        <v>0</v>
      </c>
      <c r="BE54" t="s">
        <v>203</v>
      </c>
      <c r="BF54">
        <v>4</v>
      </c>
    </row>
    <row r="55" spans="1:58" ht="409.5" x14ac:dyDescent="0.25">
      <c r="A55">
        <v>568</v>
      </c>
      <c r="B55" t="s">
        <v>227</v>
      </c>
      <c r="C55" s="1">
        <v>44284.519548611112</v>
      </c>
      <c r="D55">
        <v>2</v>
      </c>
      <c r="E55">
        <v>2</v>
      </c>
      <c r="F55" t="s">
        <v>634</v>
      </c>
      <c r="K55">
        <v>2</v>
      </c>
      <c r="L55" s="2" t="s">
        <v>1075</v>
      </c>
      <c r="M55" s="2" t="s">
        <v>947</v>
      </c>
      <c r="N55">
        <v>2</v>
      </c>
      <c r="Q55">
        <v>2</v>
      </c>
      <c r="S55">
        <v>2</v>
      </c>
      <c r="T55">
        <v>2</v>
      </c>
      <c r="U55">
        <v>2</v>
      </c>
      <c r="V55">
        <v>4</v>
      </c>
      <c r="W55">
        <v>3</v>
      </c>
      <c r="Y55">
        <v>3</v>
      </c>
      <c r="Z55">
        <v>3</v>
      </c>
      <c r="AA55">
        <v>4</v>
      </c>
      <c r="AD55">
        <v>2</v>
      </c>
      <c r="AE55">
        <v>16</v>
      </c>
      <c r="AF55">
        <v>109</v>
      </c>
      <c r="AG55">
        <v>2</v>
      </c>
      <c r="AP55">
        <v>150</v>
      </c>
      <c r="AQ55">
        <v>25</v>
      </c>
      <c r="AR55">
        <v>26</v>
      </c>
      <c r="AS55">
        <v>104</v>
      </c>
      <c r="AT55">
        <v>27</v>
      </c>
      <c r="AU55">
        <v>138</v>
      </c>
      <c r="AV55">
        <v>51</v>
      </c>
      <c r="AW55">
        <v>38</v>
      </c>
      <c r="AX55">
        <v>559</v>
      </c>
      <c r="AY55" s="1">
        <v>44284.526018518518</v>
      </c>
      <c r="AZ55">
        <v>1</v>
      </c>
      <c r="BA55">
        <v>8</v>
      </c>
      <c r="BB55">
        <v>8</v>
      </c>
      <c r="BC55">
        <v>0</v>
      </c>
      <c r="BD55">
        <v>0</v>
      </c>
      <c r="BE55" t="s">
        <v>273</v>
      </c>
      <c r="BF55">
        <v>14</v>
      </c>
    </row>
    <row r="56" spans="1:58" ht="210" x14ac:dyDescent="0.25">
      <c r="A56">
        <v>571</v>
      </c>
      <c r="B56" t="s">
        <v>227</v>
      </c>
      <c r="C56" s="1">
        <v>44284.519594907404</v>
      </c>
      <c r="D56">
        <v>2</v>
      </c>
      <c r="E56">
        <v>2</v>
      </c>
      <c r="F56" t="s">
        <v>616</v>
      </c>
      <c r="K56">
        <v>2</v>
      </c>
      <c r="L56" s="2" t="s">
        <v>948</v>
      </c>
      <c r="M56" s="2" t="s">
        <v>949</v>
      </c>
      <c r="N56">
        <v>3</v>
      </c>
      <c r="O56">
        <v>3</v>
      </c>
      <c r="P56">
        <v>4</v>
      </c>
      <c r="Q56">
        <v>2</v>
      </c>
      <c r="R56">
        <v>3</v>
      </c>
      <c r="S56">
        <v>2</v>
      </c>
      <c r="T56">
        <v>2</v>
      </c>
      <c r="U56">
        <v>4</v>
      </c>
      <c r="V56">
        <v>4</v>
      </c>
      <c r="Y56">
        <v>3</v>
      </c>
      <c r="Z56">
        <v>5</v>
      </c>
      <c r="AA56">
        <v>4</v>
      </c>
      <c r="AB56">
        <v>3</v>
      </c>
      <c r="AD56">
        <v>1</v>
      </c>
      <c r="AE56">
        <v>16</v>
      </c>
      <c r="AF56">
        <v>111</v>
      </c>
      <c r="AG56">
        <v>2</v>
      </c>
      <c r="AP56">
        <v>158</v>
      </c>
      <c r="AQ56">
        <v>25</v>
      </c>
      <c r="AR56">
        <v>39</v>
      </c>
      <c r="AS56">
        <v>54</v>
      </c>
      <c r="AT56">
        <v>12</v>
      </c>
      <c r="AU56">
        <v>172</v>
      </c>
      <c r="AV56">
        <v>79</v>
      </c>
      <c r="AW56">
        <v>35</v>
      </c>
      <c r="AX56">
        <v>574</v>
      </c>
      <c r="AY56" s="1">
        <v>44284.526238425926</v>
      </c>
      <c r="AZ56">
        <v>1</v>
      </c>
      <c r="BA56">
        <v>8</v>
      </c>
      <c r="BB56">
        <v>8</v>
      </c>
      <c r="BC56">
        <v>0</v>
      </c>
      <c r="BD56">
        <v>0</v>
      </c>
      <c r="BE56" t="s">
        <v>287</v>
      </c>
      <c r="BF56">
        <v>13</v>
      </c>
    </row>
    <row r="57" spans="1:58" ht="409.5" x14ac:dyDescent="0.25">
      <c r="A57">
        <v>573</v>
      </c>
      <c r="B57" t="s">
        <v>227</v>
      </c>
      <c r="C57" s="1">
        <v>44284.519953703704</v>
      </c>
      <c r="D57">
        <v>2</v>
      </c>
      <c r="E57">
        <v>2</v>
      </c>
      <c r="F57" t="s">
        <v>616</v>
      </c>
      <c r="K57">
        <v>2</v>
      </c>
      <c r="L57" s="2" t="s">
        <v>952</v>
      </c>
      <c r="M57" t="e">
        <v>#NAME?</v>
      </c>
      <c r="N57">
        <v>1</v>
      </c>
      <c r="O57">
        <v>3</v>
      </c>
      <c r="P57">
        <v>3</v>
      </c>
      <c r="Q57">
        <v>1</v>
      </c>
      <c r="R57">
        <v>2</v>
      </c>
      <c r="S57">
        <v>2</v>
      </c>
      <c r="T57">
        <v>3</v>
      </c>
      <c r="U57">
        <v>2</v>
      </c>
      <c r="V57">
        <v>4</v>
      </c>
      <c r="W57">
        <v>4</v>
      </c>
      <c r="X57">
        <v>4</v>
      </c>
      <c r="Y57">
        <v>3</v>
      </c>
      <c r="Z57">
        <v>5</v>
      </c>
      <c r="AA57">
        <v>5</v>
      </c>
      <c r="AB57">
        <v>3</v>
      </c>
      <c r="AC57">
        <v>2</v>
      </c>
      <c r="AD57">
        <v>1</v>
      </c>
      <c r="AE57">
        <v>16</v>
      </c>
      <c r="AF57">
        <v>112</v>
      </c>
      <c r="AG57">
        <v>2</v>
      </c>
      <c r="AP57">
        <v>119</v>
      </c>
      <c r="AQ57">
        <v>31</v>
      </c>
      <c r="AR57">
        <v>33</v>
      </c>
      <c r="AS57">
        <v>50</v>
      </c>
      <c r="AT57">
        <v>18</v>
      </c>
      <c r="AU57">
        <v>264</v>
      </c>
      <c r="AV57">
        <v>123</v>
      </c>
      <c r="AW57">
        <v>37</v>
      </c>
      <c r="AX57">
        <v>675</v>
      </c>
      <c r="AY57" s="1">
        <v>44284.527766203704</v>
      </c>
      <c r="AZ57">
        <v>1</v>
      </c>
      <c r="BA57">
        <v>8</v>
      </c>
      <c r="BB57">
        <v>8</v>
      </c>
      <c r="BC57">
        <v>0</v>
      </c>
      <c r="BD57">
        <v>0</v>
      </c>
      <c r="BE57" t="s">
        <v>298</v>
      </c>
      <c r="BF57">
        <v>5</v>
      </c>
    </row>
    <row r="58" spans="1:58" ht="225" x14ac:dyDescent="0.25">
      <c r="A58">
        <v>576</v>
      </c>
      <c r="B58" t="s">
        <v>227</v>
      </c>
      <c r="C58" s="1">
        <v>44284.520127314812</v>
      </c>
      <c r="D58">
        <v>2</v>
      </c>
      <c r="E58">
        <v>2</v>
      </c>
      <c r="F58" t="s">
        <v>616</v>
      </c>
      <c r="K58">
        <v>2</v>
      </c>
      <c r="L58" s="2" t="s">
        <v>1076</v>
      </c>
      <c r="M58" t="s">
        <v>957</v>
      </c>
      <c r="N58">
        <v>2</v>
      </c>
      <c r="O58">
        <v>3</v>
      </c>
      <c r="P58">
        <v>3</v>
      </c>
      <c r="Q58">
        <v>2</v>
      </c>
      <c r="R58">
        <v>3</v>
      </c>
      <c r="S58">
        <v>1</v>
      </c>
      <c r="T58">
        <v>3</v>
      </c>
      <c r="U58">
        <v>3</v>
      </c>
      <c r="V58">
        <v>3</v>
      </c>
      <c r="W58">
        <v>4</v>
      </c>
      <c r="X58">
        <v>3</v>
      </c>
      <c r="Y58">
        <v>4</v>
      </c>
      <c r="Z58">
        <v>4</v>
      </c>
      <c r="AA58">
        <v>4</v>
      </c>
      <c r="AB58">
        <v>4</v>
      </c>
      <c r="AC58">
        <v>2</v>
      </c>
      <c r="AD58">
        <v>1</v>
      </c>
      <c r="AE58">
        <v>16</v>
      </c>
      <c r="AF58">
        <v>113</v>
      </c>
      <c r="AG58">
        <v>2</v>
      </c>
      <c r="AP58">
        <v>122</v>
      </c>
      <c r="AQ58">
        <v>53</v>
      </c>
      <c r="AR58">
        <v>103</v>
      </c>
      <c r="AS58">
        <v>75</v>
      </c>
      <c r="AT58">
        <v>10</v>
      </c>
      <c r="AU58">
        <v>184</v>
      </c>
      <c r="AV58">
        <v>20</v>
      </c>
      <c r="AW58">
        <v>32</v>
      </c>
      <c r="AX58">
        <v>530</v>
      </c>
      <c r="AY58" s="1">
        <v>44284.527060185188</v>
      </c>
      <c r="AZ58">
        <v>1</v>
      </c>
      <c r="BA58">
        <v>8</v>
      </c>
      <c r="BB58">
        <v>8</v>
      </c>
      <c r="BC58">
        <v>0</v>
      </c>
      <c r="BD58">
        <v>0</v>
      </c>
      <c r="BE58" t="s">
        <v>393</v>
      </c>
      <c r="BF58">
        <v>35</v>
      </c>
    </row>
    <row r="59" spans="1:58" ht="409.5" x14ac:dyDescent="0.25">
      <c r="A59">
        <v>589</v>
      </c>
      <c r="B59" t="s">
        <v>227</v>
      </c>
      <c r="C59" s="1">
        <v>44286.4997337963</v>
      </c>
      <c r="D59">
        <v>2</v>
      </c>
      <c r="E59">
        <v>3</v>
      </c>
      <c r="F59" t="s">
        <v>970</v>
      </c>
      <c r="K59">
        <v>2</v>
      </c>
      <c r="L59" s="2" t="s">
        <v>1077</v>
      </c>
      <c r="M59" t="s">
        <v>972</v>
      </c>
      <c r="N59">
        <v>2</v>
      </c>
      <c r="O59">
        <v>2</v>
      </c>
      <c r="P59">
        <v>4</v>
      </c>
      <c r="Q59">
        <v>1</v>
      </c>
      <c r="R59">
        <v>1</v>
      </c>
      <c r="S59">
        <v>1</v>
      </c>
      <c r="T59">
        <v>3</v>
      </c>
      <c r="U59">
        <v>3</v>
      </c>
      <c r="V59">
        <v>3</v>
      </c>
      <c r="W59">
        <v>2</v>
      </c>
      <c r="X59">
        <v>2</v>
      </c>
      <c r="Y59">
        <v>3</v>
      </c>
      <c r="Z59">
        <v>2</v>
      </c>
      <c r="AA59">
        <v>2</v>
      </c>
      <c r="AB59">
        <v>1</v>
      </c>
      <c r="AC59">
        <v>3</v>
      </c>
      <c r="AD59">
        <v>2</v>
      </c>
      <c r="AE59">
        <v>18</v>
      </c>
      <c r="AF59">
        <v>119</v>
      </c>
      <c r="AG59">
        <v>2</v>
      </c>
      <c r="AP59">
        <v>61</v>
      </c>
      <c r="AQ59">
        <v>40</v>
      </c>
      <c r="AR59">
        <v>60</v>
      </c>
      <c r="AS59">
        <v>91</v>
      </c>
      <c r="AT59">
        <v>24</v>
      </c>
      <c r="AU59">
        <v>391</v>
      </c>
      <c r="AV59">
        <v>165</v>
      </c>
      <c r="AW59">
        <v>61</v>
      </c>
      <c r="AX59">
        <v>893</v>
      </c>
      <c r="AY59" s="1">
        <v>44286.510069444441</v>
      </c>
      <c r="AZ59">
        <v>1</v>
      </c>
      <c r="BA59">
        <v>8</v>
      </c>
      <c r="BB59">
        <v>8</v>
      </c>
      <c r="BC59">
        <v>0</v>
      </c>
      <c r="BD59">
        <v>0</v>
      </c>
      <c r="BE59" t="s">
        <v>160</v>
      </c>
      <c r="BF59">
        <v>2</v>
      </c>
    </row>
    <row r="60" spans="1:58" ht="360" x14ac:dyDescent="0.25">
      <c r="A60">
        <v>591</v>
      </c>
      <c r="B60" t="s">
        <v>227</v>
      </c>
      <c r="C60" s="1">
        <v>44286.499745370369</v>
      </c>
      <c r="D60">
        <v>2</v>
      </c>
      <c r="E60">
        <v>3</v>
      </c>
      <c r="F60" t="s">
        <v>973</v>
      </c>
      <c r="K60">
        <v>2</v>
      </c>
      <c r="L60" s="2" t="s">
        <v>975</v>
      </c>
      <c r="M60" s="2" t="s">
        <v>976</v>
      </c>
      <c r="N60">
        <v>3</v>
      </c>
      <c r="O60">
        <v>4</v>
      </c>
      <c r="P60">
        <v>3</v>
      </c>
      <c r="Q60">
        <v>1</v>
      </c>
      <c r="R60">
        <v>3</v>
      </c>
      <c r="S60">
        <v>1</v>
      </c>
      <c r="T60">
        <v>2</v>
      </c>
      <c r="U60">
        <v>1</v>
      </c>
      <c r="V60">
        <v>2</v>
      </c>
      <c r="W60">
        <v>2</v>
      </c>
      <c r="X60">
        <v>3</v>
      </c>
      <c r="Y60">
        <v>2</v>
      </c>
      <c r="Z60">
        <v>3</v>
      </c>
      <c r="AA60">
        <v>2</v>
      </c>
      <c r="AB60">
        <v>2</v>
      </c>
      <c r="AC60">
        <v>3</v>
      </c>
      <c r="AD60">
        <v>2</v>
      </c>
      <c r="AE60">
        <v>16</v>
      </c>
      <c r="AF60">
        <v>120</v>
      </c>
      <c r="AG60">
        <v>2</v>
      </c>
      <c r="AP60">
        <v>63</v>
      </c>
      <c r="AQ60">
        <v>32</v>
      </c>
      <c r="AR60">
        <v>23</v>
      </c>
      <c r="AS60">
        <v>48</v>
      </c>
      <c r="AT60">
        <v>21</v>
      </c>
      <c r="AU60">
        <v>287</v>
      </c>
      <c r="AV60">
        <v>105</v>
      </c>
      <c r="AW60">
        <v>38</v>
      </c>
      <c r="AX60">
        <v>617</v>
      </c>
      <c r="AY60" s="1">
        <v>44286.506886574076</v>
      </c>
      <c r="AZ60">
        <v>1</v>
      </c>
      <c r="BA60">
        <v>8</v>
      </c>
      <c r="BB60">
        <v>8</v>
      </c>
      <c r="BC60">
        <v>0</v>
      </c>
      <c r="BD60">
        <v>0</v>
      </c>
      <c r="BE60" t="s">
        <v>121</v>
      </c>
      <c r="BF60">
        <v>9</v>
      </c>
    </row>
    <row r="61" spans="1:58" ht="180" x14ac:dyDescent="0.25">
      <c r="A61">
        <v>593</v>
      </c>
      <c r="B61" t="s">
        <v>227</v>
      </c>
      <c r="C61" s="1">
        <v>44286.499756944446</v>
      </c>
      <c r="D61">
        <v>2</v>
      </c>
      <c r="E61">
        <v>3</v>
      </c>
      <c r="F61" t="s">
        <v>973</v>
      </c>
      <c r="K61">
        <v>2</v>
      </c>
      <c r="L61" s="2" t="s">
        <v>977</v>
      </c>
      <c r="M61" t="s">
        <v>978</v>
      </c>
      <c r="N61">
        <v>2</v>
      </c>
      <c r="O61">
        <v>3</v>
      </c>
      <c r="P61">
        <v>2</v>
      </c>
      <c r="Q61">
        <v>3</v>
      </c>
      <c r="S61">
        <v>2</v>
      </c>
      <c r="T61">
        <v>2</v>
      </c>
      <c r="U61">
        <v>3</v>
      </c>
      <c r="V61">
        <v>3</v>
      </c>
      <c r="W61">
        <v>4</v>
      </c>
      <c r="X61">
        <v>2</v>
      </c>
      <c r="Y61">
        <v>4</v>
      </c>
      <c r="Z61">
        <v>4</v>
      </c>
      <c r="AA61">
        <v>4</v>
      </c>
      <c r="AB61">
        <v>3</v>
      </c>
      <c r="AD61">
        <v>1</v>
      </c>
      <c r="AE61">
        <v>17</v>
      </c>
      <c r="AF61">
        <v>121</v>
      </c>
      <c r="AG61">
        <v>2</v>
      </c>
      <c r="AP61">
        <v>146</v>
      </c>
      <c r="AQ61">
        <v>39</v>
      </c>
      <c r="AR61">
        <v>22</v>
      </c>
      <c r="AS61">
        <v>42</v>
      </c>
      <c r="AT61">
        <v>27</v>
      </c>
      <c r="AU61">
        <v>68</v>
      </c>
      <c r="AV61">
        <v>26</v>
      </c>
      <c r="AW61">
        <v>38</v>
      </c>
      <c r="AX61">
        <v>408</v>
      </c>
      <c r="AY61" s="1">
        <v>44286.504479166666</v>
      </c>
      <c r="AZ61">
        <v>1</v>
      </c>
      <c r="BA61">
        <v>8</v>
      </c>
      <c r="BB61">
        <v>8</v>
      </c>
      <c r="BC61">
        <v>0</v>
      </c>
      <c r="BD61">
        <v>0</v>
      </c>
      <c r="BE61" t="s">
        <v>940</v>
      </c>
      <c r="BF61">
        <v>37</v>
      </c>
    </row>
    <row r="62" spans="1:58" ht="315" x14ac:dyDescent="0.25">
      <c r="A62">
        <v>596</v>
      </c>
      <c r="B62" t="s">
        <v>227</v>
      </c>
      <c r="C62" s="1">
        <v>44286.499768518515</v>
      </c>
      <c r="D62">
        <v>2</v>
      </c>
      <c r="E62">
        <v>3</v>
      </c>
      <c r="F62" t="s">
        <v>981</v>
      </c>
      <c r="K62">
        <v>2</v>
      </c>
      <c r="L62" s="2" t="s">
        <v>1078</v>
      </c>
      <c r="M62" s="2" t="s">
        <v>983</v>
      </c>
      <c r="N62">
        <v>2</v>
      </c>
      <c r="O62">
        <v>3</v>
      </c>
      <c r="P62">
        <v>3</v>
      </c>
      <c r="Q62">
        <v>3</v>
      </c>
      <c r="S62">
        <v>2</v>
      </c>
      <c r="T62">
        <v>3</v>
      </c>
      <c r="U62">
        <v>2</v>
      </c>
      <c r="V62">
        <v>3</v>
      </c>
      <c r="W62">
        <v>4</v>
      </c>
      <c r="X62">
        <v>3</v>
      </c>
      <c r="Y62">
        <v>4</v>
      </c>
      <c r="Z62">
        <v>5</v>
      </c>
      <c r="AA62">
        <v>4</v>
      </c>
      <c r="AB62">
        <v>4</v>
      </c>
      <c r="AD62">
        <v>1</v>
      </c>
      <c r="AE62">
        <v>17</v>
      </c>
      <c r="AF62">
        <v>122</v>
      </c>
      <c r="AG62">
        <v>2</v>
      </c>
      <c r="AP62">
        <v>170</v>
      </c>
      <c r="AQ62">
        <v>39</v>
      </c>
      <c r="AR62">
        <v>44</v>
      </c>
      <c r="AS62">
        <v>53</v>
      </c>
      <c r="AT62">
        <v>25</v>
      </c>
      <c r="AU62">
        <v>306</v>
      </c>
      <c r="AV62">
        <v>136</v>
      </c>
      <c r="AW62">
        <v>50</v>
      </c>
      <c r="AX62">
        <v>823</v>
      </c>
      <c r="AY62" s="1">
        <v>44286.509293981479</v>
      </c>
      <c r="AZ62">
        <v>1</v>
      </c>
      <c r="BA62">
        <v>8</v>
      </c>
      <c r="BB62">
        <v>8</v>
      </c>
      <c r="BC62">
        <v>0</v>
      </c>
      <c r="BD62">
        <v>0</v>
      </c>
      <c r="BE62" t="s">
        <v>728</v>
      </c>
      <c r="BF62">
        <v>1</v>
      </c>
    </row>
    <row r="63" spans="1:58" ht="409.5" x14ac:dyDescent="0.25">
      <c r="A63">
        <v>598</v>
      </c>
      <c r="B63" t="s">
        <v>227</v>
      </c>
      <c r="C63" s="1">
        <v>44286.499780092592</v>
      </c>
      <c r="D63">
        <v>2</v>
      </c>
      <c r="E63">
        <v>3</v>
      </c>
      <c r="F63" t="s">
        <v>987</v>
      </c>
      <c r="K63">
        <v>2</v>
      </c>
      <c r="L63" s="2" t="s">
        <v>988</v>
      </c>
      <c r="M63" t="e">
        <v>#NAME?</v>
      </c>
      <c r="N63">
        <v>5</v>
      </c>
      <c r="O63">
        <v>5</v>
      </c>
      <c r="P63">
        <v>4</v>
      </c>
      <c r="Q63">
        <v>2</v>
      </c>
      <c r="R63">
        <v>3</v>
      </c>
      <c r="S63">
        <v>2</v>
      </c>
      <c r="T63">
        <v>5</v>
      </c>
      <c r="U63">
        <v>3</v>
      </c>
      <c r="V63">
        <v>5</v>
      </c>
      <c r="W63">
        <v>4</v>
      </c>
      <c r="X63">
        <v>3</v>
      </c>
      <c r="Y63">
        <v>3</v>
      </c>
      <c r="Z63">
        <v>4</v>
      </c>
      <c r="AA63">
        <v>4</v>
      </c>
      <c r="AB63">
        <v>5</v>
      </c>
      <c r="AC63">
        <v>3</v>
      </c>
      <c r="AD63">
        <v>2</v>
      </c>
      <c r="AE63">
        <v>17</v>
      </c>
      <c r="AF63">
        <v>123</v>
      </c>
      <c r="AG63">
        <v>2</v>
      </c>
      <c r="AP63">
        <v>137</v>
      </c>
      <c r="AQ63">
        <v>46</v>
      </c>
      <c r="AR63">
        <v>26</v>
      </c>
      <c r="AS63">
        <v>42</v>
      </c>
      <c r="AT63">
        <v>17</v>
      </c>
      <c r="AU63">
        <v>393</v>
      </c>
      <c r="AV63">
        <v>181</v>
      </c>
      <c r="AW63">
        <v>40</v>
      </c>
      <c r="AX63">
        <v>882</v>
      </c>
      <c r="AY63" s="1">
        <v>44286.509988425925</v>
      </c>
      <c r="AZ63">
        <v>1</v>
      </c>
      <c r="BA63">
        <v>8</v>
      </c>
      <c r="BB63">
        <v>8</v>
      </c>
      <c r="BC63">
        <v>0</v>
      </c>
      <c r="BD63">
        <v>0</v>
      </c>
      <c r="BE63" t="s">
        <v>209</v>
      </c>
      <c r="BF63">
        <v>7</v>
      </c>
    </row>
    <row r="64" spans="1:58" ht="409.5" x14ac:dyDescent="0.25">
      <c r="A64">
        <v>602</v>
      </c>
      <c r="B64" t="s">
        <v>227</v>
      </c>
      <c r="C64" s="1">
        <v>44286.499849537038</v>
      </c>
      <c r="D64">
        <v>2</v>
      </c>
      <c r="E64">
        <v>3</v>
      </c>
      <c r="F64" t="s">
        <v>973</v>
      </c>
      <c r="K64">
        <v>2</v>
      </c>
      <c r="L64" s="2" t="s">
        <v>995</v>
      </c>
      <c r="M64" s="2" t="s">
        <v>996</v>
      </c>
      <c r="N64">
        <v>4</v>
      </c>
      <c r="O64">
        <v>3</v>
      </c>
      <c r="P64">
        <v>3</v>
      </c>
      <c r="Q64">
        <v>2</v>
      </c>
      <c r="R64">
        <v>3</v>
      </c>
      <c r="S64">
        <v>2</v>
      </c>
      <c r="T64">
        <v>2</v>
      </c>
      <c r="U64">
        <v>2</v>
      </c>
      <c r="V64">
        <v>4</v>
      </c>
      <c r="W64">
        <v>3</v>
      </c>
      <c r="X64">
        <v>4</v>
      </c>
      <c r="Y64">
        <v>3</v>
      </c>
      <c r="Z64">
        <v>4</v>
      </c>
      <c r="AA64">
        <v>4</v>
      </c>
      <c r="AB64">
        <v>5</v>
      </c>
      <c r="AD64">
        <v>2</v>
      </c>
      <c r="AE64">
        <v>18</v>
      </c>
      <c r="AF64">
        <v>125</v>
      </c>
      <c r="AG64">
        <v>2</v>
      </c>
      <c r="AP64">
        <v>134</v>
      </c>
      <c r="AQ64">
        <v>37</v>
      </c>
      <c r="AR64">
        <v>27</v>
      </c>
      <c r="AS64">
        <v>93</v>
      </c>
      <c r="AT64">
        <v>26</v>
      </c>
      <c r="AU64">
        <v>185</v>
      </c>
      <c r="AV64">
        <v>410</v>
      </c>
      <c r="AW64">
        <v>56</v>
      </c>
      <c r="AX64">
        <v>658</v>
      </c>
      <c r="AY64" s="1">
        <v>44286.511053240742</v>
      </c>
      <c r="AZ64">
        <v>1</v>
      </c>
      <c r="BA64">
        <v>8</v>
      </c>
      <c r="BB64">
        <v>8</v>
      </c>
      <c r="BC64">
        <v>0</v>
      </c>
      <c r="BD64">
        <v>0</v>
      </c>
      <c r="BE64" t="s">
        <v>611</v>
      </c>
      <c r="BF64">
        <v>2</v>
      </c>
    </row>
    <row r="65" spans="1:58" ht="409.5" x14ac:dyDescent="0.25">
      <c r="A65">
        <v>604</v>
      </c>
      <c r="B65" t="s">
        <v>227</v>
      </c>
      <c r="C65" s="1">
        <v>44286.500069444446</v>
      </c>
      <c r="D65">
        <v>2</v>
      </c>
      <c r="E65">
        <v>3</v>
      </c>
      <c r="F65" t="s">
        <v>998</v>
      </c>
      <c r="K65">
        <v>2</v>
      </c>
      <c r="L65" s="2" t="s">
        <v>999</v>
      </c>
      <c r="M65" t="s">
        <v>1000</v>
      </c>
      <c r="N65">
        <v>5</v>
      </c>
      <c r="O65">
        <v>5</v>
      </c>
      <c r="P65">
        <v>4</v>
      </c>
      <c r="Q65">
        <v>1</v>
      </c>
      <c r="R65">
        <v>1</v>
      </c>
      <c r="S65">
        <v>1</v>
      </c>
      <c r="T65">
        <v>4</v>
      </c>
      <c r="U65">
        <v>4</v>
      </c>
      <c r="V65">
        <v>5</v>
      </c>
      <c r="W65">
        <v>5</v>
      </c>
      <c r="X65">
        <v>3</v>
      </c>
      <c r="Y65">
        <v>4</v>
      </c>
      <c r="Z65">
        <v>5</v>
      </c>
      <c r="AA65">
        <v>5</v>
      </c>
      <c r="AB65">
        <v>4</v>
      </c>
      <c r="AC65">
        <v>1</v>
      </c>
      <c r="AD65">
        <v>2</v>
      </c>
      <c r="AE65">
        <v>17</v>
      </c>
      <c r="AF65">
        <v>126</v>
      </c>
      <c r="AG65">
        <v>2</v>
      </c>
      <c r="AP65">
        <v>175</v>
      </c>
      <c r="AQ65">
        <v>25</v>
      </c>
      <c r="AR65">
        <v>19</v>
      </c>
      <c r="AS65">
        <v>84</v>
      </c>
      <c r="AT65">
        <v>13</v>
      </c>
      <c r="AU65">
        <v>141</v>
      </c>
      <c r="AV65">
        <v>337</v>
      </c>
      <c r="AW65">
        <v>39</v>
      </c>
      <c r="AX65">
        <v>596</v>
      </c>
      <c r="AY65" s="1">
        <v>44286.509710648148</v>
      </c>
      <c r="AZ65">
        <v>1</v>
      </c>
      <c r="BA65">
        <v>8</v>
      </c>
      <c r="BB65">
        <v>8</v>
      </c>
      <c r="BC65">
        <v>0</v>
      </c>
      <c r="BD65">
        <v>0</v>
      </c>
      <c r="BE65" t="s">
        <v>308</v>
      </c>
      <c r="BF65">
        <v>15</v>
      </c>
    </row>
    <row r="66" spans="1:58" ht="409.5" x14ac:dyDescent="0.25">
      <c r="A66">
        <v>606</v>
      </c>
      <c r="B66" t="s">
        <v>227</v>
      </c>
      <c r="C66" s="1">
        <v>44286.500138888892</v>
      </c>
      <c r="D66">
        <v>2</v>
      </c>
      <c r="E66">
        <v>3</v>
      </c>
      <c r="F66" t="s">
        <v>973</v>
      </c>
      <c r="K66">
        <v>2</v>
      </c>
      <c r="L66" s="2" t="s">
        <v>1002</v>
      </c>
      <c r="M66" s="2" t="s">
        <v>1003</v>
      </c>
      <c r="N66">
        <v>4</v>
      </c>
      <c r="O66">
        <v>4</v>
      </c>
      <c r="P66">
        <v>5</v>
      </c>
      <c r="Q66">
        <v>2</v>
      </c>
      <c r="R66">
        <v>1</v>
      </c>
      <c r="S66">
        <v>2</v>
      </c>
      <c r="T66">
        <v>4</v>
      </c>
      <c r="U66">
        <v>3</v>
      </c>
      <c r="V66">
        <v>4</v>
      </c>
      <c r="W66">
        <v>4</v>
      </c>
      <c r="X66">
        <v>5</v>
      </c>
      <c r="Y66">
        <v>4</v>
      </c>
      <c r="Z66">
        <v>5</v>
      </c>
      <c r="AA66">
        <v>5</v>
      </c>
      <c r="AB66">
        <v>4</v>
      </c>
      <c r="AC66">
        <v>2</v>
      </c>
      <c r="AD66">
        <v>2</v>
      </c>
      <c r="AE66">
        <v>17</v>
      </c>
      <c r="AF66">
        <v>127</v>
      </c>
      <c r="AG66">
        <v>2</v>
      </c>
      <c r="AP66">
        <v>84</v>
      </c>
      <c r="AQ66">
        <v>28</v>
      </c>
      <c r="AR66">
        <v>41</v>
      </c>
      <c r="AS66">
        <v>58</v>
      </c>
      <c r="AT66">
        <v>8</v>
      </c>
      <c r="AU66">
        <v>318</v>
      </c>
      <c r="AV66">
        <v>209</v>
      </c>
      <c r="AW66">
        <v>30</v>
      </c>
      <c r="AX66">
        <v>776</v>
      </c>
      <c r="AY66" s="1">
        <v>44286.509120370371</v>
      </c>
      <c r="AZ66">
        <v>1</v>
      </c>
      <c r="BA66">
        <v>8</v>
      </c>
      <c r="BB66">
        <v>8</v>
      </c>
      <c r="BC66">
        <v>0</v>
      </c>
      <c r="BD66">
        <v>0</v>
      </c>
      <c r="BE66" t="s">
        <v>633</v>
      </c>
      <c r="BF66">
        <v>16</v>
      </c>
    </row>
    <row r="67" spans="1:58" x14ac:dyDescent="0.25">
      <c r="A67">
        <v>610</v>
      </c>
      <c r="B67" t="s">
        <v>227</v>
      </c>
      <c r="C67" s="1">
        <v>44286.500289351854</v>
      </c>
      <c r="D67">
        <v>2</v>
      </c>
      <c r="E67">
        <v>3</v>
      </c>
      <c r="F67" t="s">
        <v>970</v>
      </c>
      <c r="K67">
        <v>2</v>
      </c>
      <c r="L67" t="s">
        <v>1009</v>
      </c>
      <c r="M67" t="e">
        <v>#NAME?</v>
      </c>
      <c r="N67">
        <v>5</v>
      </c>
      <c r="O67">
        <v>4</v>
      </c>
      <c r="P67">
        <v>3</v>
      </c>
      <c r="Q67">
        <v>1</v>
      </c>
      <c r="S67">
        <v>2</v>
      </c>
      <c r="T67">
        <v>3</v>
      </c>
      <c r="U67">
        <v>2</v>
      </c>
      <c r="V67">
        <v>3</v>
      </c>
      <c r="W67">
        <v>4</v>
      </c>
      <c r="X67">
        <v>4</v>
      </c>
      <c r="Y67">
        <v>3</v>
      </c>
      <c r="Z67">
        <v>3</v>
      </c>
      <c r="AA67">
        <v>3</v>
      </c>
      <c r="AB67">
        <v>4</v>
      </c>
      <c r="AD67">
        <v>2</v>
      </c>
      <c r="AE67">
        <v>17</v>
      </c>
      <c r="AF67">
        <v>129</v>
      </c>
      <c r="AG67">
        <v>2</v>
      </c>
      <c r="AP67">
        <v>55</v>
      </c>
      <c r="AQ67">
        <v>43</v>
      </c>
      <c r="AR67">
        <v>45</v>
      </c>
      <c r="AS67">
        <v>90</v>
      </c>
      <c r="AT67">
        <v>22</v>
      </c>
      <c r="AU67">
        <v>214</v>
      </c>
      <c r="AV67">
        <v>87</v>
      </c>
      <c r="AW67">
        <v>74</v>
      </c>
      <c r="AX67">
        <v>630</v>
      </c>
      <c r="AY67" s="1">
        <v>44286.507581018515</v>
      </c>
      <c r="AZ67">
        <v>1</v>
      </c>
      <c r="BA67">
        <v>8</v>
      </c>
      <c r="BB67">
        <v>8</v>
      </c>
      <c r="BC67">
        <v>0</v>
      </c>
      <c r="BD67">
        <v>0</v>
      </c>
      <c r="BE67" t="s">
        <v>418</v>
      </c>
      <c r="BF67">
        <v>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B13F-4833-4CE5-8DC0-A4171973E3F3}">
  <dimension ref="A1:BF69"/>
  <sheetViews>
    <sheetView topLeftCell="Y1" workbookViewId="0">
      <selection activeCell="AI5" sqref="AI5"/>
    </sheetView>
  </sheetViews>
  <sheetFormatPr baseColWidth="10" defaultRowHeight="15" x14ac:dyDescent="0.25"/>
  <cols>
    <col min="3" max="3" width="13.855468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x14ac:dyDescent="0.25">
      <c r="A3">
        <v>326</v>
      </c>
      <c r="B3" t="s">
        <v>227</v>
      </c>
      <c r="C3" s="1">
        <v>44258.599039351851</v>
      </c>
      <c r="D3">
        <v>2</v>
      </c>
      <c r="E3">
        <v>2</v>
      </c>
      <c r="F3" t="s">
        <v>616</v>
      </c>
      <c r="K3">
        <v>2</v>
      </c>
      <c r="L3" t="e">
        <v>#NAME?</v>
      </c>
      <c r="M3" t="e">
        <v>#NAME?</v>
      </c>
      <c r="N3">
        <v>2</v>
      </c>
      <c r="O3">
        <v>3</v>
      </c>
      <c r="P3">
        <v>4</v>
      </c>
      <c r="Q3">
        <v>2</v>
      </c>
      <c r="R3">
        <v>3</v>
      </c>
      <c r="S3">
        <v>1</v>
      </c>
      <c r="T3">
        <v>2</v>
      </c>
      <c r="U3">
        <v>2</v>
      </c>
      <c r="W3">
        <v>4</v>
      </c>
      <c r="X3">
        <v>4</v>
      </c>
      <c r="Y3">
        <v>3</v>
      </c>
      <c r="Z3">
        <v>3</v>
      </c>
      <c r="AA3">
        <v>4</v>
      </c>
      <c r="AB3">
        <v>4</v>
      </c>
      <c r="AD3">
        <v>1</v>
      </c>
      <c r="AE3">
        <v>16</v>
      </c>
      <c r="AF3">
        <v>2</v>
      </c>
      <c r="AG3">
        <v>3</v>
      </c>
      <c r="AP3">
        <v>48</v>
      </c>
      <c r="AQ3">
        <v>40</v>
      </c>
      <c r="AR3">
        <v>60</v>
      </c>
      <c r="AS3">
        <v>43</v>
      </c>
      <c r="AT3">
        <v>24</v>
      </c>
      <c r="AU3">
        <v>135</v>
      </c>
      <c r="AV3">
        <v>67</v>
      </c>
      <c r="AW3">
        <v>41</v>
      </c>
      <c r="AX3">
        <v>458</v>
      </c>
      <c r="AY3" s="1">
        <v>44258.604351851849</v>
      </c>
      <c r="AZ3">
        <v>1</v>
      </c>
      <c r="BA3">
        <v>8</v>
      </c>
      <c r="BB3">
        <v>8</v>
      </c>
      <c r="BC3">
        <v>0</v>
      </c>
      <c r="BD3">
        <v>0</v>
      </c>
      <c r="BE3" t="s">
        <v>427</v>
      </c>
      <c r="BF3">
        <v>14</v>
      </c>
    </row>
    <row r="4" spans="1:58" x14ac:dyDescent="0.25">
      <c r="A4">
        <v>328</v>
      </c>
      <c r="B4" t="s">
        <v>227</v>
      </c>
      <c r="C4" s="1">
        <v>44258.599062499998</v>
      </c>
      <c r="D4">
        <v>2</v>
      </c>
      <c r="E4">
        <v>2</v>
      </c>
      <c r="F4" t="s">
        <v>616</v>
      </c>
      <c r="K4">
        <v>2</v>
      </c>
      <c r="L4" t="e">
        <v>#NAME?</v>
      </c>
      <c r="M4" t="e">
        <v>#NAME?</v>
      </c>
      <c r="N4">
        <v>4</v>
      </c>
      <c r="O4">
        <v>4</v>
      </c>
      <c r="P4">
        <v>4</v>
      </c>
      <c r="Q4">
        <v>2</v>
      </c>
      <c r="R4">
        <v>2</v>
      </c>
      <c r="S4">
        <v>2</v>
      </c>
      <c r="T4">
        <v>4</v>
      </c>
      <c r="U4">
        <v>2</v>
      </c>
      <c r="V4">
        <v>4</v>
      </c>
      <c r="W4">
        <v>5</v>
      </c>
      <c r="X4">
        <v>2</v>
      </c>
      <c r="Y4">
        <v>5</v>
      </c>
      <c r="Z4">
        <v>5</v>
      </c>
      <c r="AA4">
        <v>5</v>
      </c>
      <c r="AB4">
        <v>5</v>
      </c>
      <c r="AC4">
        <v>3</v>
      </c>
      <c r="AD4">
        <v>2</v>
      </c>
      <c r="AE4">
        <v>15</v>
      </c>
      <c r="AF4">
        <v>3</v>
      </c>
      <c r="AG4">
        <v>3</v>
      </c>
      <c r="AP4">
        <v>47</v>
      </c>
      <c r="AQ4">
        <v>26</v>
      </c>
      <c r="AR4">
        <v>51</v>
      </c>
      <c r="AS4">
        <v>73</v>
      </c>
      <c r="AT4">
        <v>14</v>
      </c>
      <c r="AU4">
        <v>274</v>
      </c>
      <c r="AV4">
        <v>103</v>
      </c>
      <c r="AW4">
        <v>23</v>
      </c>
      <c r="AX4">
        <v>611</v>
      </c>
      <c r="AY4" s="1">
        <v>44258.606134259258</v>
      </c>
      <c r="AZ4">
        <v>1</v>
      </c>
      <c r="BA4">
        <v>8</v>
      </c>
      <c r="BB4">
        <v>8</v>
      </c>
      <c r="BC4">
        <v>0</v>
      </c>
      <c r="BD4">
        <v>0</v>
      </c>
      <c r="BE4" t="s">
        <v>215</v>
      </c>
      <c r="BF4">
        <v>16</v>
      </c>
    </row>
    <row r="5" spans="1:58" ht="409.5" x14ac:dyDescent="0.25">
      <c r="A5">
        <v>330</v>
      </c>
      <c r="B5" t="s">
        <v>227</v>
      </c>
      <c r="C5" s="1">
        <v>44258.599085648151</v>
      </c>
      <c r="D5">
        <v>2</v>
      </c>
      <c r="E5">
        <v>2</v>
      </c>
      <c r="F5" t="s">
        <v>616</v>
      </c>
      <c r="K5">
        <v>2</v>
      </c>
      <c r="L5" s="2" t="s">
        <v>625</v>
      </c>
      <c r="M5" t="s">
        <v>626</v>
      </c>
      <c r="N5">
        <v>5</v>
      </c>
      <c r="O5">
        <v>5</v>
      </c>
      <c r="P5">
        <v>5</v>
      </c>
      <c r="Q5">
        <v>1</v>
      </c>
      <c r="S5">
        <v>1</v>
      </c>
      <c r="T5">
        <v>1</v>
      </c>
      <c r="U5">
        <v>2</v>
      </c>
      <c r="V5">
        <v>3</v>
      </c>
      <c r="W5">
        <v>3</v>
      </c>
      <c r="X5">
        <v>3</v>
      </c>
      <c r="Y5">
        <v>3</v>
      </c>
      <c r="Z5">
        <v>4</v>
      </c>
      <c r="AA5">
        <v>3</v>
      </c>
      <c r="AB5">
        <v>3</v>
      </c>
      <c r="AC5">
        <v>3</v>
      </c>
      <c r="AD5">
        <v>2</v>
      </c>
      <c r="AE5">
        <v>16</v>
      </c>
      <c r="AF5">
        <v>4</v>
      </c>
      <c r="AG5">
        <v>3</v>
      </c>
      <c r="AP5">
        <v>54</v>
      </c>
      <c r="AQ5">
        <v>35</v>
      </c>
      <c r="AR5">
        <v>31</v>
      </c>
      <c r="AS5">
        <v>64</v>
      </c>
      <c r="AT5">
        <v>31</v>
      </c>
      <c r="AU5">
        <v>190</v>
      </c>
      <c r="AV5">
        <v>36</v>
      </c>
      <c r="AW5">
        <v>37</v>
      </c>
      <c r="AX5">
        <v>478</v>
      </c>
      <c r="AY5" s="1">
        <v>44258.604618055557</v>
      </c>
      <c r="AZ5">
        <v>1</v>
      </c>
      <c r="BA5">
        <v>8</v>
      </c>
      <c r="BB5">
        <v>8</v>
      </c>
      <c r="BC5">
        <v>0</v>
      </c>
      <c r="BD5">
        <v>0</v>
      </c>
      <c r="BE5" t="s">
        <v>246</v>
      </c>
      <c r="BF5">
        <v>17</v>
      </c>
    </row>
    <row r="6" spans="1:58" x14ac:dyDescent="0.25">
      <c r="A6">
        <v>335</v>
      </c>
      <c r="B6" t="s">
        <v>227</v>
      </c>
      <c r="C6" s="1">
        <v>44258.599189814813</v>
      </c>
      <c r="D6">
        <v>2</v>
      </c>
      <c r="E6">
        <v>2</v>
      </c>
      <c r="F6" t="s">
        <v>616</v>
      </c>
      <c r="K6">
        <v>2</v>
      </c>
      <c r="L6" t="s">
        <v>639</v>
      </c>
      <c r="M6" t="s">
        <v>640</v>
      </c>
      <c r="N6">
        <v>3</v>
      </c>
      <c r="O6">
        <v>4</v>
      </c>
      <c r="P6">
        <v>4</v>
      </c>
      <c r="Q6">
        <v>2</v>
      </c>
      <c r="R6">
        <v>4</v>
      </c>
      <c r="S6">
        <v>1</v>
      </c>
      <c r="T6">
        <v>2</v>
      </c>
      <c r="U6">
        <v>2</v>
      </c>
      <c r="V6">
        <v>3</v>
      </c>
      <c r="W6">
        <v>4</v>
      </c>
      <c r="X6">
        <v>2</v>
      </c>
      <c r="Y6">
        <v>3</v>
      </c>
      <c r="Z6">
        <v>3</v>
      </c>
      <c r="AA6">
        <v>3</v>
      </c>
      <c r="AB6">
        <v>3</v>
      </c>
      <c r="AD6">
        <v>1</v>
      </c>
      <c r="AE6">
        <v>15</v>
      </c>
      <c r="AF6">
        <v>5</v>
      </c>
      <c r="AG6">
        <v>3</v>
      </c>
      <c r="AP6">
        <v>205</v>
      </c>
      <c r="AQ6">
        <v>52</v>
      </c>
      <c r="AR6">
        <v>31</v>
      </c>
      <c r="AS6">
        <v>75</v>
      </c>
      <c r="AT6">
        <v>26</v>
      </c>
      <c r="AU6">
        <v>91</v>
      </c>
      <c r="AV6">
        <v>23</v>
      </c>
      <c r="AW6">
        <v>39</v>
      </c>
      <c r="AX6">
        <v>542</v>
      </c>
      <c r="AY6" s="1">
        <v>44258.605462962965</v>
      </c>
      <c r="AZ6">
        <v>1</v>
      </c>
      <c r="BA6">
        <v>8</v>
      </c>
      <c r="BB6">
        <v>8</v>
      </c>
      <c r="BC6">
        <v>0</v>
      </c>
      <c r="BD6">
        <v>0</v>
      </c>
      <c r="BE6" t="s">
        <v>393</v>
      </c>
      <c r="BF6">
        <v>29</v>
      </c>
    </row>
    <row r="7" spans="1:58" ht="409.5" x14ac:dyDescent="0.25">
      <c r="A7">
        <v>336</v>
      </c>
      <c r="B7" t="s">
        <v>227</v>
      </c>
      <c r="C7" s="1">
        <v>44258.599236111113</v>
      </c>
      <c r="D7">
        <v>2</v>
      </c>
      <c r="E7">
        <v>2</v>
      </c>
      <c r="F7" t="s">
        <v>616</v>
      </c>
      <c r="K7">
        <v>2</v>
      </c>
      <c r="L7" s="2" t="s">
        <v>641</v>
      </c>
      <c r="M7" t="s">
        <v>642</v>
      </c>
      <c r="N7">
        <v>4</v>
      </c>
      <c r="O7">
        <v>4</v>
      </c>
      <c r="P7">
        <v>4</v>
      </c>
      <c r="Q7">
        <v>2</v>
      </c>
      <c r="R7">
        <v>4</v>
      </c>
      <c r="S7">
        <v>1</v>
      </c>
      <c r="T7">
        <v>4</v>
      </c>
      <c r="U7">
        <v>3</v>
      </c>
      <c r="V7">
        <v>2</v>
      </c>
      <c r="W7">
        <v>2</v>
      </c>
      <c r="X7">
        <v>5</v>
      </c>
      <c r="Y7">
        <v>4</v>
      </c>
      <c r="Z7">
        <v>5</v>
      </c>
      <c r="AA7">
        <v>4</v>
      </c>
      <c r="AB7">
        <v>4</v>
      </c>
      <c r="AD7">
        <v>1</v>
      </c>
      <c r="AE7">
        <v>16</v>
      </c>
      <c r="AF7">
        <v>6</v>
      </c>
      <c r="AG7">
        <v>3</v>
      </c>
      <c r="AP7">
        <v>163</v>
      </c>
      <c r="AQ7">
        <v>28</v>
      </c>
      <c r="AR7">
        <v>23</v>
      </c>
      <c r="AS7">
        <v>52</v>
      </c>
      <c r="AT7">
        <v>11</v>
      </c>
      <c r="AU7">
        <v>408</v>
      </c>
      <c r="AV7">
        <v>2522</v>
      </c>
      <c r="AW7">
        <v>25</v>
      </c>
      <c r="AX7">
        <v>810</v>
      </c>
      <c r="AY7" s="1">
        <v>44258.636643518519</v>
      </c>
      <c r="AZ7">
        <v>1</v>
      </c>
      <c r="BA7">
        <v>8</v>
      </c>
      <c r="BB7">
        <v>8</v>
      </c>
      <c r="BC7">
        <v>0</v>
      </c>
      <c r="BD7">
        <v>0</v>
      </c>
      <c r="BE7" t="s">
        <v>333</v>
      </c>
      <c r="BF7">
        <v>17</v>
      </c>
    </row>
    <row r="8" spans="1:58" ht="375" x14ac:dyDescent="0.25">
      <c r="A8">
        <v>345</v>
      </c>
      <c r="B8" t="s">
        <v>227</v>
      </c>
      <c r="C8" s="1">
        <v>44260.315567129626</v>
      </c>
      <c r="D8">
        <v>2</v>
      </c>
      <c r="E8">
        <v>3</v>
      </c>
      <c r="F8" t="s">
        <v>406</v>
      </c>
      <c r="K8">
        <v>2</v>
      </c>
      <c r="L8" s="2" t="s">
        <v>655</v>
      </c>
      <c r="M8" s="2" t="s">
        <v>656</v>
      </c>
      <c r="N8">
        <v>4</v>
      </c>
      <c r="O8">
        <v>4</v>
      </c>
      <c r="P8">
        <v>4</v>
      </c>
      <c r="Q8">
        <v>2</v>
      </c>
      <c r="R8">
        <v>1</v>
      </c>
      <c r="S8">
        <v>2</v>
      </c>
      <c r="T8">
        <v>4</v>
      </c>
      <c r="U8">
        <v>2</v>
      </c>
      <c r="V8">
        <v>5</v>
      </c>
      <c r="W8">
        <v>4</v>
      </c>
      <c r="X8">
        <v>4</v>
      </c>
      <c r="Y8">
        <v>4</v>
      </c>
      <c r="Z8">
        <v>5</v>
      </c>
      <c r="AA8">
        <v>5</v>
      </c>
      <c r="AB8">
        <v>5</v>
      </c>
      <c r="AC8">
        <v>2</v>
      </c>
      <c r="AD8">
        <v>1</v>
      </c>
      <c r="AE8">
        <v>17</v>
      </c>
      <c r="AF8">
        <v>8</v>
      </c>
      <c r="AG8">
        <v>3</v>
      </c>
      <c r="AP8">
        <v>130</v>
      </c>
      <c r="AQ8">
        <v>42</v>
      </c>
      <c r="AR8">
        <v>35</v>
      </c>
      <c r="AS8">
        <v>150</v>
      </c>
      <c r="AT8">
        <v>34</v>
      </c>
      <c r="AU8">
        <v>310</v>
      </c>
      <c r="AV8">
        <v>161</v>
      </c>
      <c r="AW8">
        <v>71</v>
      </c>
      <c r="AX8">
        <v>846</v>
      </c>
      <c r="AY8" s="1">
        <v>44260.326365740744</v>
      </c>
      <c r="AZ8">
        <v>1</v>
      </c>
      <c r="BA8">
        <v>8</v>
      </c>
      <c r="BB8">
        <v>8</v>
      </c>
      <c r="BC8">
        <v>0</v>
      </c>
      <c r="BD8">
        <v>0</v>
      </c>
      <c r="BE8" t="s">
        <v>571</v>
      </c>
      <c r="BF8">
        <v>0</v>
      </c>
    </row>
    <row r="9" spans="1:58" ht="409.5" x14ac:dyDescent="0.25">
      <c r="A9">
        <v>356</v>
      </c>
      <c r="B9" t="s">
        <v>227</v>
      </c>
      <c r="C9" s="1">
        <v>44260.315601851849</v>
      </c>
      <c r="D9">
        <v>2</v>
      </c>
      <c r="E9">
        <v>3</v>
      </c>
      <c r="F9" t="s">
        <v>401</v>
      </c>
      <c r="K9">
        <v>2</v>
      </c>
      <c r="L9" s="2" t="s">
        <v>675</v>
      </c>
      <c r="M9" t="e">
        <v>#NAME?</v>
      </c>
      <c r="N9">
        <v>3</v>
      </c>
      <c r="O9">
        <v>3</v>
      </c>
      <c r="P9">
        <v>3</v>
      </c>
      <c r="Q9">
        <v>1</v>
      </c>
      <c r="R9">
        <v>4</v>
      </c>
      <c r="S9">
        <v>2</v>
      </c>
      <c r="T9">
        <v>2</v>
      </c>
      <c r="U9">
        <v>2</v>
      </c>
      <c r="V9">
        <v>3</v>
      </c>
      <c r="W9">
        <v>4</v>
      </c>
      <c r="X9">
        <v>3</v>
      </c>
      <c r="Y9">
        <v>3</v>
      </c>
      <c r="Z9">
        <v>5</v>
      </c>
      <c r="AA9">
        <v>3</v>
      </c>
      <c r="AB9">
        <v>4</v>
      </c>
      <c r="AD9">
        <v>1</v>
      </c>
      <c r="AE9">
        <v>16</v>
      </c>
      <c r="AF9">
        <v>12</v>
      </c>
      <c r="AG9">
        <v>3</v>
      </c>
      <c r="AP9">
        <v>176</v>
      </c>
      <c r="AQ9">
        <v>52</v>
      </c>
      <c r="AR9">
        <v>88</v>
      </c>
      <c r="AS9">
        <v>69</v>
      </c>
      <c r="AT9">
        <v>24</v>
      </c>
      <c r="AU9">
        <v>415</v>
      </c>
      <c r="AV9">
        <v>59</v>
      </c>
      <c r="AW9">
        <v>52</v>
      </c>
      <c r="AX9">
        <v>881</v>
      </c>
      <c r="AY9" s="1">
        <v>44260.326423611114</v>
      </c>
      <c r="AZ9">
        <v>1</v>
      </c>
      <c r="BA9">
        <v>8</v>
      </c>
      <c r="BB9">
        <v>8</v>
      </c>
      <c r="BC9">
        <v>0</v>
      </c>
      <c r="BD9">
        <v>0</v>
      </c>
      <c r="BE9" t="s">
        <v>576</v>
      </c>
      <c r="BF9">
        <v>4</v>
      </c>
    </row>
    <row r="10" spans="1:58" ht="409.5" x14ac:dyDescent="0.25">
      <c r="A10">
        <v>360</v>
      </c>
      <c r="B10" t="s">
        <v>227</v>
      </c>
      <c r="C10" s="1">
        <v>44260.315636574072</v>
      </c>
      <c r="D10">
        <v>2</v>
      </c>
      <c r="E10">
        <v>3</v>
      </c>
      <c r="F10" t="s">
        <v>410</v>
      </c>
      <c r="K10">
        <v>2</v>
      </c>
      <c r="L10" s="2" t="s">
        <v>1063</v>
      </c>
      <c r="M10" t="e">
        <v>#NAME?</v>
      </c>
      <c r="N10">
        <v>3</v>
      </c>
      <c r="O10">
        <v>5</v>
      </c>
      <c r="P10">
        <v>5</v>
      </c>
      <c r="Q10">
        <v>3</v>
      </c>
      <c r="R10">
        <v>3</v>
      </c>
      <c r="S10">
        <v>2</v>
      </c>
      <c r="T10">
        <v>4</v>
      </c>
      <c r="U10">
        <v>2</v>
      </c>
      <c r="V10">
        <v>4</v>
      </c>
      <c r="W10">
        <v>4</v>
      </c>
      <c r="Y10">
        <v>5</v>
      </c>
      <c r="Z10">
        <v>5</v>
      </c>
      <c r="AA10">
        <v>4</v>
      </c>
      <c r="AB10">
        <v>5</v>
      </c>
      <c r="AD10">
        <v>1</v>
      </c>
      <c r="AE10">
        <v>17</v>
      </c>
      <c r="AF10">
        <v>13</v>
      </c>
      <c r="AG10">
        <v>3</v>
      </c>
      <c r="AP10">
        <v>83</v>
      </c>
      <c r="AQ10">
        <v>47</v>
      </c>
      <c r="AR10">
        <v>41</v>
      </c>
      <c r="AS10">
        <v>92</v>
      </c>
      <c r="AT10">
        <v>13</v>
      </c>
      <c r="AU10">
        <v>338</v>
      </c>
      <c r="AV10">
        <v>69</v>
      </c>
      <c r="AW10">
        <v>83</v>
      </c>
      <c r="AX10">
        <v>766</v>
      </c>
      <c r="AY10" s="1">
        <v>44260.324502314812</v>
      </c>
      <c r="AZ10">
        <v>1</v>
      </c>
      <c r="BA10">
        <v>8</v>
      </c>
      <c r="BB10">
        <v>8</v>
      </c>
      <c r="BC10">
        <v>0</v>
      </c>
      <c r="BD10">
        <v>0</v>
      </c>
      <c r="BE10" t="s">
        <v>203</v>
      </c>
      <c r="BF10">
        <v>7</v>
      </c>
    </row>
    <row r="11" spans="1:58" x14ac:dyDescent="0.25">
      <c r="A11">
        <v>364</v>
      </c>
      <c r="B11" t="s">
        <v>227</v>
      </c>
      <c r="C11" s="1">
        <v>44260.315706018519</v>
      </c>
      <c r="D11">
        <v>2</v>
      </c>
      <c r="E11">
        <v>3</v>
      </c>
      <c r="F11" t="s">
        <v>401</v>
      </c>
      <c r="K11">
        <v>2</v>
      </c>
      <c r="L11" t="s">
        <v>690</v>
      </c>
      <c r="M11" t="s">
        <v>691</v>
      </c>
      <c r="N11">
        <v>2</v>
      </c>
      <c r="O11">
        <v>4</v>
      </c>
      <c r="P11">
        <v>4</v>
      </c>
      <c r="Q11">
        <v>1</v>
      </c>
      <c r="R11">
        <v>2</v>
      </c>
      <c r="S11">
        <v>4</v>
      </c>
      <c r="T11">
        <v>4</v>
      </c>
      <c r="U11">
        <v>3</v>
      </c>
      <c r="V11">
        <v>4</v>
      </c>
      <c r="W11">
        <v>4</v>
      </c>
      <c r="X11">
        <v>2</v>
      </c>
      <c r="Y11">
        <v>4</v>
      </c>
      <c r="Z11">
        <v>5</v>
      </c>
      <c r="AA11">
        <v>5</v>
      </c>
      <c r="AB11">
        <v>5</v>
      </c>
      <c r="AD11">
        <v>1</v>
      </c>
      <c r="AE11">
        <v>17</v>
      </c>
      <c r="AF11">
        <v>15</v>
      </c>
      <c r="AG11">
        <v>3</v>
      </c>
      <c r="AP11">
        <v>140</v>
      </c>
      <c r="AQ11">
        <v>35</v>
      </c>
      <c r="AR11">
        <v>30</v>
      </c>
      <c r="AS11">
        <v>47</v>
      </c>
      <c r="AT11">
        <v>17</v>
      </c>
      <c r="AU11">
        <v>374</v>
      </c>
      <c r="AV11">
        <v>101</v>
      </c>
      <c r="AW11">
        <v>41</v>
      </c>
      <c r="AX11">
        <v>785</v>
      </c>
      <c r="AY11" s="1">
        <v>44260.324791666666</v>
      </c>
      <c r="AZ11">
        <v>1</v>
      </c>
      <c r="BA11">
        <v>8</v>
      </c>
      <c r="BB11">
        <v>8</v>
      </c>
      <c r="BC11">
        <v>0</v>
      </c>
      <c r="BD11">
        <v>0</v>
      </c>
      <c r="BE11" t="s">
        <v>692</v>
      </c>
      <c r="BF11">
        <v>5</v>
      </c>
    </row>
    <row r="12" spans="1:58" ht="409.5" x14ac:dyDescent="0.25">
      <c r="A12">
        <v>374</v>
      </c>
      <c r="B12" t="s">
        <v>227</v>
      </c>
      <c r="C12" s="1">
        <v>44260.388865740744</v>
      </c>
      <c r="D12">
        <v>2</v>
      </c>
      <c r="E12">
        <v>3</v>
      </c>
      <c r="F12" t="s">
        <v>454</v>
      </c>
      <c r="K12">
        <v>2</v>
      </c>
      <c r="L12" s="2" t="s">
        <v>707</v>
      </c>
      <c r="M12" s="2" t="s">
        <v>708</v>
      </c>
      <c r="N12">
        <v>4</v>
      </c>
      <c r="O12">
        <v>4</v>
      </c>
      <c r="P12">
        <v>4</v>
      </c>
      <c r="Q12">
        <v>1</v>
      </c>
      <c r="R12">
        <v>4</v>
      </c>
      <c r="S12">
        <v>2</v>
      </c>
      <c r="T12">
        <v>3</v>
      </c>
      <c r="U12">
        <v>2</v>
      </c>
      <c r="V12">
        <v>5</v>
      </c>
      <c r="W12">
        <v>5</v>
      </c>
      <c r="X12">
        <v>4</v>
      </c>
      <c r="Y12">
        <v>5</v>
      </c>
      <c r="Z12">
        <v>5</v>
      </c>
      <c r="AA12">
        <v>4</v>
      </c>
      <c r="AB12">
        <v>5</v>
      </c>
      <c r="AC12">
        <v>3</v>
      </c>
      <c r="AD12">
        <v>1</v>
      </c>
      <c r="AE12">
        <v>17</v>
      </c>
      <c r="AF12">
        <v>19</v>
      </c>
      <c r="AG12">
        <v>3</v>
      </c>
      <c r="AP12">
        <v>93</v>
      </c>
      <c r="AQ12">
        <v>34</v>
      </c>
      <c r="AR12">
        <v>37</v>
      </c>
      <c r="AS12">
        <v>63</v>
      </c>
      <c r="AT12">
        <v>17</v>
      </c>
      <c r="AU12">
        <v>606</v>
      </c>
      <c r="AV12">
        <v>122</v>
      </c>
      <c r="AW12">
        <v>28</v>
      </c>
      <c r="AX12">
        <v>1000</v>
      </c>
      <c r="AY12" s="1">
        <v>44260.400439814817</v>
      </c>
      <c r="AZ12">
        <v>1</v>
      </c>
      <c r="BA12">
        <v>8</v>
      </c>
      <c r="BB12">
        <v>8</v>
      </c>
      <c r="BC12">
        <v>0</v>
      </c>
      <c r="BD12">
        <v>0</v>
      </c>
      <c r="BE12" t="s">
        <v>180</v>
      </c>
      <c r="BF12">
        <v>6</v>
      </c>
    </row>
    <row r="13" spans="1:58" ht="409.5" x14ac:dyDescent="0.25">
      <c r="A13">
        <v>377</v>
      </c>
      <c r="B13" t="s">
        <v>227</v>
      </c>
      <c r="C13" s="1">
        <v>44260.38890046296</v>
      </c>
      <c r="D13">
        <v>2</v>
      </c>
      <c r="E13">
        <v>3</v>
      </c>
      <c r="F13" t="s">
        <v>401</v>
      </c>
      <c r="K13">
        <v>2</v>
      </c>
      <c r="L13" s="2" t="s">
        <v>713</v>
      </c>
      <c r="M13" s="2" t="s">
        <v>714</v>
      </c>
      <c r="N13">
        <v>2</v>
      </c>
      <c r="O13">
        <v>3</v>
      </c>
      <c r="P13">
        <v>2</v>
      </c>
      <c r="Q13">
        <v>2</v>
      </c>
      <c r="R13">
        <v>2</v>
      </c>
      <c r="S13">
        <v>2</v>
      </c>
      <c r="T13">
        <v>2</v>
      </c>
      <c r="U13">
        <v>1</v>
      </c>
      <c r="V13">
        <v>4</v>
      </c>
      <c r="W13">
        <v>4</v>
      </c>
      <c r="X13">
        <v>4</v>
      </c>
      <c r="Y13">
        <v>3</v>
      </c>
      <c r="Z13">
        <v>4</v>
      </c>
      <c r="AA13">
        <v>4</v>
      </c>
      <c r="AB13">
        <v>4</v>
      </c>
      <c r="AC13">
        <v>2</v>
      </c>
      <c r="AD13">
        <v>1</v>
      </c>
      <c r="AE13">
        <v>17</v>
      </c>
      <c r="AF13">
        <v>20</v>
      </c>
      <c r="AG13">
        <v>3</v>
      </c>
      <c r="AP13">
        <v>95</v>
      </c>
      <c r="AQ13">
        <v>56</v>
      </c>
      <c r="AR13">
        <v>42</v>
      </c>
      <c r="AS13">
        <v>69</v>
      </c>
      <c r="AT13">
        <v>34</v>
      </c>
      <c r="AU13">
        <v>447</v>
      </c>
      <c r="AV13">
        <v>226</v>
      </c>
      <c r="AW13">
        <v>61</v>
      </c>
      <c r="AX13">
        <v>1030</v>
      </c>
      <c r="AY13" s="1">
        <v>44260.400821759256</v>
      </c>
      <c r="AZ13">
        <v>1</v>
      </c>
      <c r="BA13">
        <v>8</v>
      </c>
      <c r="BB13">
        <v>8</v>
      </c>
      <c r="BC13">
        <v>0</v>
      </c>
      <c r="BD13">
        <v>0</v>
      </c>
      <c r="BE13" t="s">
        <v>510</v>
      </c>
      <c r="BF13">
        <v>0</v>
      </c>
    </row>
    <row r="14" spans="1:58" ht="409.5" x14ac:dyDescent="0.25">
      <c r="A14">
        <v>379</v>
      </c>
      <c r="B14" t="s">
        <v>227</v>
      </c>
      <c r="C14" s="1">
        <v>44260.388923611114</v>
      </c>
      <c r="D14">
        <v>2</v>
      </c>
      <c r="E14">
        <v>3</v>
      </c>
      <c r="F14" t="s">
        <v>401</v>
      </c>
      <c r="K14">
        <v>2</v>
      </c>
      <c r="L14" s="2" t="s">
        <v>717</v>
      </c>
      <c r="M14" t="s">
        <v>718</v>
      </c>
      <c r="N14">
        <v>3</v>
      </c>
      <c r="O14">
        <v>4</v>
      </c>
      <c r="P14">
        <v>3</v>
      </c>
      <c r="Q14">
        <v>2</v>
      </c>
      <c r="R14">
        <v>4</v>
      </c>
      <c r="S14">
        <v>2</v>
      </c>
      <c r="T14">
        <v>2</v>
      </c>
      <c r="U14">
        <v>2</v>
      </c>
      <c r="V14">
        <v>5</v>
      </c>
      <c r="W14">
        <v>4</v>
      </c>
      <c r="X14">
        <v>2</v>
      </c>
      <c r="Y14">
        <v>4</v>
      </c>
      <c r="Z14">
        <v>5</v>
      </c>
      <c r="AA14">
        <v>4</v>
      </c>
      <c r="AB14">
        <v>3</v>
      </c>
      <c r="AC14">
        <v>3</v>
      </c>
      <c r="AD14">
        <v>2</v>
      </c>
      <c r="AE14">
        <v>17</v>
      </c>
      <c r="AF14">
        <v>21</v>
      </c>
      <c r="AG14">
        <v>3</v>
      </c>
      <c r="AP14">
        <v>117</v>
      </c>
      <c r="AQ14">
        <v>54</v>
      </c>
      <c r="AR14">
        <v>28</v>
      </c>
      <c r="AS14">
        <v>38</v>
      </c>
      <c r="AT14">
        <v>14</v>
      </c>
      <c r="AU14">
        <v>322</v>
      </c>
      <c r="AV14">
        <v>314</v>
      </c>
      <c r="AW14">
        <v>36</v>
      </c>
      <c r="AX14">
        <v>709</v>
      </c>
      <c r="AY14" s="1">
        <v>44260.399606481478</v>
      </c>
      <c r="AZ14">
        <v>1</v>
      </c>
      <c r="BA14">
        <v>8</v>
      </c>
      <c r="BB14">
        <v>8</v>
      </c>
      <c r="BC14">
        <v>0</v>
      </c>
      <c r="BD14">
        <v>0</v>
      </c>
      <c r="BE14" t="s">
        <v>692</v>
      </c>
      <c r="BF14">
        <v>10</v>
      </c>
    </row>
    <row r="15" spans="1:58" ht="285" x14ac:dyDescent="0.25">
      <c r="A15">
        <v>381</v>
      </c>
      <c r="B15" t="s">
        <v>227</v>
      </c>
      <c r="C15" s="1">
        <v>44260.388935185183</v>
      </c>
      <c r="D15">
        <v>2</v>
      </c>
      <c r="E15">
        <v>3</v>
      </c>
      <c r="F15" t="s">
        <v>401</v>
      </c>
      <c r="K15">
        <v>2</v>
      </c>
      <c r="L15" s="2" t="s">
        <v>721</v>
      </c>
      <c r="M15" t="e">
        <v>#NAME?</v>
      </c>
      <c r="N15">
        <v>2</v>
      </c>
      <c r="O15">
        <v>3</v>
      </c>
      <c r="P15">
        <v>3</v>
      </c>
      <c r="Q15">
        <v>1</v>
      </c>
      <c r="R15">
        <v>2</v>
      </c>
      <c r="S15">
        <v>2</v>
      </c>
      <c r="T15">
        <v>2</v>
      </c>
      <c r="U15">
        <v>3</v>
      </c>
      <c r="V15">
        <v>4</v>
      </c>
      <c r="W15">
        <v>3</v>
      </c>
      <c r="X15">
        <v>2</v>
      </c>
      <c r="Y15">
        <v>3</v>
      </c>
      <c r="Z15">
        <v>3</v>
      </c>
      <c r="AA15">
        <v>4</v>
      </c>
      <c r="AB15">
        <v>4</v>
      </c>
      <c r="AC15">
        <v>3</v>
      </c>
      <c r="AD15">
        <v>1</v>
      </c>
      <c r="AE15">
        <v>17</v>
      </c>
      <c r="AF15">
        <v>22</v>
      </c>
      <c r="AG15">
        <v>3</v>
      </c>
      <c r="AP15">
        <v>170</v>
      </c>
      <c r="AQ15">
        <v>49</v>
      </c>
      <c r="AR15">
        <v>44</v>
      </c>
      <c r="AS15">
        <v>56</v>
      </c>
      <c r="AT15">
        <v>35</v>
      </c>
      <c r="AU15">
        <v>179</v>
      </c>
      <c r="AV15">
        <v>154</v>
      </c>
      <c r="AW15">
        <v>50</v>
      </c>
      <c r="AX15">
        <v>737</v>
      </c>
      <c r="AY15" s="1">
        <v>44260.397465277776</v>
      </c>
      <c r="AZ15">
        <v>1</v>
      </c>
      <c r="BA15">
        <v>8</v>
      </c>
      <c r="BB15">
        <v>8</v>
      </c>
      <c r="BC15">
        <v>0</v>
      </c>
      <c r="BD15">
        <v>0</v>
      </c>
      <c r="BE15" t="s">
        <v>576</v>
      </c>
      <c r="BF15">
        <v>1</v>
      </c>
    </row>
    <row r="16" spans="1:58" x14ac:dyDescent="0.25">
      <c r="A16">
        <v>384</v>
      </c>
      <c r="B16" t="s">
        <v>227</v>
      </c>
      <c r="C16" s="1">
        <v>44260.388993055552</v>
      </c>
      <c r="D16">
        <v>2</v>
      </c>
      <c r="E16">
        <v>3</v>
      </c>
      <c r="F16" t="s">
        <v>406</v>
      </c>
      <c r="K16">
        <v>2</v>
      </c>
      <c r="L16" t="s">
        <v>725</v>
      </c>
      <c r="M16" t="e">
        <v>#NAME?</v>
      </c>
      <c r="N16">
        <v>3</v>
      </c>
      <c r="O16">
        <v>3</v>
      </c>
      <c r="P16">
        <v>2</v>
      </c>
      <c r="Q16">
        <v>2</v>
      </c>
      <c r="R16">
        <v>3</v>
      </c>
      <c r="S16">
        <v>1</v>
      </c>
      <c r="T16">
        <v>2</v>
      </c>
      <c r="U16">
        <v>2</v>
      </c>
      <c r="V16">
        <v>4</v>
      </c>
      <c r="W16">
        <v>4</v>
      </c>
      <c r="X16">
        <v>2</v>
      </c>
      <c r="Y16">
        <v>4</v>
      </c>
      <c r="Z16">
        <v>5</v>
      </c>
      <c r="AA16">
        <v>4</v>
      </c>
      <c r="AB16">
        <v>5</v>
      </c>
      <c r="AD16">
        <v>1</v>
      </c>
      <c r="AE16">
        <v>17</v>
      </c>
      <c r="AF16">
        <v>24</v>
      </c>
      <c r="AG16">
        <v>3</v>
      </c>
      <c r="AP16">
        <v>249</v>
      </c>
      <c r="AQ16">
        <v>40</v>
      </c>
      <c r="AR16">
        <v>61</v>
      </c>
      <c r="AS16">
        <v>91</v>
      </c>
      <c r="AT16">
        <v>41</v>
      </c>
      <c r="AU16">
        <v>50</v>
      </c>
      <c r="AV16">
        <v>298</v>
      </c>
      <c r="AW16">
        <v>136</v>
      </c>
      <c r="AX16">
        <v>876</v>
      </c>
      <c r="AY16" s="1">
        <v>44260.400173611109</v>
      </c>
      <c r="AZ16">
        <v>1</v>
      </c>
      <c r="BA16">
        <v>8</v>
      </c>
      <c r="BB16">
        <v>8</v>
      </c>
      <c r="BC16">
        <v>0</v>
      </c>
      <c r="BD16">
        <v>0</v>
      </c>
      <c r="BE16" t="s">
        <v>152</v>
      </c>
      <c r="BF16">
        <v>18</v>
      </c>
    </row>
    <row r="17" spans="1:58" ht="390" x14ac:dyDescent="0.25">
      <c r="A17">
        <v>387</v>
      </c>
      <c r="B17" t="s">
        <v>227</v>
      </c>
      <c r="C17" s="1">
        <v>44260.389050925929</v>
      </c>
      <c r="D17">
        <v>2</v>
      </c>
      <c r="E17">
        <v>3</v>
      </c>
      <c r="F17" t="s">
        <v>401</v>
      </c>
      <c r="K17">
        <v>2</v>
      </c>
      <c r="L17" s="2" t="s">
        <v>731</v>
      </c>
      <c r="M17" t="e">
        <v>#NAME?</v>
      </c>
      <c r="N17">
        <v>1</v>
      </c>
      <c r="O17">
        <v>3</v>
      </c>
      <c r="P17">
        <v>3</v>
      </c>
      <c r="Q17">
        <v>2</v>
      </c>
      <c r="R17">
        <v>2</v>
      </c>
      <c r="S17">
        <v>1</v>
      </c>
      <c r="T17">
        <v>2</v>
      </c>
      <c r="U17">
        <v>1</v>
      </c>
      <c r="V17">
        <v>4</v>
      </c>
      <c r="W17">
        <v>4</v>
      </c>
      <c r="X17">
        <v>2</v>
      </c>
      <c r="Y17">
        <v>3</v>
      </c>
      <c r="Z17">
        <v>2</v>
      </c>
      <c r="AA17">
        <v>3</v>
      </c>
      <c r="AB17">
        <v>2</v>
      </c>
      <c r="AC17">
        <v>2</v>
      </c>
      <c r="AD17">
        <v>1</v>
      </c>
      <c r="AE17">
        <v>15</v>
      </c>
      <c r="AF17">
        <v>25</v>
      </c>
      <c r="AG17">
        <v>3</v>
      </c>
      <c r="AP17">
        <v>158</v>
      </c>
      <c r="AQ17">
        <v>44</v>
      </c>
      <c r="AR17">
        <v>40</v>
      </c>
      <c r="AS17">
        <v>131</v>
      </c>
      <c r="AT17">
        <v>28</v>
      </c>
      <c r="AU17">
        <v>345</v>
      </c>
      <c r="AV17">
        <v>208</v>
      </c>
      <c r="AW17">
        <v>58</v>
      </c>
      <c r="AX17">
        <v>1012</v>
      </c>
      <c r="AY17" s="1">
        <v>44260.400763888887</v>
      </c>
      <c r="AZ17">
        <v>1</v>
      </c>
      <c r="BA17">
        <v>8</v>
      </c>
      <c r="BB17">
        <v>8</v>
      </c>
      <c r="BC17">
        <v>0</v>
      </c>
      <c r="BD17">
        <v>0</v>
      </c>
      <c r="BE17" t="s">
        <v>732</v>
      </c>
      <c r="BF17">
        <v>0</v>
      </c>
    </row>
    <row r="18" spans="1:58" ht="300" x14ac:dyDescent="0.25">
      <c r="A18">
        <v>389</v>
      </c>
      <c r="B18" t="s">
        <v>227</v>
      </c>
      <c r="C18" s="1">
        <v>44260.389108796298</v>
      </c>
      <c r="D18">
        <v>2</v>
      </c>
      <c r="E18">
        <v>3</v>
      </c>
      <c r="F18" t="s">
        <v>401</v>
      </c>
      <c r="K18">
        <v>2</v>
      </c>
      <c r="L18" s="2" t="s">
        <v>735</v>
      </c>
      <c r="M18" s="2" t="s">
        <v>736</v>
      </c>
      <c r="N18">
        <v>1</v>
      </c>
      <c r="O18">
        <v>4</v>
      </c>
      <c r="P18">
        <v>3</v>
      </c>
      <c r="Q18">
        <v>2</v>
      </c>
      <c r="R18">
        <v>3</v>
      </c>
      <c r="S18">
        <v>1</v>
      </c>
      <c r="T18">
        <v>2</v>
      </c>
      <c r="U18">
        <v>2</v>
      </c>
      <c r="V18">
        <v>4</v>
      </c>
      <c r="W18">
        <v>4</v>
      </c>
      <c r="X18">
        <v>3</v>
      </c>
      <c r="Y18">
        <v>4</v>
      </c>
      <c r="Z18">
        <v>4</v>
      </c>
      <c r="AA18">
        <v>4</v>
      </c>
      <c r="AB18">
        <v>4</v>
      </c>
      <c r="AC18">
        <v>2</v>
      </c>
      <c r="AD18">
        <v>1</v>
      </c>
      <c r="AE18">
        <v>17</v>
      </c>
      <c r="AF18">
        <v>26</v>
      </c>
      <c r="AG18">
        <v>3</v>
      </c>
      <c r="AP18">
        <v>128</v>
      </c>
      <c r="AQ18">
        <v>53</v>
      </c>
      <c r="AR18">
        <v>47</v>
      </c>
      <c r="AS18">
        <v>151</v>
      </c>
      <c r="AT18">
        <v>33</v>
      </c>
      <c r="AU18">
        <v>87</v>
      </c>
      <c r="AV18">
        <v>191</v>
      </c>
      <c r="AW18">
        <v>80</v>
      </c>
      <c r="AX18">
        <v>682</v>
      </c>
      <c r="AY18" s="1">
        <v>44260.398020833331</v>
      </c>
      <c r="AZ18">
        <v>1</v>
      </c>
      <c r="BA18">
        <v>8</v>
      </c>
      <c r="BB18">
        <v>8</v>
      </c>
      <c r="BC18">
        <v>0</v>
      </c>
      <c r="BD18">
        <v>0</v>
      </c>
      <c r="BE18" t="s">
        <v>611</v>
      </c>
      <c r="BF18">
        <v>8</v>
      </c>
    </row>
    <row r="19" spans="1:58" ht="120" x14ac:dyDescent="0.25">
      <c r="A19">
        <v>390</v>
      </c>
      <c r="B19" t="s">
        <v>227</v>
      </c>
      <c r="C19" s="1">
        <v>44260.389108796298</v>
      </c>
      <c r="D19">
        <v>2</v>
      </c>
      <c r="E19">
        <v>3</v>
      </c>
      <c r="F19" t="s">
        <v>401</v>
      </c>
      <c r="K19">
        <v>2</v>
      </c>
      <c r="L19" s="2" t="s">
        <v>737</v>
      </c>
      <c r="M19" t="e">
        <v>#NAME?</v>
      </c>
      <c r="N19">
        <v>1</v>
      </c>
      <c r="O19">
        <v>4</v>
      </c>
      <c r="P19">
        <v>4</v>
      </c>
      <c r="Q19">
        <v>2</v>
      </c>
      <c r="R19">
        <v>5</v>
      </c>
      <c r="S19">
        <v>2</v>
      </c>
      <c r="T19">
        <v>4</v>
      </c>
      <c r="U19">
        <v>4</v>
      </c>
      <c r="V19">
        <v>5</v>
      </c>
      <c r="W19">
        <v>4</v>
      </c>
      <c r="X19">
        <v>3</v>
      </c>
      <c r="Y19">
        <v>4</v>
      </c>
      <c r="Z19">
        <v>5</v>
      </c>
      <c r="AA19">
        <v>4</v>
      </c>
      <c r="AB19">
        <v>4</v>
      </c>
      <c r="AC19">
        <v>4</v>
      </c>
      <c r="AD19">
        <v>1</v>
      </c>
      <c r="AE19">
        <v>16</v>
      </c>
      <c r="AF19">
        <v>27</v>
      </c>
      <c r="AG19">
        <v>3</v>
      </c>
      <c r="AP19">
        <v>115</v>
      </c>
      <c r="AQ19">
        <v>52</v>
      </c>
      <c r="AR19">
        <v>53</v>
      </c>
      <c r="AS19">
        <v>174</v>
      </c>
      <c r="AT19">
        <v>19</v>
      </c>
      <c r="AU19">
        <v>94</v>
      </c>
      <c r="AV19">
        <v>176</v>
      </c>
      <c r="AW19">
        <v>84</v>
      </c>
      <c r="AX19">
        <v>656</v>
      </c>
      <c r="AY19" s="1">
        <v>44260.397986111115</v>
      </c>
      <c r="AZ19">
        <v>1</v>
      </c>
      <c r="BA19">
        <v>8</v>
      </c>
      <c r="BB19">
        <v>8</v>
      </c>
      <c r="BC19">
        <v>0</v>
      </c>
      <c r="BD19">
        <v>0</v>
      </c>
      <c r="BE19" t="s">
        <v>152</v>
      </c>
      <c r="BF19">
        <v>7</v>
      </c>
    </row>
    <row r="20" spans="1:58" ht="409.5" x14ac:dyDescent="0.25">
      <c r="A20">
        <v>392</v>
      </c>
      <c r="B20" t="s">
        <v>227</v>
      </c>
      <c r="C20" s="1">
        <v>44260.389432870368</v>
      </c>
      <c r="D20">
        <v>2</v>
      </c>
      <c r="E20">
        <v>3</v>
      </c>
      <c r="F20" t="s">
        <v>406</v>
      </c>
      <c r="K20">
        <v>2</v>
      </c>
      <c r="L20" s="2" t="s">
        <v>740</v>
      </c>
      <c r="M20" s="2" t="s">
        <v>741</v>
      </c>
      <c r="N20">
        <v>4</v>
      </c>
      <c r="O20">
        <v>4</v>
      </c>
      <c r="P20">
        <v>3</v>
      </c>
      <c r="Q20">
        <v>1</v>
      </c>
      <c r="R20">
        <v>2</v>
      </c>
      <c r="S20">
        <v>3</v>
      </c>
      <c r="T20">
        <v>3</v>
      </c>
      <c r="U20">
        <v>2</v>
      </c>
      <c r="V20">
        <v>5</v>
      </c>
      <c r="W20">
        <v>3</v>
      </c>
      <c r="X20">
        <v>3</v>
      </c>
      <c r="Y20">
        <v>4</v>
      </c>
      <c r="Z20">
        <v>5</v>
      </c>
      <c r="AA20">
        <v>5</v>
      </c>
      <c r="AB20">
        <v>4</v>
      </c>
      <c r="AC20">
        <v>3</v>
      </c>
      <c r="AD20">
        <v>1</v>
      </c>
      <c r="AE20">
        <v>17</v>
      </c>
      <c r="AF20">
        <v>28</v>
      </c>
      <c r="AG20">
        <v>3</v>
      </c>
      <c r="AP20">
        <v>164</v>
      </c>
      <c r="AQ20">
        <v>38</v>
      </c>
      <c r="AR20">
        <v>62</v>
      </c>
      <c r="AS20">
        <v>114</v>
      </c>
      <c r="AT20">
        <v>32</v>
      </c>
      <c r="AU20">
        <v>413</v>
      </c>
      <c r="AV20">
        <v>99</v>
      </c>
      <c r="AW20">
        <v>56</v>
      </c>
      <c r="AX20">
        <v>978</v>
      </c>
      <c r="AY20" s="1">
        <v>44260.400752314818</v>
      </c>
      <c r="AZ20">
        <v>1</v>
      </c>
      <c r="BA20">
        <v>8</v>
      </c>
      <c r="BB20">
        <v>8</v>
      </c>
      <c r="BC20">
        <v>0</v>
      </c>
      <c r="BD20">
        <v>0</v>
      </c>
      <c r="BE20" t="s">
        <v>510</v>
      </c>
      <c r="BF20">
        <v>0</v>
      </c>
    </row>
    <row r="21" spans="1:58" x14ac:dyDescent="0.25">
      <c r="A21">
        <v>394</v>
      </c>
      <c r="B21" t="s">
        <v>227</v>
      </c>
      <c r="C21" s="1">
        <v>44260.390208333331</v>
      </c>
      <c r="D21">
        <v>2</v>
      </c>
      <c r="E21">
        <v>3</v>
      </c>
      <c r="F21" t="s">
        <v>401</v>
      </c>
      <c r="K21">
        <v>2</v>
      </c>
      <c r="L21" t="e">
        <v>#NAME?</v>
      </c>
      <c r="M21" t="e">
        <v>#NAME?</v>
      </c>
      <c r="N21">
        <v>2</v>
      </c>
      <c r="O21">
        <v>5</v>
      </c>
      <c r="P21">
        <v>4</v>
      </c>
      <c r="Q21">
        <v>4</v>
      </c>
      <c r="R21">
        <v>4</v>
      </c>
      <c r="S21">
        <v>1</v>
      </c>
      <c r="T21">
        <v>4</v>
      </c>
      <c r="U21">
        <v>1</v>
      </c>
      <c r="V21">
        <v>4</v>
      </c>
      <c r="W21">
        <v>2</v>
      </c>
      <c r="X21">
        <v>3</v>
      </c>
      <c r="Y21">
        <v>5</v>
      </c>
      <c r="Z21">
        <v>2</v>
      </c>
      <c r="AA21">
        <v>4</v>
      </c>
      <c r="AB21">
        <v>2</v>
      </c>
      <c r="AD21">
        <v>2</v>
      </c>
      <c r="AE21">
        <v>18</v>
      </c>
      <c r="AF21">
        <v>29</v>
      </c>
      <c r="AG21">
        <v>3</v>
      </c>
      <c r="AP21">
        <v>144</v>
      </c>
      <c r="AQ21">
        <v>39</v>
      </c>
      <c r="AR21">
        <v>58</v>
      </c>
      <c r="AS21">
        <v>95</v>
      </c>
      <c r="AT21">
        <v>37</v>
      </c>
      <c r="AU21">
        <v>283</v>
      </c>
      <c r="AV21">
        <v>254</v>
      </c>
      <c r="AW21">
        <v>21</v>
      </c>
      <c r="AX21">
        <v>931</v>
      </c>
      <c r="AY21" s="1">
        <v>44260.400983796295</v>
      </c>
      <c r="AZ21">
        <v>1</v>
      </c>
      <c r="BA21">
        <v>8</v>
      </c>
      <c r="BB21">
        <v>8</v>
      </c>
      <c r="BC21">
        <v>0</v>
      </c>
      <c r="BD21">
        <v>0</v>
      </c>
      <c r="BE21" t="s">
        <v>742</v>
      </c>
      <c r="BF21">
        <v>7</v>
      </c>
    </row>
    <row r="22" spans="1:58" ht="409.5" x14ac:dyDescent="0.25">
      <c r="A22">
        <v>410</v>
      </c>
      <c r="B22" t="s">
        <v>227</v>
      </c>
      <c r="C22" s="1">
        <v>44265.519432870373</v>
      </c>
      <c r="D22">
        <v>2</v>
      </c>
      <c r="E22">
        <v>2</v>
      </c>
      <c r="F22" t="s">
        <v>616</v>
      </c>
      <c r="K22">
        <v>2</v>
      </c>
      <c r="L22" s="2" t="s">
        <v>756</v>
      </c>
      <c r="M22" s="2" t="s">
        <v>757</v>
      </c>
      <c r="N22">
        <v>1</v>
      </c>
      <c r="O22">
        <v>5</v>
      </c>
      <c r="P22">
        <v>5</v>
      </c>
      <c r="Q22">
        <v>2</v>
      </c>
      <c r="R22">
        <v>4</v>
      </c>
      <c r="S22">
        <v>2</v>
      </c>
      <c r="T22">
        <v>3</v>
      </c>
      <c r="U22">
        <v>3</v>
      </c>
      <c r="V22">
        <v>5</v>
      </c>
      <c r="W22">
        <v>4</v>
      </c>
      <c r="X22">
        <v>3</v>
      </c>
      <c r="Y22">
        <v>3</v>
      </c>
      <c r="Z22">
        <v>4</v>
      </c>
      <c r="AA22">
        <v>5</v>
      </c>
      <c r="AB22">
        <v>4</v>
      </c>
      <c r="AC22">
        <v>3</v>
      </c>
      <c r="AD22">
        <v>2</v>
      </c>
      <c r="AE22">
        <v>16</v>
      </c>
      <c r="AF22">
        <v>35</v>
      </c>
      <c r="AG22">
        <v>3</v>
      </c>
      <c r="AP22">
        <v>166</v>
      </c>
      <c r="AQ22">
        <v>71</v>
      </c>
      <c r="AR22">
        <v>46</v>
      </c>
      <c r="AS22">
        <v>63</v>
      </c>
      <c r="AT22">
        <v>29</v>
      </c>
      <c r="AU22">
        <v>408</v>
      </c>
      <c r="AV22">
        <v>149</v>
      </c>
      <c r="AW22">
        <v>44</v>
      </c>
      <c r="AX22">
        <v>976</v>
      </c>
      <c r="AY22" s="1">
        <v>44265.530729166669</v>
      </c>
      <c r="AZ22">
        <v>1</v>
      </c>
      <c r="BA22">
        <v>8</v>
      </c>
      <c r="BB22">
        <v>8</v>
      </c>
      <c r="BC22">
        <v>0</v>
      </c>
      <c r="BD22">
        <v>0</v>
      </c>
      <c r="BE22" t="s">
        <v>522</v>
      </c>
      <c r="BF22">
        <v>0</v>
      </c>
    </row>
    <row r="23" spans="1:58" ht="409.5" x14ac:dyDescent="0.25">
      <c r="A23">
        <v>414</v>
      </c>
      <c r="B23" t="s">
        <v>227</v>
      </c>
      <c r="C23" s="1">
        <v>44265.519490740742</v>
      </c>
      <c r="D23">
        <v>2</v>
      </c>
      <c r="E23">
        <v>2</v>
      </c>
      <c r="F23" t="s">
        <v>764</v>
      </c>
      <c r="K23">
        <v>2</v>
      </c>
      <c r="L23" s="2" t="s">
        <v>765</v>
      </c>
      <c r="M23" s="2" t="s">
        <v>766</v>
      </c>
      <c r="N23">
        <v>2</v>
      </c>
      <c r="O23">
        <v>4</v>
      </c>
      <c r="P23">
        <v>4</v>
      </c>
      <c r="Q23">
        <v>3</v>
      </c>
      <c r="R23">
        <v>5</v>
      </c>
      <c r="S23">
        <v>2</v>
      </c>
      <c r="T23">
        <v>2</v>
      </c>
      <c r="U23">
        <v>3</v>
      </c>
      <c r="V23">
        <v>4</v>
      </c>
      <c r="X23">
        <v>2</v>
      </c>
      <c r="Y23">
        <v>4</v>
      </c>
      <c r="Z23">
        <v>4</v>
      </c>
      <c r="AA23">
        <v>5</v>
      </c>
      <c r="AB23">
        <v>5</v>
      </c>
      <c r="AD23">
        <v>1</v>
      </c>
      <c r="AE23">
        <v>16</v>
      </c>
      <c r="AF23">
        <v>37</v>
      </c>
      <c r="AG23">
        <v>3</v>
      </c>
      <c r="AP23">
        <v>205</v>
      </c>
      <c r="AQ23">
        <v>46</v>
      </c>
      <c r="AR23">
        <v>43</v>
      </c>
      <c r="AS23">
        <v>96</v>
      </c>
      <c r="AT23">
        <v>24</v>
      </c>
      <c r="AU23">
        <v>198</v>
      </c>
      <c r="AV23">
        <v>86</v>
      </c>
      <c r="AW23">
        <v>55</v>
      </c>
      <c r="AX23">
        <v>753</v>
      </c>
      <c r="AY23" s="1">
        <v>44265.52820601852</v>
      </c>
      <c r="AZ23">
        <v>1</v>
      </c>
      <c r="BA23">
        <v>8</v>
      </c>
      <c r="BB23">
        <v>8</v>
      </c>
      <c r="BC23">
        <v>0</v>
      </c>
      <c r="BD23">
        <v>0</v>
      </c>
      <c r="BE23" t="s">
        <v>728</v>
      </c>
      <c r="BF23">
        <v>1</v>
      </c>
    </row>
    <row r="24" spans="1:58" ht="409.5" x14ac:dyDescent="0.25">
      <c r="A24">
        <v>416</v>
      </c>
      <c r="B24" t="s">
        <v>227</v>
      </c>
      <c r="C24" s="1">
        <v>44265.519490740742</v>
      </c>
      <c r="D24">
        <v>2</v>
      </c>
      <c r="E24">
        <v>2</v>
      </c>
      <c r="F24" t="s">
        <v>616</v>
      </c>
      <c r="K24">
        <v>2</v>
      </c>
      <c r="L24" s="2" t="s">
        <v>769</v>
      </c>
      <c r="M24" t="e">
        <v>#NAME?</v>
      </c>
      <c r="N24">
        <v>2</v>
      </c>
      <c r="O24">
        <v>2</v>
      </c>
      <c r="P24">
        <v>2</v>
      </c>
      <c r="Q24">
        <v>4</v>
      </c>
      <c r="R24">
        <v>4</v>
      </c>
      <c r="S24">
        <v>1</v>
      </c>
      <c r="T24">
        <v>2</v>
      </c>
      <c r="U24">
        <v>2</v>
      </c>
      <c r="V24">
        <v>4</v>
      </c>
      <c r="W24">
        <v>2</v>
      </c>
      <c r="X24">
        <v>4</v>
      </c>
      <c r="Y24">
        <v>3</v>
      </c>
      <c r="Z24">
        <v>4</v>
      </c>
      <c r="AA24">
        <v>4</v>
      </c>
      <c r="AB24">
        <v>4</v>
      </c>
      <c r="AC24">
        <v>3</v>
      </c>
      <c r="AD24">
        <v>1</v>
      </c>
      <c r="AE24">
        <v>15</v>
      </c>
      <c r="AF24">
        <v>38</v>
      </c>
      <c r="AG24">
        <v>3</v>
      </c>
      <c r="AP24">
        <v>152</v>
      </c>
      <c r="AQ24">
        <v>62</v>
      </c>
      <c r="AR24">
        <v>29</v>
      </c>
      <c r="AS24">
        <v>50</v>
      </c>
      <c r="AT24">
        <v>16</v>
      </c>
      <c r="AU24">
        <v>194</v>
      </c>
      <c r="AV24">
        <v>69</v>
      </c>
      <c r="AW24">
        <v>34</v>
      </c>
      <c r="AX24">
        <v>606</v>
      </c>
      <c r="AY24" s="1">
        <v>44265.526504629626</v>
      </c>
      <c r="AZ24">
        <v>1</v>
      </c>
      <c r="BA24">
        <v>8</v>
      </c>
      <c r="BB24">
        <v>8</v>
      </c>
      <c r="BC24">
        <v>0</v>
      </c>
      <c r="BD24">
        <v>0</v>
      </c>
      <c r="BE24" t="s">
        <v>138</v>
      </c>
      <c r="BF24">
        <v>10</v>
      </c>
    </row>
    <row r="25" spans="1:58" x14ac:dyDescent="0.25">
      <c r="A25">
        <v>419</v>
      </c>
      <c r="B25" t="s">
        <v>227</v>
      </c>
      <c r="C25" s="1">
        <v>44265.519502314812</v>
      </c>
      <c r="D25">
        <v>2</v>
      </c>
      <c r="E25">
        <v>2</v>
      </c>
      <c r="F25" t="s">
        <v>616</v>
      </c>
      <c r="K25">
        <v>2</v>
      </c>
      <c r="L25" t="e">
        <v>#NAME?</v>
      </c>
      <c r="M25" t="s">
        <v>250</v>
      </c>
      <c r="O25">
        <v>4</v>
      </c>
      <c r="P25">
        <v>3</v>
      </c>
      <c r="Q25">
        <v>1</v>
      </c>
      <c r="S25">
        <v>2</v>
      </c>
      <c r="T25">
        <v>2</v>
      </c>
      <c r="U25">
        <v>3</v>
      </c>
      <c r="V25">
        <v>4</v>
      </c>
      <c r="X25">
        <v>4</v>
      </c>
      <c r="Y25">
        <v>3</v>
      </c>
      <c r="Z25">
        <v>4</v>
      </c>
      <c r="AA25">
        <v>3</v>
      </c>
      <c r="AB25">
        <v>4</v>
      </c>
      <c r="AD25">
        <v>2</v>
      </c>
      <c r="AE25">
        <v>16</v>
      </c>
      <c r="AF25">
        <v>39</v>
      </c>
      <c r="AG25">
        <v>3</v>
      </c>
      <c r="AP25">
        <v>213</v>
      </c>
      <c r="AQ25">
        <v>28</v>
      </c>
      <c r="AR25">
        <v>45</v>
      </c>
      <c r="AS25">
        <v>89</v>
      </c>
      <c r="AT25">
        <v>25</v>
      </c>
      <c r="AU25">
        <v>132</v>
      </c>
      <c r="AV25">
        <v>111</v>
      </c>
      <c r="AW25">
        <v>67</v>
      </c>
      <c r="AX25">
        <v>710</v>
      </c>
      <c r="AY25" s="1">
        <v>44265.527719907404</v>
      </c>
      <c r="AZ25">
        <v>1</v>
      </c>
      <c r="BA25">
        <v>8</v>
      </c>
      <c r="BB25">
        <v>8</v>
      </c>
      <c r="BC25">
        <v>0</v>
      </c>
      <c r="BD25">
        <v>0</v>
      </c>
      <c r="BE25" t="s">
        <v>343</v>
      </c>
      <c r="BF25">
        <v>4</v>
      </c>
    </row>
    <row r="26" spans="1:58" ht="195" x14ac:dyDescent="0.25">
      <c r="A26">
        <v>423</v>
      </c>
      <c r="B26" t="s">
        <v>227</v>
      </c>
      <c r="C26" s="1">
        <v>44265.519606481481</v>
      </c>
      <c r="D26">
        <v>2</v>
      </c>
      <c r="E26">
        <v>2</v>
      </c>
      <c r="F26" t="s">
        <v>616</v>
      </c>
      <c r="K26">
        <v>2</v>
      </c>
      <c r="L26" s="2" t="s">
        <v>778</v>
      </c>
      <c r="M26" t="e">
        <v>#NAME?</v>
      </c>
      <c r="N26">
        <v>2</v>
      </c>
      <c r="Q26">
        <v>2</v>
      </c>
      <c r="S26">
        <v>1</v>
      </c>
      <c r="U26">
        <v>2</v>
      </c>
      <c r="V26">
        <v>4</v>
      </c>
      <c r="X26">
        <v>3</v>
      </c>
      <c r="Y26">
        <v>3</v>
      </c>
      <c r="Z26">
        <v>4</v>
      </c>
      <c r="AA26">
        <v>4</v>
      </c>
      <c r="AD26">
        <v>1</v>
      </c>
      <c r="AE26">
        <v>15</v>
      </c>
      <c r="AF26">
        <v>41</v>
      </c>
      <c r="AG26">
        <v>3</v>
      </c>
      <c r="AP26">
        <v>316</v>
      </c>
      <c r="AQ26">
        <v>59</v>
      </c>
      <c r="AR26">
        <v>85</v>
      </c>
      <c r="AS26">
        <v>111</v>
      </c>
      <c r="AT26">
        <v>52</v>
      </c>
      <c r="AU26">
        <v>173</v>
      </c>
      <c r="AV26">
        <v>56</v>
      </c>
      <c r="AW26">
        <v>150</v>
      </c>
      <c r="AX26">
        <v>816</v>
      </c>
      <c r="AY26" s="1">
        <v>44265.5312037037</v>
      </c>
      <c r="AZ26">
        <v>1</v>
      </c>
      <c r="BA26">
        <v>8</v>
      </c>
      <c r="BB26">
        <v>8</v>
      </c>
      <c r="BC26">
        <v>0</v>
      </c>
      <c r="BD26">
        <v>0</v>
      </c>
      <c r="BE26" t="s">
        <v>510</v>
      </c>
      <c r="BF26">
        <v>6</v>
      </c>
    </row>
    <row r="27" spans="1:58" ht="409.5" x14ac:dyDescent="0.25">
      <c r="A27">
        <v>435</v>
      </c>
      <c r="B27" t="s">
        <v>227</v>
      </c>
      <c r="C27" s="1">
        <v>44266.472418981481</v>
      </c>
      <c r="D27">
        <v>2</v>
      </c>
      <c r="E27">
        <v>3</v>
      </c>
      <c r="F27" t="s">
        <v>789</v>
      </c>
      <c r="K27">
        <v>2</v>
      </c>
      <c r="L27" s="2" t="s">
        <v>790</v>
      </c>
      <c r="M27" s="2" t="s">
        <v>791</v>
      </c>
      <c r="N27">
        <v>5</v>
      </c>
      <c r="O27">
        <v>4</v>
      </c>
      <c r="P27">
        <v>4</v>
      </c>
      <c r="Q27">
        <v>1</v>
      </c>
      <c r="R27">
        <v>2</v>
      </c>
      <c r="S27">
        <v>2</v>
      </c>
      <c r="T27">
        <v>5</v>
      </c>
      <c r="U27">
        <v>4</v>
      </c>
      <c r="V27">
        <v>4</v>
      </c>
      <c r="W27">
        <v>2</v>
      </c>
      <c r="X27">
        <v>2</v>
      </c>
      <c r="Y27">
        <v>4</v>
      </c>
      <c r="Z27">
        <v>3</v>
      </c>
      <c r="AA27">
        <v>4</v>
      </c>
      <c r="AB27">
        <v>4</v>
      </c>
      <c r="AC27">
        <v>3</v>
      </c>
      <c r="AD27">
        <v>2</v>
      </c>
      <c r="AE27">
        <v>17</v>
      </c>
      <c r="AF27">
        <v>46</v>
      </c>
      <c r="AG27">
        <v>3</v>
      </c>
      <c r="AP27">
        <v>497</v>
      </c>
      <c r="AQ27">
        <v>36</v>
      </c>
      <c r="AR27">
        <v>34</v>
      </c>
      <c r="AS27">
        <v>49</v>
      </c>
      <c r="AT27">
        <v>25</v>
      </c>
      <c r="AU27">
        <v>388</v>
      </c>
      <c r="AV27">
        <v>252</v>
      </c>
      <c r="AW27">
        <v>28</v>
      </c>
      <c r="AX27">
        <v>895</v>
      </c>
      <c r="AY27" s="1">
        <v>44266.487569444442</v>
      </c>
      <c r="AZ27">
        <v>1</v>
      </c>
      <c r="BA27">
        <v>8</v>
      </c>
      <c r="BB27">
        <v>8</v>
      </c>
      <c r="BC27">
        <v>0</v>
      </c>
      <c r="BD27">
        <v>0</v>
      </c>
      <c r="BE27" t="s">
        <v>217</v>
      </c>
      <c r="BF27">
        <v>6</v>
      </c>
    </row>
    <row r="28" spans="1:58" ht="390" x14ac:dyDescent="0.25">
      <c r="A28">
        <v>436</v>
      </c>
      <c r="B28" t="s">
        <v>227</v>
      </c>
      <c r="C28" s="1">
        <v>44266.472534722219</v>
      </c>
      <c r="D28">
        <v>2</v>
      </c>
      <c r="E28">
        <v>3</v>
      </c>
      <c r="F28" t="s">
        <v>789</v>
      </c>
      <c r="K28">
        <v>2</v>
      </c>
      <c r="L28" s="2" t="s">
        <v>792</v>
      </c>
      <c r="M28" s="2" t="s">
        <v>793</v>
      </c>
      <c r="N28">
        <v>4</v>
      </c>
      <c r="O28">
        <v>4</v>
      </c>
      <c r="P28">
        <v>4</v>
      </c>
      <c r="Q28">
        <v>2</v>
      </c>
      <c r="R28">
        <v>2</v>
      </c>
      <c r="S28">
        <v>1</v>
      </c>
      <c r="T28">
        <v>3</v>
      </c>
      <c r="U28">
        <v>2</v>
      </c>
      <c r="V28">
        <v>5</v>
      </c>
      <c r="W28">
        <v>4</v>
      </c>
      <c r="X28">
        <v>3</v>
      </c>
      <c r="Y28">
        <v>5</v>
      </c>
      <c r="Z28">
        <v>5</v>
      </c>
      <c r="AA28">
        <v>4</v>
      </c>
      <c r="AB28">
        <v>4</v>
      </c>
      <c r="AC28">
        <v>2</v>
      </c>
      <c r="AD28">
        <v>2</v>
      </c>
      <c r="AE28">
        <v>17</v>
      </c>
      <c r="AF28">
        <v>47</v>
      </c>
      <c r="AG28">
        <v>3</v>
      </c>
      <c r="AP28">
        <v>210</v>
      </c>
      <c r="AQ28">
        <v>41</v>
      </c>
      <c r="AR28">
        <v>29</v>
      </c>
      <c r="AS28">
        <v>42</v>
      </c>
      <c r="AT28">
        <v>16</v>
      </c>
      <c r="AU28">
        <v>95</v>
      </c>
      <c r="AV28">
        <v>70</v>
      </c>
      <c r="AW28">
        <v>40</v>
      </c>
      <c r="AX28">
        <v>543</v>
      </c>
      <c r="AY28" s="1">
        <v>44266.478819444441</v>
      </c>
      <c r="AZ28">
        <v>1</v>
      </c>
      <c r="BA28">
        <v>8</v>
      </c>
      <c r="BB28">
        <v>8</v>
      </c>
      <c r="BC28">
        <v>0</v>
      </c>
      <c r="BD28">
        <v>0</v>
      </c>
      <c r="BE28" t="s">
        <v>215</v>
      </c>
      <c r="BF28">
        <v>16</v>
      </c>
    </row>
    <row r="29" spans="1:58" ht="409.5" x14ac:dyDescent="0.25">
      <c r="A29">
        <v>439</v>
      </c>
      <c r="B29" t="s">
        <v>227</v>
      </c>
      <c r="C29" s="1">
        <v>44266.47383101852</v>
      </c>
      <c r="D29">
        <v>2</v>
      </c>
      <c r="E29">
        <v>3</v>
      </c>
      <c r="F29" t="s">
        <v>796</v>
      </c>
      <c r="K29">
        <v>2</v>
      </c>
      <c r="L29" s="2" t="s">
        <v>797</v>
      </c>
      <c r="M29" s="2" t="s">
        <v>798</v>
      </c>
      <c r="N29">
        <v>2</v>
      </c>
      <c r="O29">
        <v>4</v>
      </c>
      <c r="Q29">
        <v>2</v>
      </c>
      <c r="R29">
        <v>3</v>
      </c>
      <c r="S29">
        <v>2</v>
      </c>
      <c r="T29">
        <v>2</v>
      </c>
      <c r="U29">
        <v>3</v>
      </c>
      <c r="V29">
        <v>4</v>
      </c>
      <c r="W29">
        <v>3</v>
      </c>
      <c r="X29">
        <v>2</v>
      </c>
      <c r="Y29">
        <v>4</v>
      </c>
      <c r="Z29">
        <v>4</v>
      </c>
      <c r="AA29">
        <v>3</v>
      </c>
      <c r="AB29">
        <v>4</v>
      </c>
      <c r="AD29">
        <v>1</v>
      </c>
      <c r="AE29">
        <v>16</v>
      </c>
      <c r="AF29">
        <v>48</v>
      </c>
      <c r="AG29">
        <v>3</v>
      </c>
      <c r="AP29">
        <v>345</v>
      </c>
      <c r="AQ29">
        <v>50</v>
      </c>
      <c r="AR29">
        <v>33</v>
      </c>
      <c r="AS29">
        <v>107</v>
      </c>
      <c r="AT29">
        <v>15</v>
      </c>
      <c r="AU29">
        <v>526</v>
      </c>
      <c r="AV29">
        <v>166</v>
      </c>
      <c r="AW29">
        <v>54</v>
      </c>
      <c r="AX29">
        <v>1296</v>
      </c>
      <c r="AY29" s="1">
        <v>44266.48883101852</v>
      </c>
      <c r="AZ29">
        <v>1</v>
      </c>
      <c r="BA29">
        <v>8</v>
      </c>
      <c r="BB29">
        <v>8</v>
      </c>
      <c r="BC29">
        <v>0</v>
      </c>
      <c r="BD29">
        <v>0</v>
      </c>
      <c r="BE29" t="s">
        <v>400</v>
      </c>
      <c r="BF29">
        <v>3</v>
      </c>
    </row>
    <row r="30" spans="1:58" ht="165" x14ac:dyDescent="0.25">
      <c r="A30">
        <v>440</v>
      </c>
      <c r="B30" t="s">
        <v>227</v>
      </c>
      <c r="C30" s="1">
        <v>44266.474363425928</v>
      </c>
      <c r="D30">
        <v>2</v>
      </c>
      <c r="E30">
        <v>3</v>
      </c>
      <c r="F30" t="s">
        <v>786</v>
      </c>
      <c r="K30">
        <v>2</v>
      </c>
      <c r="L30" s="2" t="s">
        <v>799</v>
      </c>
      <c r="M30" t="s">
        <v>800</v>
      </c>
      <c r="N30">
        <v>4</v>
      </c>
      <c r="O30">
        <v>2</v>
      </c>
      <c r="Q30">
        <v>1</v>
      </c>
      <c r="R30">
        <v>4</v>
      </c>
      <c r="S30">
        <v>1</v>
      </c>
      <c r="T30">
        <v>1</v>
      </c>
      <c r="U30">
        <v>1</v>
      </c>
      <c r="V30">
        <v>4</v>
      </c>
      <c r="W30">
        <v>4</v>
      </c>
      <c r="X30">
        <v>3</v>
      </c>
      <c r="Y30">
        <v>3</v>
      </c>
      <c r="Z30">
        <v>5</v>
      </c>
      <c r="AB30">
        <v>4</v>
      </c>
      <c r="AD30">
        <v>2</v>
      </c>
      <c r="AE30">
        <v>16</v>
      </c>
      <c r="AF30">
        <v>49</v>
      </c>
      <c r="AG30">
        <v>3</v>
      </c>
      <c r="AP30">
        <v>302</v>
      </c>
      <c r="AQ30">
        <v>73</v>
      </c>
      <c r="AR30">
        <v>29</v>
      </c>
      <c r="AS30">
        <v>87</v>
      </c>
      <c r="AT30">
        <v>23</v>
      </c>
      <c r="AU30">
        <v>73</v>
      </c>
      <c r="AV30">
        <v>138</v>
      </c>
      <c r="AW30">
        <v>60</v>
      </c>
      <c r="AX30">
        <v>785</v>
      </c>
      <c r="AY30" s="1">
        <v>44266.483449074076</v>
      </c>
      <c r="AZ30">
        <v>1</v>
      </c>
      <c r="BA30">
        <v>8</v>
      </c>
      <c r="BB30">
        <v>8</v>
      </c>
      <c r="BC30">
        <v>0</v>
      </c>
      <c r="BD30">
        <v>0</v>
      </c>
      <c r="BE30" t="s">
        <v>801</v>
      </c>
      <c r="BF30">
        <v>11</v>
      </c>
    </row>
    <row r="31" spans="1:58" ht="409.5" x14ac:dyDescent="0.25">
      <c r="A31">
        <v>443</v>
      </c>
      <c r="B31" t="s">
        <v>227</v>
      </c>
      <c r="C31" s="1">
        <v>44266.474895833337</v>
      </c>
      <c r="D31">
        <v>2</v>
      </c>
      <c r="E31">
        <v>3</v>
      </c>
      <c r="F31" t="s">
        <v>789</v>
      </c>
      <c r="K31">
        <v>2</v>
      </c>
      <c r="L31" s="2" t="s">
        <v>806</v>
      </c>
      <c r="M31" s="2" t="s">
        <v>807</v>
      </c>
      <c r="N31">
        <v>4</v>
      </c>
      <c r="O31">
        <v>4</v>
      </c>
      <c r="P31">
        <v>4</v>
      </c>
      <c r="Q31">
        <v>1</v>
      </c>
      <c r="R31">
        <v>2</v>
      </c>
      <c r="S31">
        <v>1</v>
      </c>
      <c r="T31">
        <v>4</v>
      </c>
      <c r="U31">
        <v>4</v>
      </c>
      <c r="V31">
        <v>5</v>
      </c>
      <c r="W31">
        <v>5</v>
      </c>
      <c r="X31">
        <v>4</v>
      </c>
      <c r="Y31">
        <v>5</v>
      </c>
      <c r="Z31">
        <v>5</v>
      </c>
      <c r="AA31">
        <v>5</v>
      </c>
      <c r="AB31">
        <v>5</v>
      </c>
      <c r="AC31">
        <v>1</v>
      </c>
      <c r="AD31">
        <v>1</v>
      </c>
      <c r="AE31">
        <v>17</v>
      </c>
      <c r="AF31">
        <v>50</v>
      </c>
      <c r="AG31">
        <v>3</v>
      </c>
      <c r="AP31">
        <v>181</v>
      </c>
      <c r="AQ31">
        <v>68</v>
      </c>
      <c r="AR31">
        <v>37</v>
      </c>
      <c r="AS31">
        <v>51</v>
      </c>
      <c r="AT31">
        <v>9</v>
      </c>
      <c r="AU31">
        <v>286</v>
      </c>
      <c r="AV31">
        <v>109</v>
      </c>
      <c r="AW31">
        <v>53</v>
      </c>
      <c r="AX31">
        <v>794</v>
      </c>
      <c r="AY31" s="1">
        <v>44266.484085648146</v>
      </c>
      <c r="AZ31">
        <v>1</v>
      </c>
      <c r="BA31">
        <v>8</v>
      </c>
      <c r="BB31">
        <v>8</v>
      </c>
      <c r="BC31">
        <v>0</v>
      </c>
      <c r="BD31">
        <v>0</v>
      </c>
      <c r="BE31" t="s">
        <v>692</v>
      </c>
      <c r="BF31">
        <v>10</v>
      </c>
    </row>
    <row r="32" spans="1:58" ht="409.5" x14ac:dyDescent="0.25">
      <c r="A32">
        <v>445</v>
      </c>
      <c r="B32" t="s">
        <v>227</v>
      </c>
      <c r="C32" s="1">
        <v>44266.475601851853</v>
      </c>
      <c r="D32">
        <v>2</v>
      </c>
      <c r="E32">
        <v>3</v>
      </c>
      <c r="F32" t="s">
        <v>804</v>
      </c>
      <c r="K32">
        <v>2</v>
      </c>
      <c r="L32" s="2" t="s">
        <v>809</v>
      </c>
      <c r="M32" s="2" t="s">
        <v>810</v>
      </c>
      <c r="N32">
        <v>4</v>
      </c>
      <c r="O32">
        <v>4</v>
      </c>
      <c r="P32">
        <v>4</v>
      </c>
      <c r="Q32">
        <v>1</v>
      </c>
      <c r="S32">
        <v>1</v>
      </c>
      <c r="T32">
        <v>4</v>
      </c>
      <c r="U32">
        <v>4</v>
      </c>
      <c r="V32">
        <v>3</v>
      </c>
      <c r="W32">
        <v>1</v>
      </c>
      <c r="X32">
        <v>1</v>
      </c>
      <c r="AA32">
        <v>4</v>
      </c>
      <c r="AB32">
        <v>1</v>
      </c>
      <c r="AC32">
        <v>2</v>
      </c>
      <c r="AD32">
        <v>2</v>
      </c>
      <c r="AE32">
        <v>16</v>
      </c>
      <c r="AF32">
        <v>51</v>
      </c>
      <c r="AG32">
        <v>3</v>
      </c>
      <c r="AP32">
        <v>225</v>
      </c>
      <c r="AQ32">
        <v>45</v>
      </c>
      <c r="AR32">
        <v>18</v>
      </c>
      <c r="AS32">
        <v>53</v>
      </c>
      <c r="AT32">
        <v>17</v>
      </c>
      <c r="AU32">
        <v>423</v>
      </c>
      <c r="AV32">
        <v>54</v>
      </c>
      <c r="AW32">
        <v>39</v>
      </c>
      <c r="AX32">
        <v>874</v>
      </c>
      <c r="AY32" s="1">
        <v>44266.485729166663</v>
      </c>
      <c r="AZ32">
        <v>1</v>
      </c>
      <c r="BA32">
        <v>8</v>
      </c>
      <c r="BB32">
        <v>8</v>
      </c>
      <c r="BC32">
        <v>0</v>
      </c>
      <c r="BD32">
        <v>0</v>
      </c>
      <c r="BE32" t="s">
        <v>375</v>
      </c>
      <c r="BF32">
        <v>15</v>
      </c>
    </row>
    <row r="33" spans="1:58" ht="409.5" x14ac:dyDescent="0.25">
      <c r="A33">
        <v>447</v>
      </c>
      <c r="B33" t="s">
        <v>227</v>
      </c>
      <c r="C33" s="1">
        <v>44266.476527777777</v>
      </c>
      <c r="D33">
        <v>2</v>
      </c>
      <c r="E33">
        <v>3</v>
      </c>
      <c r="F33" t="s">
        <v>811</v>
      </c>
      <c r="K33">
        <v>2</v>
      </c>
      <c r="L33" s="2" t="s">
        <v>812</v>
      </c>
      <c r="M33" t="e">
        <v>#NAME?</v>
      </c>
      <c r="N33">
        <v>4</v>
      </c>
      <c r="O33">
        <v>4</v>
      </c>
      <c r="P33">
        <v>3</v>
      </c>
      <c r="Q33">
        <v>2</v>
      </c>
      <c r="R33">
        <v>3</v>
      </c>
      <c r="S33">
        <v>1</v>
      </c>
      <c r="U33">
        <v>2</v>
      </c>
      <c r="V33">
        <v>3</v>
      </c>
      <c r="W33">
        <v>4</v>
      </c>
      <c r="X33">
        <v>4</v>
      </c>
      <c r="Y33">
        <v>3</v>
      </c>
      <c r="Z33">
        <v>3</v>
      </c>
      <c r="AA33">
        <v>4</v>
      </c>
      <c r="AB33">
        <v>5</v>
      </c>
      <c r="AC33">
        <v>2</v>
      </c>
      <c r="AD33">
        <v>2</v>
      </c>
      <c r="AE33">
        <v>19</v>
      </c>
      <c r="AF33">
        <v>52</v>
      </c>
      <c r="AG33">
        <v>3</v>
      </c>
      <c r="AP33">
        <v>106</v>
      </c>
      <c r="AQ33">
        <v>35</v>
      </c>
      <c r="AR33">
        <v>38</v>
      </c>
      <c r="AS33">
        <v>61</v>
      </c>
      <c r="AT33">
        <v>32</v>
      </c>
      <c r="AU33">
        <v>185</v>
      </c>
      <c r="AV33">
        <v>146</v>
      </c>
      <c r="AW33">
        <v>53</v>
      </c>
      <c r="AX33">
        <v>656</v>
      </c>
      <c r="AY33" s="1">
        <v>44266.484120370369</v>
      </c>
      <c r="AZ33">
        <v>1</v>
      </c>
      <c r="BA33">
        <v>8</v>
      </c>
      <c r="BB33">
        <v>8</v>
      </c>
      <c r="BC33">
        <v>0</v>
      </c>
      <c r="BD33">
        <v>0</v>
      </c>
      <c r="BE33" t="s">
        <v>343</v>
      </c>
      <c r="BF33">
        <v>0</v>
      </c>
    </row>
    <row r="34" spans="1:58" ht="255" x14ac:dyDescent="0.25">
      <c r="A34">
        <v>463</v>
      </c>
      <c r="B34" t="s">
        <v>227</v>
      </c>
      <c r="C34" s="1">
        <v>44273.453622685185</v>
      </c>
      <c r="D34">
        <v>2</v>
      </c>
      <c r="E34">
        <v>3</v>
      </c>
      <c r="F34" t="s">
        <v>819</v>
      </c>
      <c r="K34">
        <v>2</v>
      </c>
      <c r="L34" s="2" t="s">
        <v>820</v>
      </c>
      <c r="M34" s="2" t="s">
        <v>821</v>
      </c>
      <c r="N34">
        <v>4</v>
      </c>
      <c r="O34">
        <v>3</v>
      </c>
      <c r="P34">
        <v>4</v>
      </c>
      <c r="Q34">
        <v>2</v>
      </c>
      <c r="R34">
        <v>3</v>
      </c>
      <c r="S34">
        <v>2</v>
      </c>
      <c r="T34">
        <v>2</v>
      </c>
      <c r="U34">
        <v>2</v>
      </c>
      <c r="V34">
        <v>3</v>
      </c>
      <c r="W34">
        <v>4</v>
      </c>
      <c r="X34">
        <v>4</v>
      </c>
      <c r="Y34">
        <v>4</v>
      </c>
      <c r="Z34">
        <v>4</v>
      </c>
      <c r="AA34">
        <v>4</v>
      </c>
      <c r="AB34">
        <v>5</v>
      </c>
      <c r="AC34">
        <v>2</v>
      </c>
      <c r="AD34">
        <v>1</v>
      </c>
      <c r="AE34">
        <v>16</v>
      </c>
      <c r="AF34">
        <v>59</v>
      </c>
      <c r="AG34">
        <v>3</v>
      </c>
      <c r="AP34">
        <v>45</v>
      </c>
      <c r="AQ34">
        <v>27</v>
      </c>
      <c r="AR34">
        <v>23</v>
      </c>
      <c r="AS34">
        <v>102</v>
      </c>
      <c r="AT34">
        <v>15</v>
      </c>
      <c r="AU34">
        <v>78</v>
      </c>
      <c r="AV34">
        <v>59</v>
      </c>
      <c r="AW34">
        <v>31</v>
      </c>
      <c r="AX34">
        <v>380</v>
      </c>
      <c r="AY34" s="1">
        <v>44273.458020833335</v>
      </c>
      <c r="AZ34">
        <v>1</v>
      </c>
      <c r="BA34">
        <v>8</v>
      </c>
      <c r="BB34">
        <v>8</v>
      </c>
      <c r="BC34">
        <v>0</v>
      </c>
      <c r="BD34">
        <v>0</v>
      </c>
      <c r="BE34" t="s">
        <v>341</v>
      </c>
      <c r="BF34">
        <v>29</v>
      </c>
    </row>
    <row r="35" spans="1:58" ht="409.5" x14ac:dyDescent="0.25">
      <c r="A35">
        <v>468</v>
      </c>
      <c r="B35" t="s">
        <v>227</v>
      </c>
      <c r="C35" s="1">
        <v>44273.463067129633</v>
      </c>
      <c r="D35">
        <v>2</v>
      </c>
      <c r="E35">
        <v>3</v>
      </c>
      <c r="F35" t="s">
        <v>819</v>
      </c>
      <c r="K35">
        <v>2</v>
      </c>
      <c r="L35" s="2" t="s">
        <v>827</v>
      </c>
      <c r="M35" s="2" t="s">
        <v>828</v>
      </c>
      <c r="N35">
        <v>4</v>
      </c>
      <c r="O35">
        <v>4</v>
      </c>
      <c r="P35">
        <v>4</v>
      </c>
      <c r="Q35">
        <v>2</v>
      </c>
      <c r="R35">
        <v>3</v>
      </c>
      <c r="S35">
        <v>1</v>
      </c>
      <c r="T35">
        <v>2</v>
      </c>
      <c r="U35">
        <v>2</v>
      </c>
      <c r="V35">
        <v>5</v>
      </c>
      <c r="W35">
        <v>3</v>
      </c>
      <c r="X35">
        <v>3</v>
      </c>
      <c r="Y35">
        <v>4</v>
      </c>
      <c r="Z35">
        <v>5</v>
      </c>
      <c r="AA35">
        <v>4</v>
      </c>
      <c r="AB35">
        <v>4</v>
      </c>
      <c r="AC35">
        <v>2</v>
      </c>
      <c r="AD35">
        <v>1</v>
      </c>
      <c r="AE35">
        <v>17</v>
      </c>
      <c r="AF35">
        <v>62</v>
      </c>
      <c r="AG35">
        <v>3</v>
      </c>
      <c r="AP35">
        <v>201</v>
      </c>
      <c r="AQ35">
        <v>45</v>
      </c>
      <c r="AR35">
        <v>42</v>
      </c>
      <c r="AS35">
        <v>87</v>
      </c>
      <c r="AT35">
        <v>15</v>
      </c>
      <c r="AU35">
        <v>437</v>
      </c>
      <c r="AV35">
        <v>134</v>
      </c>
      <c r="AW35">
        <v>38</v>
      </c>
      <c r="AX35">
        <v>999</v>
      </c>
      <c r="AY35" s="1">
        <v>44273.474629629629</v>
      </c>
      <c r="AZ35">
        <v>1</v>
      </c>
      <c r="BA35">
        <v>8</v>
      </c>
      <c r="BB35">
        <v>8</v>
      </c>
      <c r="BC35">
        <v>0</v>
      </c>
      <c r="BD35">
        <v>0</v>
      </c>
      <c r="BE35" t="s">
        <v>728</v>
      </c>
      <c r="BF35">
        <v>4</v>
      </c>
    </row>
    <row r="36" spans="1:58" ht="409.5" x14ac:dyDescent="0.25">
      <c r="A36">
        <v>471</v>
      </c>
      <c r="B36" t="s">
        <v>227</v>
      </c>
      <c r="C36" s="1">
        <v>44273.475254629629</v>
      </c>
      <c r="D36">
        <v>2</v>
      </c>
      <c r="E36">
        <v>3</v>
      </c>
      <c r="F36" t="s">
        <v>834</v>
      </c>
      <c r="K36">
        <v>2</v>
      </c>
      <c r="L36" s="2" t="s">
        <v>835</v>
      </c>
      <c r="M36" s="2" t="s">
        <v>836</v>
      </c>
      <c r="O36">
        <v>3</v>
      </c>
      <c r="P36">
        <v>3</v>
      </c>
      <c r="Q36">
        <v>2</v>
      </c>
      <c r="R36">
        <v>2</v>
      </c>
      <c r="S36">
        <v>2</v>
      </c>
      <c r="T36">
        <v>1</v>
      </c>
      <c r="U36">
        <v>2</v>
      </c>
      <c r="V36">
        <v>4</v>
      </c>
      <c r="W36">
        <v>4</v>
      </c>
      <c r="X36">
        <v>3</v>
      </c>
      <c r="Y36">
        <v>4</v>
      </c>
      <c r="Z36">
        <v>4</v>
      </c>
      <c r="AA36">
        <v>4</v>
      </c>
      <c r="AB36">
        <v>4</v>
      </c>
      <c r="AD36">
        <v>1</v>
      </c>
      <c r="AE36">
        <v>17</v>
      </c>
      <c r="AF36">
        <v>63</v>
      </c>
      <c r="AG36">
        <v>3</v>
      </c>
      <c r="AP36">
        <v>68</v>
      </c>
      <c r="AQ36">
        <v>30</v>
      </c>
      <c r="AR36">
        <v>30</v>
      </c>
      <c r="AS36">
        <v>68</v>
      </c>
      <c r="AT36">
        <v>14</v>
      </c>
      <c r="AU36">
        <v>425</v>
      </c>
      <c r="AV36">
        <v>150</v>
      </c>
      <c r="AW36">
        <v>53</v>
      </c>
      <c r="AX36">
        <v>838</v>
      </c>
      <c r="AY36" s="1">
        <v>44273.484953703701</v>
      </c>
      <c r="AZ36">
        <v>1</v>
      </c>
      <c r="BA36">
        <v>8</v>
      </c>
      <c r="BB36">
        <v>8</v>
      </c>
      <c r="BC36">
        <v>0</v>
      </c>
      <c r="BD36">
        <v>0</v>
      </c>
      <c r="BE36" t="s">
        <v>692</v>
      </c>
      <c r="BF36">
        <v>6</v>
      </c>
    </row>
    <row r="37" spans="1:58" ht="135" x14ac:dyDescent="0.25">
      <c r="A37">
        <v>478</v>
      </c>
      <c r="B37" t="s">
        <v>227</v>
      </c>
      <c r="C37" s="1">
        <v>44274.360162037039</v>
      </c>
      <c r="D37">
        <v>2</v>
      </c>
      <c r="E37">
        <v>3</v>
      </c>
      <c r="F37" t="s">
        <v>847</v>
      </c>
      <c r="K37">
        <v>2</v>
      </c>
      <c r="L37" s="2" t="s">
        <v>848</v>
      </c>
      <c r="M37" t="s">
        <v>849</v>
      </c>
      <c r="N37">
        <v>2</v>
      </c>
      <c r="O37">
        <v>3</v>
      </c>
      <c r="Q37">
        <v>1</v>
      </c>
      <c r="R37">
        <v>1</v>
      </c>
      <c r="S37">
        <v>1</v>
      </c>
      <c r="T37">
        <v>2</v>
      </c>
      <c r="U37">
        <v>2</v>
      </c>
      <c r="V37">
        <v>4</v>
      </c>
      <c r="W37">
        <v>4</v>
      </c>
      <c r="X37">
        <v>1</v>
      </c>
      <c r="Y37">
        <v>3</v>
      </c>
      <c r="Z37">
        <v>4</v>
      </c>
      <c r="AB37">
        <v>4</v>
      </c>
      <c r="AC37">
        <v>2</v>
      </c>
      <c r="AD37">
        <v>1</v>
      </c>
      <c r="AE37">
        <v>17</v>
      </c>
      <c r="AF37">
        <v>67</v>
      </c>
      <c r="AG37">
        <v>3</v>
      </c>
      <c r="AP37">
        <v>181</v>
      </c>
      <c r="AQ37">
        <v>43</v>
      </c>
      <c r="AR37">
        <v>29</v>
      </c>
      <c r="AS37">
        <v>51</v>
      </c>
      <c r="AT37">
        <v>16</v>
      </c>
      <c r="AU37">
        <v>52</v>
      </c>
      <c r="AV37">
        <v>22</v>
      </c>
      <c r="AW37">
        <v>40</v>
      </c>
      <c r="AX37">
        <v>434</v>
      </c>
      <c r="AY37" s="1">
        <v>44274.365185185183</v>
      </c>
      <c r="AZ37">
        <v>1</v>
      </c>
      <c r="BA37">
        <v>8</v>
      </c>
      <c r="BB37">
        <v>8</v>
      </c>
      <c r="BC37">
        <v>0</v>
      </c>
      <c r="BD37">
        <v>0</v>
      </c>
      <c r="BE37" t="s">
        <v>350</v>
      </c>
      <c r="BF37">
        <v>44</v>
      </c>
    </row>
    <row r="38" spans="1:58" ht="409.5" x14ac:dyDescent="0.25">
      <c r="A38">
        <v>481</v>
      </c>
      <c r="B38" t="s">
        <v>227</v>
      </c>
      <c r="C38" s="1">
        <v>44274.360208333332</v>
      </c>
      <c r="D38">
        <v>2</v>
      </c>
      <c r="E38">
        <v>3</v>
      </c>
      <c r="F38" t="s">
        <v>842</v>
      </c>
      <c r="K38">
        <v>2</v>
      </c>
      <c r="L38" s="2" t="s">
        <v>855</v>
      </c>
      <c r="M38" t="s">
        <v>856</v>
      </c>
      <c r="N38">
        <v>4</v>
      </c>
      <c r="O38">
        <v>4</v>
      </c>
      <c r="P38">
        <v>4</v>
      </c>
      <c r="Q38">
        <v>2</v>
      </c>
      <c r="R38">
        <v>1</v>
      </c>
      <c r="T38">
        <v>4</v>
      </c>
      <c r="U38">
        <v>4</v>
      </c>
      <c r="V38">
        <v>5</v>
      </c>
      <c r="W38">
        <v>4</v>
      </c>
      <c r="X38">
        <v>4</v>
      </c>
      <c r="Y38">
        <v>4</v>
      </c>
      <c r="Z38">
        <v>4</v>
      </c>
      <c r="AA38">
        <v>3</v>
      </c>
      <c r="AB38">
        <v>3</v>
      </c>
      <c r="AC38">
        <v>4</v>
      </c>
      <c r="AD38">
        <v>2</v>
      </c>
      <c r="AE38">
        <v>16</v>
      </c>
      <c r="AF38">
        <v>68</v>
      </c>
      <c r="AG38">
        <v>3</v>
      </c>
      <c r="AP38">
        <v>78</v>
      </c>
      <c r="AQ38">
        <v>44</v>
      </c>
      <c r="AR38">
        <v>32</v>
      </c>
      <c r="AS38">
        <v>69</v>
      </c>
      <c r="AT38">
        <v>21</v>
      </c>
      <c r="AU38">
        <v>395</v>
      </c>
      <c r="AV38">
        <v>21</v>
      </c>
      <c r="AW38">
        <v>28</v>
      </c>
      <c r="AX38">
        <v>688</v>
      </c>
      <c r="AY38" s="1">
        <v>44274.368171296293</v>
      </c>
      <c r="AZ38">
        <v>1</v>
      </c>
      <c r="BA38">
        <v>8</v>
      </c>
      <c r="BB38">
        <v>8</v>
      </c>
      <c r="BC38">
        <v>0</v>
      </c>
      <c r="BD38">
        <v>0</v>
      </c>
      <c r="BE38" t="s">
        <v>195</v>
      </c>
      <c r="BF38">
        <v>28</v>
      </c>
    </row>
    <row r="39" spans="1:58" ht="240" x14ac:dyDescent="0.25">
      <c r="A39">
        <v>482</v>
      </c>
      <c r="B39" t="s">
        <v>227</v>
      </c>
      <c r="C39" s="1">
        <v>44274.360243055555</v>
      </c>
      <c r="D39">
        <v>2</v>
      </c>
      <c r="E39">
        <v>3</v>
      </c>
      <c r="F39" t="s">
        <v>842</v>
      </c>
      <c r="K39">
        <v>2</v>
      </c>
      <c r="L39" s="2" t="s">
        <v>857</v>
      </c>
      <c r="M39" t="e">
        <v>#NAME?</v>
      </c>
      <c r="N39">
        <v>2</v>
      </c>
      <c r="O39">
        <v>2</v>
      </c>
      <c r="P39">
        <v>3</v>
      </c>
      <c r="Q39">
        <v>3</v>
      </c>
      <c r="R39">
        <v>5</v>
      </c>
      <c r="S39">
        <v>2</v>
      </c>
      <c r="T39">
        <v>3</v>
      </c>
      <c r="U39">
        <v>3</v>
      </c>
      <c r="V39">
        <v>5</v>
      </c>
      <c r="W39">
        <v>2</v>
      </c>
      <c r="X39">
        <v>4</v>
      </c>
      <c r="Y39">
        <v>4</v>
      </c>
      <c r="Z39">
        <v>4</v>
      </c>
      <c r="AA39">
        <v>4</v>
      </c>
      <c r="AB39">
        <v>3</v>
      </c>
      <c r="AC39">
        <v>2</v>
      </c>
      <c r="AD39">
        <v>1</v>
      </c>
      <c r="AE39">
        <v>16</v>
      </c>
      <c r="AF39">
        <v>69</v>
      </c>
      <c r="AG39">
        <v>3</v>
      </c>
      <c r="AP39">
        <v>186</v>
      </c>
      <c r="AQ39">
        <v>40</v>
      </c>
      <c r="AR39">
        <v>33</v>
      </c>
      <c r="AS39">
        <v>71</v>
      </c>
      <c r="AT39">
        <v>33</v>
      </c>
      <c r="AU39">
        <v>252</v>
      </c>
      <c r="AV39">
        <v>36</v>
      </c>
      <c r="AW39">
        <v>66</v>
      </c>
      <c r="AX39">
        <v>717</v>
      </c>
      <c r="AY39" s="1">
        <v>44274.368541666663</v>
      </c>
      <c r="AZ39">
        <v>1</v>
      </c>
      <c r="BA39">
        <v>8</v>
      </c>
      <c r="BB39">
        <v>8</v>
      </c>
      <c r="BC39">
        <v>0</v>
      </c>
      <c r="BD39">
        <v>0</v>
      </c>
      <c r="BE39" t="s">
        <v>298</v>
      </c>
      <c r="BF39">
        <v>11</v>
      </c>
    </row>
    <row r="40" spans="1:58" ht="375" x14ac:dyDescent="0.25">
      <c r="A40">
        <v>484</v>
      </c>
      <c r="B40" t="s">
        <v>227</v>
      </c>
      <c r="C40" s="1">
        <v>44274.360335648147</v>
      </c>
      <c r="D40">
        <v>2</v>
      </c>
      <c r="E40">
        <v>3</v>
      </c>
      <c r="F40" t="s">
        <v>847</v>
      </c>
      <c r="K40">
        <v>2</v>
      </c>
      <c r="L40" s="2" t="s">
        <v>1064</v>
      </c>
      <c r="M40" t="s">
        <v>859</v>
      </c>
      <c r="N40">
        <v>4</v>
      </c>
      <c r="O40">
        <v>4</v>
      </c>
      <c r="P40">
        <v>4</v>
      </c>
      <c r="Q40">
        <v>2</v>
      </c>
      <c r="R40">
        <v>2</v>
      </c>
      <c r="S40">
        <v>1</v>
      </c>
      <c r="T40">
        <v>3</v>
      </c>
      <c r="U40">
        <v>2</v>
      </c>
      <c r="V40">
        <v>4</v>
      </c>
      <c r="W40">
        <v>5</v>
      </c>
      <c r="X40">
        <v>4</v>
      </c>
      <c r="Y40">
        <v>4</v>
      </c>
      <c r="Z40">
        <v>5</v>
      </c>
      <c r="AA40">
        <v>4</v>
      </c>
      <c r="AB40">
        <v>5</v>
      </c>
      <c r="AC40">
        <v>3</v>
      </c>
      <c r="AD40">
        <v>2</v>
      </c>
      <c r="AE40">
        <v>17</v>
      </c>
      <c r="AF40">
        <v>70</v>
      </c>
      <c r="AG40">
        <v>3</v>
      </c>
      <c r="AP40">
        <v>216</v>
      </c>
      <c r="AQ40">
        <v>33</v>
      </c>
      <c r="AR40">
        <v>26</v>
      </c>
      <c r="AS40">
        <v>55</v>
      </c>
      <c r="AT40">
        <v>10</v>
      </c>
      <c r="AU40">
        <v>304</v>
      </c>
      <c r="AV40">
        <v>37</v>
      </c>
      <c r="AW40">
        <v>48</v>
      </c>
      <c r="AX40">
        <v>729</v>
      </c>
      <c r="AY40" s="1">
        <v>44274.368773148148</v>
      </c>
      <c r="AZ40">
        <v>1</v>
      </c>
      <c r="BA40">
        <v>8</v>
      </c>
      <c r="BB40">
        <v>8</v>
      </c>
      <c r="BC40">
        <v>0</v>
      </c>
      <c r="BD40">
        <v>0</v>
      </c>
      <c r="BE40" t="s">
        <v>534</v>
      </c>
      <c r="BF40">
        <v>21</v>
      </c>
    </row>
    <row r="41" spans="1:58" ht="150" x14ac:dyDescent="0.25">
      <c r="A41">
        <v>486</v>
      </c>
      <c r="B41" t="s">
        <v>227</v>
      </c>
      <c r="C41" s="1">
        <v>44274.360543981478</v>
      </c>
      <c r="D41">
        <v>2</v>
      </c>
      <c r="E41">
        <v>3</v>
      </c>
      <c r="F41" t="s">
        <v>842</v>
      </c>
      <c r="K41">
        <v>2</v>
      </c>
      <c r="L41" t="e">
        <v>#NAME?</v>
      </c>
      <c r="M41" s="2" t="s">
        <v>862</v>
      </c>
      <c r="N41">
        <v>5</v>
      </c>
      <c r="O41">
        <v>5</v>
      </c>
      <c r="P41">
        <v>4</v>
      </c>
      <c r="Q41">
        <v>2</v>
      </c>
      <c r="R41">
        <v>4</v>
      </c>
      <c r="S41">
        <v>2</v>
      </c>
      <c r="T41">
        <v>3</v>
      </c>
      <c r="U41">
        <v>1</v>
      </c>
      <c r="V41">
        <v>3</v>
      </c>
      <c r="Y41">
        <v>2</v>
      </c>
      <c r="Z41">
        <v>3</v>
      </c>
      <c r="AA41">
        <v>5</v>
      </c>
      <c r="AB41">
        <v>5</v>
      </c>
      <c r="AC41">
        <v>3</v>
      </c>
      <c r="AD41">
        <v>2</v>
      </c>
      <c r="AE41">
        <v>17</v>
      </c>
      <c r="AF41">
        <v>71</v>
      </c>
      <c r="AG41">
        <v>3</v>
      </c>
      <c r="AP41">
        <v>68</v>
      </c>
      <c r="AQ41">
        <v>26</v>
      </c>
      <c r="AR41">
        <v>65</v>
      </c>
      <c r="AS41">
        <v>50</v>
      </c>
      <c r="AT41">
        <v>20</v>
      </c>
      <c r="AU41">
        <v>138</v>
      </c>
      <c r="AV41">
        <v>139</v>
      </c>
      <c r="AW41">
        <v>71</v>
      </c>
      <c r="AX41">
        <v>577</v>
      </c>
      <c r="AY41" s="1">
        <v>44274.367222222223</v>
      </c>
      <c r="AZ41">
        <v>1</v>
      </c>
      <c r="BA41">
        <v>8</v>
      </c>
      <c r="BB41">
        <v>8</v>
      </c>
      <c r="BC41">
        <v>0</v>
      </c>
      <c r="BD41">
        <v>0</v>
      </c>
      <c r="BE41" t="s">
        <v>659</v>
      </c>
      <c r="BF41">
        <v>8</v>
      </c>
    </row>
    <row r="42" spans="1:58" x14ac:dyDescent="0.25">
      <c r="A42">
        <v>489</v>
      </c>
      <c r="B42" t="s">
        <v>227</v>
      </c>
      <c r="C42" s="1">
        <v>44274.360914351855</v>
      </c>
      <c r="D42">
        <v>2</v>
      </c>
      <c r="E42">
        <v>3</v>
      </c>
      <c r="F42" t="s">
        <v>847</v>
      </c>
      <c r="K42">
        <v>2</v>
      </c>
      <c r="L42" t="e">
        <v>#NAME?</v>
      </c>
      <c r="M42" t="e">
        <v>#NAME?</v>
      </c>
      <c r="N42">
        <v>3</v>
      </c>
      <c r="O42">
        <v>4</v>
      </c>
      <c r="P42">
        <v>3</v>
      </c>
      <c r="Q42">
        <v>2</v>
      </c>
      <c r="R42">
        <v>4</v>
      </c>
      <c r="S42">
        <v>2</v>
      </c>
      <c r="T42">
        <v>3</v>
      </c>
      <c r="U42">
        <v>3</v>
      </c>
      <c r="V42">
        <v>5</v>
      </c>
      <c r="W42">
        <v>4</v>
      </c>
      <c r="X42">
        <v>3</v>
      </c>
      <c r="Y42">
        <v>4</v>
      </c>
      <c r="Z42">
        <v>5</v>
      </c>
      <c r="AA42">
        <v>4</v>
      </c>
      <c r="AB42">
        <v>4</v>
      </c>
      <c r="AC42">
        <v>3</v>
      </c>
      <c r="AD42">
        <v>1</v>
      </c>
      <c r="AE42">
        <v>16</v>
      </c>
      <c r="AF42">
        <v>72</v>
      </c>
      <c r="AG42">
        <v>3</v>
      </c>
      <c r="AP42">
        <v>86</v>
      </c>
      <c r="AQ42">
        <v>25</v>
      </c>
      <c r="AR42">
        <v>30</v>
      </c>
      <c r="AS42">
        <v>54</v>
      </c>
      <c r="AT42">
        <v>14</v>
      </c>
      <c r="AU42">
        <v>157</v>
      </c>
      <c r="AV42">
        <v>136</v>
      </c>
      <c r="AW42">
        <v>34</v>
      </c>
      <c r="AX42">
        <v>536</v>
      </c>
      <c r="AY42" s="1">
        <v>44274.367118055554</v>
      </c>
      <c r="AZ42">
        <v>1</v>
      </c>
      <c r="BA42">
        <v>8</v>
      </c>
      <c r="BB42">
        <v>8</v>
      </c>
      <c r="BC42">
        <v>0</v>
      </c>
      <c r="BD42">
        <v>0</v>
      </c>
      <c r="BE42" t="s">
        <v>287</v>
      </c>
      <c r="BF42">
        <v>11</v>
      </c>
    </row>
    <row r="43" spans="1:58" x14ac:dyDescent="0.25">
      <c r="A43">
        <v>493</v>
      </c>
      <c r="B43" t="s">
        <v>227</v>
      </c>
      <c r="C43" s="1">
        <v>44274.360983796294</v>
      </c>
      <c r="D43">
        <v>2</v>
      </c>
      <c r="E43">
        <v>3</v>
      </c>
      <c r="F43" t="s">
        <v>847</v>
      </c>
      <c r="K43">
        <v>2</v>
      </c>
      <c r="L43" t="s">
        <v>872</v>
      </c>
      <c r="M43" t="s">
        <v>873</v>
      </c>
      <c r="N43">
        <v>5</v>
      </c>
      <c r="O43">
        <v>3</v>
      </c>
      <c r="P43">
        <v>4</v>
      </c>
      <c r="Q43">
        <v>1</v>
      </c>
      <c r="R43">
        <v>2</v>
      </c>
      <c r="S43">
        <v>2</v>
      </c>
      <c r="T43">
        <v>2</v>
      </c>
      <c r="U43">
        <v>2</v>
      </c>
      <c r="V43">
        <v>1</v>
      </c>
      <c r="Y43">
        <v>2</v>
      </c>
      <c r="Z43">
        <v>3</v>
      </c>
      <c r="AA43">
        <v>4</v>
      </c>
      <c r="AC43">
        <v>2</v>
      </c>
      <c r="AD43">
        <v>1</v>
      </c>
      <c r="AE43">
        <v>17</v>
      </c>
      <c r="AF43">
        <v>74</v>
      </c>
      <c r="AG43">
        <v>3</v>
      </c>
      <c r="AP43">
        <v>144</v>
      </c>
      <c r="AQ43">
        <v>32</v>
      </c>
      <c r="AR43">
        <v>34</v>
      </c>
      <c r="AS43">
        <v>60</v>
      </c>
      <c r="AT43">
        <v>23</v>
      </c>
      <c r="AU43">
        <v>72</v>
      </c>
      <c r="AV43">
        <v>32</v>
      </c>
      <c r="AW43">
        <v>54</v>
      </c>
      <c r="AX43">
        <v>451</v>
      </c>
      <c r="AY43" s="1">
        <v>44274.366203703707</v>
      </c>
      <c r="AZ43">
        <v>1</v>
      </c>
      <c r="BA43">
        <v>8</v>
      </c>
      <c r="BB43">
        <v>8</v>
      </c>
      <c r="BC43">
        <v>0</v>
      </c>
      <c r="BD43">
        <v>0</v>
      </c>
      <c r="BE43" t="s">
        <v>654</v>
      </c>
      <c r="BF43">
        <v>24</v>
      </c>
    </row>
    <row r="44" spans="1:58" ht="180" x14ac:dyDescent="0.25">
      <c r="A44">
        <v>497</v>
      </c>
      <c r="B44" t="s">
        <v>227</v>
      </c>
      <c r="C44" s="1">
        <v>44274.361111111109</v>
      </c>
      <c r="D44">
        <v>2</v>
      </c>
      <c r="E44">
        <v>3</v>
      </c>
      <c r="F44" t="s">
        <v>847</v>
      </c>
      <c r="K44">
        <v>2</v>
      </c>
      <c r="L44" s="2" t="s">
        <v>874</v>
      </c>
      <c r="M44" s="2" t="s">
        <v>875</v>
      </c>
      <c r="N44">
        <v>2</v>
      </c>
      <c r="O44">
        <v>4</v>
      </c>
      <c r="P44">
        <v>3</v>
      </c>
      <c r="Q44">
        <v>1</v>
      </c>
      <c r="S44">
        <v>2</v>
      </c>
      <c r="T44">
        <v>1</v>
      </c>
      <c r="U44">
        <v>2</v>
      </c>
      <c r="V44">
        <v>2</v>
      </c>
      <c r="Y44">
        <v>4</v>
      </c>
      <c r="Z44">
        <v>5</v>
      </c>
      <c r="AA44">
        <v>4</v>
      </c>
      <c r="AB44">
        <v>4</v>
      </c>
      <c r="AD44">
        <v>1</v>
      </c>
      <c r="AE44">
        <v>16</v>
      </c>
      <c r="AF44">
        <v>76</v>
      </c>
      <c r="AG44">
        <v>3</v>
      </c>
      <c r="AP44">
        <v>74</v>
      </c>
      <c r="AQ44">
        <v>24</v>
      </c>
      <c r="AR44">
        <v>25</v>
      </c>
      <c r="AS44">
        <v>31</v>
      </c>
      <c r="AT44">
        <v>19</v>
      </c>
      <c r="AU44">
        <v>123</v>
      </c>
      <c r="AV44">
        <v>47</v>
      </c>
      <c r="AW44">
        <v>37</v>
      </c>
      <c r="AX44">
        <v>380</v>
      </c>
      <c r="AY44" s="1">
        <v>44274.36550925926</v>
      </c>
      <c r="AZ44">
        <v>1</v>
      </c>
      <c r="BA44">
        <v>8</v>
      </c>
      <c r="BB44">
        <v>8</v>
      </c>
      <c r="BC44">
        <v>0</v>
      </c>
      <c r="BD44">
        <v>0</v>
      </c>
      <c r="BE44" t="s">
        <v>148</v>
      </c>
      <c r="BF44">
        <v>25</v>
      </c>
    </row>
    <row r="45" spans="1:58" ht="409.5" x14ac:dyDescent="0.25">
      <c r="A45">
        <v>501</v>
      </c>
      <c r="B45" t="s">
        <v>227</v>
      </c>
      <c r="C45" s="1">
        <v>44274.361770833333</v>
      </c>
      <c r="D45">
        <v>2</v>
      </c>
      <c r="E45">
        <v>3</v>
      </c>
      <c r="F45" t="s">
        <v>842</v>
      </c>
      <c r="K45">
        <v>2</v>
      </c>
      <c r="L45" t="s">
        <v>879</v>
      </c>
      <c r="M45" s="2" t="s">
        <v>880</v>
      </c>
      <c r="N45">
        <v>4</v>
      </c>
      <c r="O45">
        <v>4</v>
      </c>
      <c r="P45">
        <v>4</v>
      </c>
      <c r="Q45">
        <v>2</v>
      </c>
      <c r="S45">
        <v>2</v>
      </c>
      <c r="T45">
        <v>2</v>
      </c>
      <c r="U45">
        <v>2</v>
      </c>
      <c r="V45">
        <v>4</v>
      </c>
      <c r="Y45">
        <v>4</v>
      </c>
      <c r="Z45">
        <v>4</v>
      </c>
      <c r="AA45">
        <v>5</v>
      </c>
      <c r="AB45">
        <v>4</v>
      </c>
      <c r="AD45">
        <v>2</v>
      </c>
      <c r="AE45">
        <v>17</v>
      </c>
      <c r="AF45">
        <v>78</v>
      </c>
      <c r="AG45">
        <v>3</v>
      </c>
      <c r="AP45">
        <v>89</v>
      </c>
      <c r="AQ45">
        <v>25</v>
      </c>
      <c r="AR45">
        <v>22</v>
      </c>
      <c r="AS45">
        <v>32</v>
      </c>
      <c r="AT45">
        <v>18</v>
      </c>
      <c r="AU45">
        <v>112</v>
      </c>
      <c r="AV45">
        <v>179</v>
      </c>
      <c r="AW45">
        <v>21</v>
      </c>
      <c r="AX45">
        <v>498</v>
      </c>
      <c r="AY45" s="1">
        <v>44274.367534722223</v>
      </c>
      <c r="AZ45">
        <v>1</v>
      </c>
      <c r="BA45">
        <v>8</v>
      </c>
      <c r="BB45">
        <v>8</v>
      </c>
      <c r="BC45">
        <v>0</v>
      </c>
      <c r="BD45">
        <v>0</v>
      </c>
      <c r="BE45" t="s">
        <v>352</v>
      </c>
      <c r="BF45">
        <v>25</v>
      </c>
    </row>
    <row r="46" spans="1:58" x14ac:dyDescent="0.25">
      <c r="A46">
        <v>519</v>
      </c>
      <c r="B46" t="s">
        <v>227</v>
      </c>
      <c r="C46" s="1">
        <v>44278.481747685182</v>
      </c>
      <c r="D46">
        <v>2</v>
      </c>
      <c r="E46">
        <v>3</v>
      </c>
      <c r="F46" t="s">
        <v>842</v>
      </c>
      <c r="K46">
        <v>2</v>
      </c>
      <c r="L46" t="s">
        <v>900</v>
      </c>
      <c r="M46" t="s">
        <v>901</v>
      </c>
      <c r="O46">
        <v>5</v>
      </c>
      <c r="P46">
        <v>4</v>
      </c>
      <c r="Q46">
        <v>1</v>
      </c>
      <c r="S46">
        <v>2</v>
      </c>
      <c r="T46">
        <v>2</v>
      </c>
      <c r="U46">
        <v>1</v>
      </c>
      <c r="V46">
        <v>3</v>
      </c>
      <c r="W46">
        <v>2</v>
      </c>
      <c r="X46">
        <v>3</v>
      </c>
      <c r="Y46">
        <v>3</v>
      </c>
      <c r="Z46">
        <v>4</v>
      </c>
      <c r="AA46">
        <v>3</v>
      </c>
      <c r="AB46">
        <v>4</v>
      </c>
      <c r="AC46">
        <v>2</v>
      </c>
      <c r="AD46">
        <v>2</v>
      </c>
      <c r="AE46">
        <v>17</v>
      </c>
      <c r="AF46">
        <v>85</v>
      </c>
      <c r="AG46">
        <v>3</v>
      </c>
      <c r="AP46">
        <v>62</v>
      </c>
      <c r="AQ46">
        <v>26</v>
      </c>
      <c r="AR46">
        <v>40</v>
      </c>
      <c r="AS46">
        <v>100</v>
      </c>
      <c r="AT46">
        <v>61</v>
      </c>
      <c r="AU46">
        <v>155</v>
      </c>
      <c r="AV46">
        <v>69</v>
      </c>
      <c r="AW46">
        <v>108</v>
      </c>
      <c r="AX46">
        <v>519</v>
      </c>
      <c r="AY46" s="1">
        <v>44278.488935185182</v>
      </c>
      <c r="AZ46">
        <v>1</v>
      </c>
      <c r="BA46">
        <v>8</v>
      </c>
      <c r="BB46">
        <v>8</v>
      </c>
      <c r="BC46">
        <v>0</v>
      </c>
      <c r="BD46">
        <v>0</v>
      </c>
      <c r="BE46" t="s">
        <v>209</v>
      </c>
      <c r="BF46">
        <v>9</v>
      </c>
    </row>
    <row r="47" spans="1:58" x14ac:dyDescent="0.25">
      <c r="A47">
        <v>532</v>
      </c>
      <c r="B47" t="s">
        <v>227</v>
      </c>
      <c r="C47" s="1">
        <v>44278.482256944444</v>
      </c>
      <c r="D47">
        <v>2</v>
      </c>
      <c r="E47">
        <v>3</v>
      </c>
      <c r="F47" t="s">
        <v>847</v>
      </c>
      <c r="K47">
        <v>2</v>
      </c>
      <c r="L47" t="e">
        <v>#NAME?</v>
      </c>
      <c r="M47" t="e">
        <v>#NAME?</v>
      </c>
      <c r="O47">
        <v>3</v>
      </c>
      <c r="Q47">
        <v>2</v>
      </c>
      <c r="R47">
        <v>3</v>
      </c>
      <c r="S47">
        <v>1</v>
      </c>
      <c r="T47">
        <v>2</v>
      </c>
      <c r="U47">
        <v>1</v>
      </c>
      <c r="V47">
        <v>4</v>
      </c>
      <c r="W47">
        <v>3</v>
      </c>
      <c r="X47">
        <v>3</v>
      </c>
      <c r="Y47">
        <v>2</v>
      </c>
      <c r="Z47">
        <v>3</v>
      </c>
      <c r="AA47">
        <v>4</v>
      </c>
      <c r="AB47">
        <v>4</v>
      </c>
      <c r="AC47">
        <v>2</v>
      </c>
      <c r="AD47">
        <v>1</v>
      </c>
      <c r="AE47">
        <v>16</v>
      </c>
      <c r="AF47">
        <v>91</v>
      </c>
      <c r="AG47">
        <v>3</v>
      </c>
      <c r="AP47">
        <v>83</v>
      </c>
      <c r="AQ47">
        <v>26</v>
      </c>
      <c r="AR47">
        <v>21</v>
      </c>
      <c r="AS47">
        <v>50</v>
      </c>
      <c r="AT47">
        <v>16</v>
      </c>
      <c r="AU47">
        <v>120</v>
      </c>
      <c r="AV47">
        <v>104</v>
      </c>
      <c r="AW47">
        <v>38</v>
      </c>
      <c r="AX47">
        <v>458</v>
      </c>
      <c r="AY47" s="1">
        <v>44278.487557870372</v>
      </c>
      <c r="AZ47">
        <v>1</v>
      </c>
      <c r="BA47">
        <v>8</v>
      </c>
      <c r="BB47">
        <v>8</v>
      </c>
      <c r="BC47">
        <v>0</v>
      </c>
      <c r="BD47">
        <v>0</v>
      </c>
      <c r="BE47" t="s">
        <v>246</v>
      </c>
      <c r="BF47">
        <v>15</v>
      </c>
    </row>
    <row r="48" spans="1:58" ht="405" x14ac:dyDescent="0.25">
      <c r="A48">
        <v>536</v>
      </c>
      <c r="B48" t="s">
        <v>227</v>
      </c>
      <c r="C48" s="1">
        <v>44278.482812499999</v>
      </c>
      <c r="D48">
        <v>2</v>
      </c>
      <c r="E48">
        <v>3</v>
      </c>
      <c r="F48" t="s">
        <v>847</v>
      </c>
      <c r="K48">
        <v>2</v>
      </c>
      <c r="L48" s="2" t="s">
        <v>914</v>
      </c>
      <c r="M48" s="2" t="s">
        <v>915</v>
      </c>
      <c r="O48">
        <v>2</v>
      </c>
      <c r="P48">
        <v>3</v>
      </c>
      <c r="Q48">
        <v>2</v>
      </c>
      <c r="R48">
        <v>2</v>
      </c>
      <c r="S48">
        <v>2</v>
      </c>
      <c r="T48">
        <v>2</v>
      </c>
      <c r="U48">
        <v>3</v>
      </c>
      <c r="V48">
        <v>4</v>
      </c>
      <c r="W48">
        <v>3</v>
      </c>
      <c r="X48">
        <v>4</v>
      </c>
      <c r="Y48">
        <v>4</v>
      </c>
      <c r="Z48">
        <v>4</v>
      </c>
      <c r="AA48">
        <v>5</v>
      </c>
      <c r="AB48">
        <v>4</v>
      </c>
      <c r="AC48">
        <v>2</v>
      </c>
      <c r="AD48">
        <v>1</v>
      </c>
      <c r="AE48">
        <v>17</v>
      </c>
      <c r="AF48">
        <v>93</v>
      </c>
      <c r="AG48">
        <v>3</v>
      </c>
      <c r="AP48">
        <v>237</v>
      </c>
      <c r="AQ48">
        <v>45</v>
      </c>
      <c r="AR48">
        <v>70</v>
      </c>
      <c r="AS48">
        <v>59</v>
      </c>
      <c r="AT48">
        <v>24</v>
      </c>
      <c r="AU48">
        <v>135</v>
      </c>
      <c r="AV48">
        <v>96</v>
      </c>
      <c r="AW48">
        <v>46</v>
      </c>
      <c r="AX48">
        <v>712</v>
      </c>
      <c r="AY48" s="1">
        <v>44278.491053240738</v>
      </c>
      <c r="AZ48">
        <v>1</v>
      </c>
      <c r="BA48">
        <v>8</v>
      </c>
      <c r="BB48">
        <v>8</v>
      </c>
      <c r="BC48">
        <v>0</v>
      </c>
      <c r="BD48">
        <v>0</v>
      </c>
      <c r="BE48" t="s">
        <v>453</v>
      </c>
      <c r="BF48">
        <v>3</v>
      </c>
    </row>
    <row r="49" spans="1:58" ht="225" x14ac:dyDescent="0.25">
      <c r="A49">
        <v>539</v>
      </c>
      <c r="B49" t="s">
        <v>227</v>
      </c>
      <c r="C49" s="1">
        <v>44278.482835648145</v>
      </c>
      <c r="D49">
        <v>2</v>
      </c>
      <c r="E49">
        <v>3</v>
      </c>
      <c r="F49" t="s">
        <v>847</v>
      </c>
      <c r="K49">
        <v>2</v>
      </c>
      <c r="L49" t="e">
        <v>#NAME?</v>
      </c>
      <c r="M49" s="2" t="s">
        <v>916</v>
      </c>
      <c r="N49">
        <v>3</v>
      </c>
      <c r="O49">
        <v>2</v>
      </c>
      <c r="P49">
        <v>2</v>
      </c>
      <c r="Q49">
        <v>1</v>
      </c>
      <c r="R49">
        <v>2</v>
      </c>
      <c r="S49">
        <v>2</v>
      </c>
      <c r="T49">
        <v>3</v>
      </c>
      <c r="U49">
        <v>3</v>
      </c>
      <c r="V49">
        <v>3</v>
      </c>
      <c r="W49">
        <v>2</v>
      </c>
      <c r="X49">
        <v>1</v>
      </c>
      <c r="Y49">
        <v>3</v>
      </c>
      <c r="Z49">
        <v>4</v>
      </c>
      <c r="AA49">
        <v>4</v>
      </c>
      <c r="AB49">
        <v>4</v>
      </c>
      <c r="AD49">
        <v>2</v>
      </c>
      <c r="AE49">
        <v>17</v>
      </c>
      <c r="AF49">
        <v>95</v>
      </c>
      <c r="AG49">
        <v>3</v>
      </c>
      <c r="AP49">
        <v>173</v>
      </c>
      <c r="AQ49">
        <v>64</v>
      </c>
      <c r="AR49">
        <v>87</v>
      </c>
      <c r="AS49">
        <v>115</v>
      </c>
      <c r="AT49">
        <v>30</v>
      </c>
      <c r="AU49">
        <v>233</v>
      </c>
      <c r="AV49">
        <v>93</v>
      </c>
      <c r="AW49">
        <v>27</v>
      </c>
      <c r="AX49">
        <v>769</v>
      </c>
      <c r="AY49" s="1">
        <v>44278.492349537039</v>
      </c>
      <c r="AZ49">
        <v>1</v>
      </c>
      <c r="BA49">
        <v>8</v>
      </c>
      <c r="BB49">
        <v>8</v>
      </c>
      <c r="BC49">
        <v>0</v>
      </c>
      <c r="BD49">
        <v>0</v>
      </c>
      <c r="BE49" t="s">
        <v>160</v>
      </c>
      <c r="BF49">
        <v>5</v>
      </c>
    </row>
    <row r="50" spans="1:58" ht="225" x14ac:dyDescent="0.25">
      <c r="A50">
        <v>543</v>
      </c>
      <c r="B50" t="s">
        <v>227</v>
      </c>
      <c r="C50" s="1">
        <v>44278.483564814815</v>
      </c>
      <c r="D50">
        <v>2</v>
      </c>
      <c r="E50">
        <v>3</v>
      </c>
      <c r="F50" t="s">
        <v>847</v>
      </c>
      <c r="K50">
        <v>2</v>
      </c>
      <c r="L50" s="2" t="s">
        <v>921</v>
      </c>
      <c r="M50" s="2" t="s">
        <v>922</v>
      </c>
      <c r="N50">
        <v>3</v>
      </c>
      <c r="O50">
        <v>2</v>
      </c>
      <c r="P50">
        <v>3</v>
      </c>
      <c r="Q50">
        <v>3</v>
      </c>
      <c r="R50">
        <v>4</v>
      </c>
      <c r="S50">
        <v>2</v>
      </c>
      <c r="T50">
        <v>4</v>
      </c>
      <c r="U50">
        <v>2</v>
      </c>
      <c r="V50">
        <v>3</v>
      </c>
      <c r="W50">
        <v>4</v>
      </c>
      <c r="X50">
        <v>3</v>
      </c>
      <c r="Y50">
        <v>3</v>
      </c>
      <c r="Z50">
        <v>4</v>
      </c>
      <c r="AA50">
        <v>4</v>
      </c>
      <c r="AB50">
        <v>4</v>
      </c>
      <c r="AC50">
        <v>3</v>
      </c>
      <c r="AD50">
        <v>2</v>
      </c>
      <c r="AE50">
        <v>17</v>
      </c>
      <c r="AF50">
        <v>97</v>
      </c>
      <c r="AG50">
        <v>3</v>
      </c>
      <c r="AP50">
        <v>180</v>
      </c>
      <c r="AQ50">
        <v>95</v>
      </c>
      <c r="AR50">
        <v>30</v>
      </c>
      <c r="AS50">
        <v>83</v>
      </c>
      <c r="AT50">
        <v>36</v>
      </c>
      <c r="AU50">
        <v>114</v>
      </c>
      <c r="AV50">
        <v>106</v>
      </c>
      <c r="AW50">
        <v>63</v>
      </c>
      <c r="AX50">
        <v>647</v>
      </c>
      <c r="AY50" s="1">
        <v>44278.491747685184</v>
      </c>
      <c r="AZ50">
        <v>1</v>
      </c>
      <c r="BA50">
        <v>8</v>
      </c>
      <c r="BB50">
        <v>8</v>
      </c>
      <c r="BC50">
        <v>0</v>
      </c>
      <c r="BD50">
        <v>0</v>
      </c>
      <c r="BE50" t="s">
        <v>152</v>
      </c>
      <c r="BF50">
        <v>5</v>
      </c>
    </row>
    <row r="51" spans="1:58" ht="409.5" x14ac:dyDescent="0.25">
      <c r="A51">
        <v>558</v>
      </c>
      <c r="B51" t="s">
        <v>227</v>
      </c>
      <c r="C51" s="1">
        <v>44284.518773148149</v>
      </c>
      <c r="D51">
        <v>2</v>
      </c>
      <c r="E51">
        <v>2</v>
      </c>
      <c r="F51" t="s">
        <v>770</v>
      </c>
      <c r="K51">
        <v>2</v>
      </c>
      <c r="L51" t="e">
        <v>#NAME?</v>
      </c>
      <c r="M51" s="2" t="s">
        <v>929</v>
      </c>
      <c r="N51">
        <v>3</v>
      </c>
      <c r="O51">
        <v>3</v>
      </c>
      <c r="P51">
        <v>2</v>
      </c>
      <c r="Q51">
        <v>1</v>
      </c>
      <c r="R51">
        <v>4</v>
      </c>
      <c r="S51">
        <v>2</v>
      </c>
      <c r="T51">
        <v>3</v>
      </c>
      <c r="U51">
        <v>2</v>
      </c>
      <c r="V51">
        <v>5</v>
      </c>
      <c r="W51">
        <v>3</v>
      </c>
      <c r="X51">
        <v>1</v>
      </c>
      <c r="Y51">
        <v>4</v>
      </c>
      <c r="Z51">
        <v>4</v>
      </c>
      <c r="AA51">
        <v>4</v>
      </c>
      <c r="AB51">
        <v>4</v>
      </c>
      <c r="AD51">
        <v>2</v>
      </c>
      <c r="AE51">
        <v>15</v>
      </c>
      <c r="AF51">
        <v>104</v>
      </c>
      <c r="AG51">
        <v>3</v>
      </c>
      <c r="AP51">
        <v>64</v>
      </c>
      <c r="AQ51">
        <v>38</v>
      </c>
      <c r="AR51">
        <v>37</v>
      </c>
      <c r="AS51">
        <v>71</v>
      </c>
      <c r="AT51">
        <v>26</v>
      </c>
      <c r="AU51">
        <v>324</v>
      </c>
      <c r="AV51">
        <v>245</v>
      </c>
      <c r="AW51">
        <v>75</v>
      </c>
      <c r="AX51">
        <v>880</v>
      </c>
      <c r="AY51" s="1">
        <v>44284.528969907406</v>
      </c>
      <c r="AZ51">
        <v>1</v>
      </c>
      <c r="BA51">
        <v>8</v>
      </c>
      <c r="BB51">
        <v>8</v>
      </c>
      <c r="BC51">
        <v>0</v>
      </c>
      <c r="BD51">
        <v>0</v>
      </c>
      <c r="BE51" t="s">
        <v>728</v>
      </c>
      <c r="BF51">
        <v>2</v>
      </c>
    </row>
    <row r="52" spans="1:58" ht="300" x14ac:dyDescent="0.25">
      <c r="A52">
        <v>563</v>
      </c>
      <c r="B52" t="s">
        <v>227</v>
      </c>
      <c r="C52" s="1">
        <v>44284.519016203703</v>
      </c>
      <c r="D52">
        <v>2</v>
      </c>
      <c r="E52">
        <v>2</v>
      </c>
      <c r="F52" t="s">
        <v>616</v>
      </c>
      <c r="K52">
        <v>2</v>
      </c>
      <c r="L52" s="2" t="s">
        <v>936</v>
      </c>
      <c r="M52" t="e">
        <v>#NAME?</v>
      </c>
      <c r="N52">
        <v>3</v>
      </c>
      <c r="O52">
        <v>4</v>
      </c>
      <c r="P52">
        <v>5</v>
      </c>
      <c r="Q52">
        <v>1</v>
      </c>
      <c r="R52">
        <v>3</v>
      </c>
      <c r="S52">
        <v>2</v>
      </c>
      <c r="T52">
        <v>3</v>
      </c>
      <c r="U52">
        <v>4</v>
      </c>
      <c r="V52">
        <v>4</v>
      </c>
      <c r="W52">
        <v>5</v>
      </c>
      <c r="X52">
        <v>1</v>
      </c>
      <c r="Y52">
        <v>4</v>
      </c>
      <c r="Z52">
        <v>5</v>
      </c>
      <c r="AA52">
        <v>5</v>
      </c>
      <c r="AB52">
        <v>5</v>
      </c>
      <c r="AC52">
        <v>2</v>
      </c>
      <c r="AD52">
        <v>2</v>
      </c>
      <c r="AE52">
        <v>16</v>
      </c>
      <c r="AF52">
        <v>107</v>
      </c>
      <c r="AG52">
        <v>3</v>
      </c>
      <c r="AP52">
        <v>60</v>
      </c>
      <c r="AQ52">
        <v>22</v>
      </c>
      <c r="AR52">
        <v>35</v>
      </c>
      <c r="AS52">
        <v>72</v>
      </c>
      <c r="AT52">
        <v>22</v>
      </c>
      <c r="AU52">
        <v>92</v>
      </c>
      <c r="AV52">
        <v>81</v>
      </c>
      <c r="AW52">
        <v>40</v>
      </c>
      <c r="AX52">
        <v>424</v>
      </c>
      <c r="AY52" s="1">
        <v>44284.523923611108</v>
      </c>
      <c r="AZ52">
        <v>1</v>
      </c>
      <c r="BA52">
        <v>8</v>
      </c>
      <c r="BB52">
        <v>8</v>
      </c>
      <c r="BC52">
        <v>0</v>
      </c>
      <c r="BD52">
        <v>0</v>
      </c>
      <c r="BE52" t="s">
        <v>534</v>
      </c>
      <c r="BF52">
        <v>15</v>
      </c>
    </row>
    <row r="53" spans="1:58" x14ac:dyDescent="0.25">
      <c r="A53">
        <v>565</v>
      </c>
      <c r="B53" t="s">
        <v>227</v>
      </c>
      <c r="C53" s="1">
        <v>44284.519363425927</v>
      </c>
      <c r="D53">
        <v>2</v>
      </c>
      <c r="E53">
        <v>2</v>
      </c>
      <c r="F53" t="s">
        <v>616</v>
      </c>
      <c r="K53">
        <v>2</v>
      </c>
      <c r="L53" t="s">
        <v>941</v>
      </c>
      <c r="M53" t="s">
        <v>942</v>
      </c>
      <c r="N53">
        <v>3</v>
      </c>
      <c r="Q53">
        <v>4</v>
      </c>
      <c r="R53">
        <v>3</v>
      </c>
      <c r="S53">
        <v>2</v>
      </c>
      <c r="T53">
        <v>2</v>
      </c>
      <c r="U53">
        <v>3</v>
      </c>
      <c r="V53">
        <v>4</v>
      </c>
      <c r="W53">
        <v>1</v>
      </c>
      <c r="X53">
        <v>2</v>
      </c>
      <c r="Y53">
        <v>2</v>
      </c>
      <c r="Z53">
        <v>2</v>
      </c>
      <c r="AA53">
        <v>2</v>
      </c>
      <c r="AB53">
        <v>1</v>
      </c>
      <c r="AC53">
        <v>2</v>
      </c>
      <c r="AD53">
        <v>1</v>
      </c>
      <c r="AE53">
        <v>15</v>
      </c>
      <c r="AF53">
        <v>108</v>
      </c>
      <c r="AG53">
        <v>3</v>
      </c>
      <c r="AP53">
        <v>140</v>
      </c>
      <c r="AQ53">
        <v>26</v>
      </c>
      <c r="AR53">
        <v>64</v>
      </c>
      <c r="AS53">
        <v>55</v>
      </c>
      <c r="AT53">
        <v>27</v>
      </c>
      <c r="AU53">
        <v>56</v>
      </c>
      <c r="AV53">
        <v>44</v>
      </c>
      <c r="AW53">
        <v>80</v>
      </c>
      <c r="AX53">
        <v>492</v>
      </c>
      <c r="AY53" s="1">
        <v>44284.525057870371</v>
      </c>
      <c r="AZ53">
        <v>1</v>
      </c>
      <c r="BA53">
        <v>8</v>
      </c>
      <c r="BB53">
        <v>8</v>
      </c>
      <c r="BC53">
        <v>0</v>
      </c>
      <c r="BD53">
        <v>0</v>
      </c>
      <c r="BE53" t="s">
        <v>534</v>
      </c>
      <c r="BF53">
        <v>26</v>
      </c>
    </row>
    <row r="54" spans="1:58" ht="375" x14ac:dyDescent="0.25">
      <c r="A54">
        <v>567</v>
      </c>
      <c r="B54" t="s">
        <v>227</v>
      </c>
      <c r="C54" s="1">
        <v>44284.519479166665</v>
      </c>
      <c r="D54">
        <v>2</v>
      </c>
      <c r="E54">
        <v>2</v>
      </c>
      <c r="F54" t="s">
        <v>616</v>
      </c>
      <c r="K54">
        <v>2</v>
      </c>
      <c r="L54" s="2" t="s">
        <v>944</v>
      </c>
      <c r="M54" t="s">
        <v>945</v>
      </c>
      <c r="N54">
        <v>4</v>
      </c>
      <c r="O54">
        <v>3</v>
      </c>
      <c r="P54">
        <v>4</v>
      </c>
      <c r="Q54">
        <v>2</v>
      </c>
      <c r="R54">
        <v>3</v>
      </c>
      <c r="S54">
        <v>2</v>
      </c>
      <c r="T54">
        <v>2</v>
      </c>
      <c r="U54">
        <v>1</v>
      </c>
      <c r="V54">
        <v>4</v>
      </c>
      <c r="W54">
        <v>4</v>
      </c>
      <c r="X54">
        <v>3</v>
      </c>
      <c r="Y54">
        <v>4</v>
      </c>
      <c r="Z54">
        <v>5</v>
      </c>
      <c r="AA54">
        <v>4</v>
      </c>
      <c r="AB54">
        <v>4</v>
      </c>
      <c r="AC54">
        <v>3</v>
      </c>
      <c r="AD54">
        <v>1</v>
      </c>
      <c r="AE54">
        <v>15</v>
      </c>
      <c r="AF54">
        <v>109</v>
      </c>
      <c r="AG54">
        <v>3</v>
      </c>
      <c r="AP54">
        <v>59</v>
      </c>
      <c r="AQ54">
        <v>36</v>
      </c>
      <c r="AR54">
        <v>27</v>
      </c>
      <c r="AS54">
        <v>38</v>
      </c>
      <c r="AT54">
        <v>13</v>
      </c>
      <c r="AU54">
        <v>275</v>
      </c>
      <c r="AV54">
        <v>143</v>
      </c>
      <c r="AW54">
        <v>34</v>
      </c>
      <c r="AX54">
        <v>625</v>
      </c>
      <c r="AY54" s="1">
        <v>44284.526712962965</v>
      </c>
      <c r="AZ54">
        <v>1</v>
      </c>
      <c r="BA54">
        <v>8</v>
      </c>
      <c r="BB54">
        <v>8</v>
      </c>
      <c r="BC54">
        <v>0</v>
      </c>
      <c r="BD54">
        <v>0</v>
      </c>
      <c r="BE54" t="s">
        <v>192</v>
      </c>
      <c r="BF54">
        <v>14</v>
      </c>
    </row>
    <row r="55" spans="1:58" x14ac:dyDescent="0.25">
      <c r="A55">
        <v>570</v>
      </c>
      <c r="B55" t="s">
        <v>227</v>
      </c>
      <c r="C55" s="1">
        <v>44284.519583333335</v>
      </c>
      <c r="D55">
        <v>2</v>
      </c>
      <c r="E55">
        <v>2</v>
      </c>
      <c r="F55" t="s">
        <v>634</v>
      </c>
      <c r="K55">
        <v>2</v>
      </c>
      <c r="L55" t="e">
        <v>#NAME?</v>
      </c>
      <c r="M55" t="e">
        <v>#NAME?</v>
      </c>
      <c r="O55">
        <v>3</v>
      </c>
      <c r="P55">
        <v>5</v>
      </c>
      <c r="Q55">
        <v>3</v>
      </c>
      <c r="R55">
        <v>1</v>
      </c>
      <c r="S55">
        <v>2</v>
      </c>
      <c r="T55">
        <v>2</v>
      </c>
      <c r="U55">
        <v>2</v>
      </c>
      <c r="V55">
        <v>5</v>
      </c>
      <c r="W55">
        <v>5</v>
      </c>
      <c r="X55">
        <v>1</v>
      </c>
      <c r="Y55">
        <v>5</v>
      </c>
      <c r="Z55">
        <v>5</v>
      </c>
      <c r="AA55">
        <v>5</v>
      </c>
      <c r="AB55">
        <v>5</v>
      </c>
      <c r="AC55">
        <v>2</v>
      </c>
      <c r="AD55">
        <v>2</v>
      </c>
      <c r="AE55">
        <v>16</v>
      </c>
      <c r="AF55">
        <v>110</v>
      </c>
      <c r="AG55">
        <v>3</v>
      </c>
      <c r="AP55">
        <v>180</v>
      </c>
      <c r="AQ55">
        <v>42</v>
      </c>
      <c r="AR55">
        <v>41</v>
      </c>
      <c r="AS55">
        <v>59</v>
      </c>
      <c r="AT55">
        <v>27</v>
      </c>
      <c r="AU55">
        <v>218</v>
      </c>
      <c r="AV55">
        <v>52</v>
      </c>
      <c r="AW55">
        <v>34</v>
      </c>
      <c r="AX55">
        <v>653</v>
      </c>
      <c r="AY55" s="1">
        <v>44284.527141203704</v>
      </c>
      <c r="AZ55">
        <v>1</v>
      </c>
      <c r="BA55">
        <v>8</v>
      </c>
      <c r="BB55">
        <v>8</v>
      </c>
      <c r="BC55">
        <v>0</v>
      </c>
      <c r="BD55">
        <v>0</v>
      </c>
      <c r="BE55" t="s">
        <v>298</v>
      </c>
      <c r="BF55">
        <v>8</v>
      </c>
    </row>
    <row r="56" spans="1:58" ht="409.5" x14ac:dyDescent="0.25">
      <c r="A56">
        <v>572</v>
      </c>
      <c r="B56" t="s">
        <v>227</v>
      </c>
      <c r="C56" s="1">
        <v>44284.51971064815</v>
      </c>
      <c r="D56">
        <v>2</v>
      </c>
      <c r="E56">
        <v>2</v>
      </c>
      <c r="F56" t="s">
        <v>616</v>
      </c>
      <c r="K56">
        <v>2</v>
      </c>
      <c r="L56" s="2" t="s">
        <v>950</v>
      </c>
      <c r="M56" s="2" t="s">
        <v>951</v>
      </c>
      <c r="N56">
        <v>3</v>
      </c>
      <c r="O56">
        <v>2</v>
      </c>
      <c r="Q56">
        <v>2</v>
      </c>
      <c r="R56">
        <v>3</v>
      </c>
      <c r="S56">
        <v>1</v>
      </c>
      <c r="T56">
        <v>1</v>
      </c>
      <c r="U56">
        <v>1</v>
      </c>
      <c r="V56">
        <v>5</v>
      </c>
      <c r="W56">
        <v>3</v>
      </c>
      <c r="X56">
        <v>3</v>
      </c>
      <c r="Y56">
        <v>3</v>
      </c>
      <c r="Z56">
        <v>2</v>
      </c>
      <c r="AA56">
        <v>4</v>
      </c>
      <c r="AB56">
        <v>3</v>
      </c>
      <c r="AC56">
        <v>2</v>
      </c>
      <c r="AD56">
        <v>1</v>
      </c>
      <c r="AE56">
        <v>15</v>
      </c>
      <c r="AF56">
        <v>111</v>
      </c>
      <c r="AG56">
        <v>3</v>
      </c>
      <c r="AP56">
        <v>130</v>
      </c>
      <c r="AQ56">
        <v>32</v>
      </c>
      <c r="AR56">
        <v>23</v>
      </c>
      <c r="AS56">
        <v>61</v>
      </c>
      <c r="AT56">
        <v>25</v>
      </c>
      <c r="AU56">
        <v>275</v>
      </c>
      <c r="AV56">
        <v>57</v>
      </c>
      <c r="AW56">
        <v>18</v>
      </c>
      <c r="AX56">
        <v>621</v>
      </c>
      <c r="AY56" s="1">
        <v>44284.526898148149</v>
      </c>
      <c r="AZ56">
        <v>1</v>
      </c>
      <c r="BA56">
        <v>8</v>
      </c>
      <c r="BB56">
        <v>8</v>
      </c>
      <c r="BC56">
        <v>0</v>
      </c>
      <c r="BD56">
        <v>0</v>
      </c>
      <c r="BE56" t="s">
        <v>393</v>
      </c>
      <c r="BF56">
        <v>18</v>
      </c>
    </row>
    <row r="57" spans="1:58" ht="409.5" x14ac:dyDescent="0.25">
      <c r="A57">
        <v>574</v>
      </c>
      <c r="B57" t="s">
        <v>227</v>
      </c>
      <c r="C57" s="1">
        <v>44284.52003472222</v>
      </c>
      <c r="D57">
        <v>2</v>
      </c>
      <c r="E57">
        <v>2</v>
      </c>
      <c r="F57" t="s">
        <v>616</v>
      </c>
      <c r="K57">
        <v>2</v>
      </c>
      <c r="L57" s="2" t="s">
        <v>953</v>
      </c>
      <c r="M57" t="s">
        <v>954</v>
      </c>
      <c r="N57">
        <v>4</v>
      </c>
      <c r="O57">
        <v>4</v>
      </c>
      <c r="P57">
        <v>4</v>
      </c>
      <c r="Q57">
        <v>1</v>
      </c>
      <c r="R57">
        <v>2</v>
      </c>
      <c r="S57">
        <v>2</v>
      </c>
      <c r="T57">
        <v>3</v>
      </c>
      <c r="U57">
        <v>1</v>
      </c>
      <c r="V57">
        <v>4</v>
      </c>
      <c r="W57">
        <v>5</v>
      </c>
      <c r="X57">
        <v>2</v>
      </c>
      <c r="Y57">
        <v>4</v>
      </c>
      <c r="Z57">
        <v>5</v>
      </c>
      <c r="AA57">
        <v>5</v>
      </c>
      <c r="AB57">
        <v>5</v>
      </c>
      <c r="AD57">
        <v>2</v>
      </c>
      <c r="AE57">
        <v>16</v>
      </c>
      <c r="AF57">
        <v>112</v>
      </c>
      <c r="AG57">
        <v>3</v>
      </c>
      <c r="AP57">
        <v>160</v>
      </c>
      <c r="AQ57">
        <v>30</v>
      </c>
      <c r="AR57">
        <v>68</v>
      </c>
      <c r="AS57">
        <v>63</v>
      </c>
      <c r="AT57">
        <v>43</v>
      </c>
      <c r="AU57">
        <v>169</v>
      </c>
      <c r="AV57">
        <v>46</v>
      </c>
      <c r="AW57">
        <v>47</v>
      </c>
      <c r="AX57">
        <v>626</v>
      </c>
      <c r="AY57" s="1">
        <v>44284.527280092596</v>
      </c>
      <c r="AZ57">
        <v>1</v>
      </c>
      <c r="BA57">
        <v>8</v>
      </c>
      <c r="BB57">
        <v>8</v>
      </c>
      <c r="BC57">
        <v>0</v>
      </c>
      <c r="BD57">
        <v>0</v>
      </c>
      <c r="BE57" t="s">
        <v>692</v>
      </c>
      <c r="BF57">
        <v>9</v>
      </c>
    </row>
    <row r="58" spans="1:58" x14ac:dyDescent="0.25">
      <c r="A58">
        <v>578</v>
      </c>
      <c r="B58" t="s">
        <v>227</v>
      </c>
      <c r="C58" s="1">
        <v>44284.520416666666</v>
      </c>
      <c r="D58">
        <v>2</v>
      </c>
      <c r="E58">
        <v>2</v>
      </c>
      <c r="F58" t="s">
        <v>616</v>
      </c>
      <c r="K58">
        <v>2</v>
      </c>
      <c r="L58" t="e">
        <v>#NAME?</v>
      </c>
      <c r="M58" t="e">
        <v>#NAME?</v>
      </c>
      <c r="N58">
        <v>5</v>
      </c>
      <c r="O58">
        <v>4</v>
      </c>
      <c r="P58">
        <v>5</v>
      </c>
      <c r="Q58">
        <v>1</v>
      </c>
      <c r="S58">
        <v>2</v>
      </c>
      <c r="T58">
        <v>3</v>
      </c>
      <c r="U58">
        <v>2</v>
      </c>
      <c r="V58">
        <v>4</v>
      </c>
      <c r="W58">
        <v>3</v>
      </c>
      <c r="Y58">
        <v>2</v>
      </c>
      <c r="Z58">
        <v>3</v>
      </c>
      <c r="AA58">
        <v>3</v>
      </c>
      <c r="AB58">
        <v>4</v>
      </c>
      <c r="AD58">
        <v>2</v>
      </c>
      <c r="AE58">
        <v>16</v>
      </c>
      <c r="AF58">
        <v>114</v>
      </c>
      <c r="AG58">
        <v>3</v>
      </c>
      <c r="AP58">
        <v>69</v>
      </c>
      <c r="AQ58">
        <v>28</v>
      </c>
      <c r="AR58">
        <v>44</v>
      </c>
      <c r="AS58">
        <v>89</v>
      </c>
      <c r="AT58">
        <v>27</v>
      </c>
      <c r="AU58">
        <v>211</v>
      </c>
      <c r="AV58">
        <v>82</v>
      </c>
      <c r="AW58">
        <v>36</v>
      </c>
      <c r="AX58">
        <v>586</v>
      </c>
      <c r="AY58" s="1">
        <v>44284.527199074073</v>
      </c>
      <c r="AZ58">
        <v>1</v>
      </c>
      <c r="BA58">
        <v>8</v>
      </c>
      <c r="BB58">
        <v>8</v>
      </c>
      <c r="BC58">
        <v>0</v>
      </c>
      <c r="BD58">
        <v>0</v>
      </c>
      <c r="BE58" t="s">
        <v>298</v>
      </c>
      <c r="BF58">
        <v>6</v>
      </c>
    </row>
    <row r="59" spans="1:58" ht="390" x14ac:dyDescent="0.25">
      <c r="A59">
        <v>590</v>
      </c>
      <c r="B59" t="s">
        <v>227</v>
      </c>
      <c r="C59" s="1">
        <v>44286.4997337963</v>
      </c>
      <c r="D59">
        <v>2</v>
      </c>
      <c r="E59">
        <v>3</v>
      </c>
      <c r="F59" t="s">
        <v>973</v>
      </c>
      <c r="K59">
        <v>2</v>
      </c>
      <c r="L59" s="2" t="s">
        <v>974</v>
      </c>
      <c r="M59" t="e">
        <v>#NAME?</v>
      </c>
      <c r="N59">
        <v>4</v>
      </c>
      <c r="O59">
        <v>4</v>
      </c>
      <c r="P59">
        <v>4</v>
      </c>
      <c r="Q59">
        <v>2</v>
      </c>
      <c r="S59">
        <v>1</v>
      </c>
      <c r="T59">
        <v>2</v>
      </c>
      <c r="U59">
        <v>2</v>
      </c>
      <c r="V59">
        <v>4</v>
      </c>
      <c r="W59">
        <v>4</v>
      </c>
      <c r="X59">
        <v>2</v>
      </c>
      <c r="Y59">
        <v>3</v>
      </c>
      <c r="Z59">
        <v>5</v>
      </c>
      <c r="AA59">
        <v>3</v>
      </c>
      <c r="AB59">
        <v>3</v>
      </c>
      <c r="AD59">
        <v>2</v>
      </c>
      <c r="AE59">
        <v>17</v>
      </c>
      <c r="AF59">
        <v>119</v>
      </c>
      <c r="AG59">
        <v>3</v>
      </c>
      <c r="AP59">
        <v>124</v>
      </c>
      <c r="AQ59">
        <v>27</v>
      </c>
      <c r="AR59">
        <v>28</v>
      </c>
      <c r="AS59">
        <v>57</v>
      </c>
      <c r="AT59">
        <v>19</v>
      </c>
      <c r="AU59">
        <v>146</v>
      </c>
      <c r="AV59">
        <v>62</v>
      </c>
      <c r="AW59">
        <v>47</v>
      </c>
      <c r="AX59">
        <v>510</v>
      </c>
      <c r="AY59" s="1">
        <v>44286.505636574075</v>
      </c>
      <c r="AZ59">
        <v>1</v>
      </c>
      <c r="BA59">
        <v>8</v>
      </c>
      <c r="BB59">
        <v>8</v>
      </c>
      <c r="BC59">
        <v>0</v>
      </c>
      <c r="BD59">
        <v>0</v>
      </c>
      <c r="BE59" t="s">
        <v>372</v>
      </c>
      <c r="BF59">
        <v>10</v>
      </c>
    </row>
    <row r="60" spans="1:58" x14ac:dyDescent="0.25">
      <c r="A60">
        <v>592</v>
      </c>
      <c r="B60" t="s">
        <v>227</v>
      </c>
      <c r="C60" s="1">
        <v>44286.499745370369</v>
      </c>
      <c r="D60">
        <v>2</v>
      </c>
      <c r="E60">
        <v>3</v>
      </c>
      <c r="F60" t="s">
        <v>973</v>
      </c>
      <c r="K60">
        <v>2</v>
      </c>
      <c r="L60" t="e">
        <v>#NAME?</v>
      </c>
      <c r="M60" t="e">
        <v>#NAME?</v>
      </c>
      <c r="N60">
        <v>4</v>
      </c>
      <c r="O60">
        <v>5</v>
      </c>
      <c r="P60">
        <v>5</v>
      </c>
      <c r="Q60">
        <v>2</v>
      </c>
      <c r="R60">
        <v>3</v>
      </c>
      <c r="S60">
        <v>2</v>
      </c>
      <c r="T60">
        <v>4</v>
      </c>
      <c r="U60">
        <v>3</v>
      </c>
      <c r="V60">
        <v>4</v>
      </c>
      <c r="W60">
        <v>3</v>
      </c>
      <c r="X60">
        <v>1</v>
      </c>
      <c r="Y60">
        <v>3</v>
      </c>
      <c r="Z60">
        <v>3</v>
      </c>
      <c r="AA60">
        <v>3</v>
      </c>
      <c r="AB60">
        <v>2</v>
      </c>
      <c r="AC60">
        <v>4</v>
      </c>
      <c r="AD60">
        <v>1</v>
      </c>
      <c r="AE60">
        <v>16</v>
      </c>
      <c r="AF60">
        <v>120</v>
      </c>
      <c r="AG60">
        <v>3</v>
      </c>
      <c r="AP60">
        <v>150</v>
      </c>
      <c r="AQ60">
        <v>27</v>
      </c>
      <c r="AR60">
        <v>36</v>
      </c>
      <c r="AS60">
        <v>84</v>
      </c>
      <c r="AT60">
        <v>20</v>
      </c>
      <c r="AU60">
        <v>125</v>
      </c>
      <c r="AV60">
        <v>246</v>
      </c>
      <c r="AW60">
        <v>84</v>
      </c>
      <c r="AX60">
        <v>772</v>
      </c>
      <c r="AY60" s="1">
        <v>44286.508680555555</v>
      </c>
      <c r="AZ60">
        <v>1</v>
      </c>
      <c r="BA60">
        <v>8</v>
      </c>
      <c r="BB60">
        <v>8</v>
      </c>
      <c r="BC60">
        <v>0</v>
      </c>
      <c r="BD60">
        <v>0</v>
      </c>
      <c r="BE60" t="s">
        <v>453</v>
      </c>
      <c r="BF60">
        <v>5</v>
      </c>
    </row>
    <row r="61" spans="1:58" x14ac:dyDescent="0.25">
      <c r="A61">
        <v>594</v>
      </c>
      <c r="B61" t="s">
        <v>227</v>
      </c>
      <c r="C61" s="1">
        <v>44286.499756944446</v>
      </c>
      <c r="D61">
        <v>2</v>
      </c>
      <c r="E61">
        <v>3</v>
      </c>
      <c r="F61" t="s">
        <v>973</v>
      </c>
      <c r="K61">
        <v>2</v>
      </c>
      <c r="L61" t="e">
        <v>#NAME?</v>
      </c>
      <c r="M61" t="e">
        <v>#NAME?</v>
      </c>
      <c r="N61">
        <v>3</v>
      </c>
      <c r="O61">
        <v>4</v>
      </c>
      <c r="P61">
        <v>4</v>
      </c>
      <c r="Q61">
        <v>4</v>
      </c>
      <c r="R61">
        <v>4</v>
      </c>
      <c r="S61">
        <v>2</v>
      </c>
      <c r="T61">
        <v>2</v>
      </c>
      <c r="U61">
        <v>2</v>
      </c>
      <c r="V61">
        <v>4</v>
      </c>
      <c r="W61">
        <v>2</v>
      </c>
      <c r="X61">
        <v>1</v>
      </c>
      <c r="Y61">
        <v>5</v>
      </c>
      <c r="Z61">
        <v>5</v>
      </c>
      <c r="AA61">
        <v>4</v>
      </c>
      <c r="AB61">
        <v>5</v>
      </c>
      <c r="AC61">
        <v>3</v>
      </c>
      <c r="AD61">
        <v>1</v>
      </c>
      <c r="AE61">
        <v>17</v>
      </c>
      <c r="AF61">
        <v>121</v>
      </c>
      <c r="AG61">
        <v>3</v>
      </c>
      <c r="AP61">
        <v>156</v>
      </c>
      <c r="AQ61">
        <v>41</v>
      </c>
      <c r="AR61">
        <v>27</v>
      </c>
      <c r="AS61">
        <v>51</v>
      </c>
      <c r="AT61">
        <v>23</v>
      </c>
      <c r="AU61">
        <v>109</v>
      </c>
      <c r="AV61">
        <v>94</v>
      </c>
      <c r="AW61">
        <v>37</v>
      </c>
      <c r="AX61">
        <v>538</v>
      </c>
      <c r="AY61" s="1">
        <v>44286.505983796298</v>
      </c>
      <c r="AZ61">
        <v>1</v>
      </c>
      <c r="BA61">
        <v>8</v>
      </c>
      <c r="BB61">
        <v>8</v>
      </c>
      <c r="BC61">
        <v>0</v>
      </c>
      <c r="BD61">
        <v>0</v>
      </c>
      <c r="BE61" t="s">
        <v>308</v>
      </c>
      <c r="BF61">
        <v>10</v>
      </c>
    </row>
    <row r="62" spans="1:58" ht="409.5" x14ac:dyDescent="0.25">
      <c r="A62">
        <v>595</v>
      </c>
      <c r="B62" t="s">
        <v>227</v>
      </c>
      <c r="C62" s="1">
        <v>44286.499768518515</v>
      </c>
      <c r="D62">
        <v>2</v>
      </c>
      <c r="E62">
        <v>3</v>
      </c>
      <c r="F62" t="s">
        <v>973</v>
      </c>
      <c r="K62">
        <v>2</v>
      </c>
      <c r="L62" s="2" t="s">
        <v>979</v>
      </c>
      <c r="M62" s="2" t="s">
        <v>980</v>
      </c>
      <c r="N62">
        <v>4</v>
      </c>
      <c r="O62">
        <v>2</v>
      </c>
      <c r="P62">
        <v>2</v>
      </c>
      <c r="Q62">
        <v>3</v>
      </c>
      <c r="R62">
        <v>3</v>
      </c>
      <c r="S62">
        <v>2</v>
      </c>
      <c r="T62">
        <v>4</v>
      </c>
      <c r="U62">
        <v>2</v>
      </c>
      <c r="V62">
        <v>5</v>
      </c>
      <c r="W62">
        <v>3</v>
      </c>
      <c r="X62">
        <v>4</v>
      </c>
      <c r="Y62">
        <v>4</v>
      </c>
      <c r="Z62">
        <v>4</v>
      </c>
      <c r="AA62">
        <v>4</v>
      </c>
      <c r="AB62">
        <v>3</v>
      </c>
      <c r="AC62">
        <v>3</v>
      </c>
      <c r="AD62">
        <v>1</v>
      </c>
      <c r="AE62">
        <v>17</v>
      </c>
      <c r="AF62">
        <v>122</v>
      </c>
      <c r="AG62">
        <v>3</v>
      </c>
      <c r="AP62">
        <v>134</v>
      </c>
      <c r="AQ62">
        <v>35</v>
      </c>
      <c r="AR62">
        <v>30</v>
      </c>
      <c r="AS62">
        <v>97</v>
      </c>
      <c r="AT62">
        <v>16</v>
      </c>
      <c r="AU62">
        <v>423</v>
      </c>
      <c r="AV62">
        <v>142</v>
      </c>
      <c r="AW62">
        <v>35</v>
      </c>
      <c r="AX62">
        <v>912</v>
      </c>
      <c r="AY62" s="1">
        <v>44286.510324074072</v>
      </c>
      <c r="AZ62">
        <v>1</v>
      </c>
      <c r="BA62">
        <v>8</v>
      </c>
      <c r="BB62">
        <v>8</v>
      </c>
      <c r="BC62">
        <v>0</v>
      </c>
      <c r="BD62">
        <v>0</v>
      </c>
      <c r="BE62" t="s">
        <v>233</v>
      </c>
      <c r="BF62">
        <v>5</v>
      </c>
    </row>
    <row r="63" spans="1:58" ht="195" x14ac:dyDescent="0.25">
      <c r="A63">
        <v>597</v>
      </c>
      <c r="B63" t="s">
        <v>227</v>
      </c>
      <c r="C63" s="1">
        <v>44286.499768518515</v>
      </c>
      <c r="D63">
        <v>2</v>
      </c>
      <c r="E63">
        <v>3</v>
      </c>
      <c r="F63" t="s">
        <v>984</v>
      </c>
      <c r="K63">
        <v>2</v>
      </c>
      <c r="L63" s="2" t="s">
        <v>985</v>
      </c>
      <c r="M63" t="s">
        <v>986</v>
      </c>
      <c r="N63">
        <v>5</v>
      </c>
      <c r="O63">
        <v>4</v>
      </c>
      <c r="P63">
        <v>4</v>
      </c>
      <c r="Q63">
        <v>1</v>
      </c>
      <c r="R63">
        <v>4</v>
      </c>
      <c r="S63">
        <v>1</v>
      </c>
      <c r="T63">
        <v>3</v>
      </c>
      <c r="U63">
        <v>3</v>
      </c>
      <c r="V63">
        <v>1</v>
      </c>
      <c r="W63">
        <v>4</v>
      </c>
      <c r="X63">
        <v>4</v>
      </c>
      <c r="Y63">
        <v>3</v>
      </c>
      <c r="Z63">
        <v>5</v>
      </c>
      <c r="AA63">
        <v>5</v>
      </c>
      <c r="AB63">
        <v>4</v>
      </c>
      <c r="AD63">
        <v>2</v>
      </c>
      <c r="AE63">
        <v>16</v>
      </c>
      <c r="AF63">
        <v>123</v>
      </c>
      <c r="AG63">
        <v>3</v>
      </c>
      <c r="AP63">
        <v>176</v>
      </c>
      <c r="AQ63">
        <v>32</v>
      </c>
      <c r="AR63">
        <v>33</v>
      </c>
      <c r="AS63">
        <v>126</v>
      </c>
      <c r="AT63">
        <v>35</v>
      </c>
      <c r="AU63">
        <v>193</v>
      </c>
      <c r="AV63">
        <v>92</v>
      </c>
      <c r="AW63">
        <v>49</v>
      </c>
      <c r="AX63">
        <v>736</v>
      </c>
      <c r="AY63" s="1">
        <v>44286.508287037039</v>
      </c>
      <c r="AZ63">
        <v>1</v>
      </c>
      <c r="BA63">
        <v>8</v>
      </c>
      <c r="BB63">
        <v>8</v>
      </c>
      <c r="BC63">
        <v>0</v>
      </c>
      <c r="BD63">
        <v>0</v>
      </c>
      <c r="BE63" t="s">
        <v>127</v>
      </c>
      <c r="BF63">
        <v>1</v>
      </c>
    </row>
    <row r="64" spans="1:58" ht="409.5" x14ac:dyDescent="0.25">
      <c r="A64">
        <v>599</v>
      </c>
      <c r="B64" t="s">
        <v>227</v>
      </c>
      <c r="C64" s="1">
        <v>44286.499780092592</v>
      </c>
      <c r="D64">
        <v>2</v>
      </c>
      <c r="E64">
        <v>3</v>
      </c>
      <c r="F64" t="s">
        <v>989</v>
      </c>
      <c r="K64">
        <v>2</v>
      </c>
      <c r="L64" s="2" t="s">
        <v>990</v>
      </c>
      <c r="M64" t="e">
        <v>#NAME?</v>
      </c>
      <c r="O64">
        <v>4</v>
      </c>
      <c r="P64">
        <v>2</v>
      </c>
      <c r="Q64">
        <v>2</v>
      </c>
      <c r="R64">
        <v>3</v>
      </c>
      <c r="S64">
        <v>2</v>
      </c>
      <c r="T64">
        <v>2</v>
      </c>
      <c r="U64">
        <v>3</v>
      </c>
      <c r="V64">
        <v>4</v>
      </c>
      <c r="W64">
        <v>3</v>
      </c>
      <c r="X64">
        <v>4</v>
      </c>
      <c r="Y64">
        <v>4</v>
      </c>
      <c r="Z64">
        <v>4</v>
      </c>
      <c r="AA64">
        <v>4</v>
      </c>
      <c r="AB64">
        <v>4</v>
      </c>
      <c r="AD64">
        <v>1</v>
      </c>
      <c r="AE64">
        <v>17</v>
      </c>
      <c r="AF64">
        <v>124</v>
      </c>
      <c r="AG64">
        <v>3</v>
      </c>
      <c r="AP64">
        <v>139</v>
      </c>
      <c r="AQ64">
        <v>37</v>
      </c>
      <c r="AR64">
        <v>38</v>
      </c>
      <c r="AS64">
        <v>90</v>
      </c>
      <c r="AT64">
        <v>20</v>
      </c>
      <c r="AU64">
        <v>414</v>
      </c>
      <c r="AV64">
        <v>132</v>
      </c>
      <c r="AW64">
        <v>55</v>
      </c>
      <c r="AX64">
        <v>925</v>
      </c>
      <c r="AY64" s="1">
        <v>44286.51048611111</v>
      </c>
      <c r="AZ64">
        <v>1</v>
      </c>
      <c r="BA64">
        <v>8</v>
      </c>
      <c r="BB64">
        <v>8</v>
      </c>
      <c r="BC64">
        <v>0</v>
      </c>
      <c r="BD64">
        <v>0</v>
      </c>
      <c r="BE64" t="s">
        <v>160</v>
      </c>
      <c r="BF64">
        <v>0</v>
      </c>
    </row>
    <row r="65" spans="1:58" ht="409.5" x14ac:dyDescent="0.25">
      <c r="A65">
        <v>601</v>
      </c>
      <c r="B65" t="s">
        <v>227</v>
      </c>
      <c r="C65" s="1">
        <v>44286.499849537038</v>
      </c>
      <c r="D65">
        <v>2</v>
      </c>
      <c r="E65">
        <v>3</v>
      </c>
      <c r="F65" t="s">
        <v>970</v>
      </c>
      <c r="K65">
        <v>2</v>
      </c>
      <c r="L65" s="2" t="s">
        <v>993</v>
      </c>
      <c r="M65" t="s">
        <v>994</v>
      </c>
      <c r="N65">
        <v>4</v>
      </c>
      <c r="O65">
        <v>4</v>
      </c>
      <c r="P65">
        <v>3</v>
      </c>
      <c r="Q65">
        <v>2</v>
      </c>
      <c r="R65">
        <v>3</v>
      </c>
      <c r="S65">
        <v>2</v>
      </c>
      <c r="T65">
        <v>4</v>
      </c>
      <c r="U65">
        <v>2</v>
      </c>
      <c r="V65">
        <v>3</v>
      </c>
      <c r="W65">
        <v>5</v>
      </c>
      <c r="X65">
        <v>2</v>
      </c>
      <c r="Y65">
        <v>4</v>
      </c>
      <c r="Z65">
        <v>3</v>
      </c>
      <c r="AA65">
        <v>5</v>
      </c>
      <c r="AB65">
        <v>4</v>
      </c>
      <c r="AC65">
        <v>2</v>
      </c>
      <c r="AD65">
        <v>-9</v>
      </c>
      <c r="AF65">
        <v>125</v>
      </c>
      <c r="AG65">
        <v>3</v>
      </c>
      <c r="AP65">
        <v>153</v>
      </c>
      <c r="AQ65">
        <v>21</v>
      </c>
      <c r="AR65">
        <v>27</v>
      </c>
      <c r="AS65">
        <v>42</v>
      </c>
      <c r="AT65">
        <v>25</v>
      </c>
      <c r="AU65">
        <v>302</v>
      </c>
      <c r="AV65">
        <v>184</v>
      </c>
      <c r="AW65">
        <v>34</v>
      </c>
      <c r="AX65">
        <v>788</v>
      </c>
      <c r="AY65" s="1">
        <v>44286.508969907409</v>
      </c>
      <c r="AZ65">
        <v>1</v>
      </c>
      <c r="BA65">
        <v>8</v>
      </c>
      <c r="BB65">
        <v>8</v>
      </c>
      <c r="BC65">
        <v>8</v>
      </c>
      <c r="BD65">
        <v>8</v>
      </c>
      <c r="BE65" t="s">
        <v>679</v>
      </c>
      <c r="BF65">
        <v>11</v>
      </c>
    </row>
    <row r="66" spans="1:58" ht="345" x14ac:dyDescent="0.25">
      <c r="A66">
        <v>603</v>
      </c>
      <c r="B66" t="s">
        <v>227</v>
      </c>
      <c r="C66" s="1">
        <v>44286.499918981484</v>
      </c>
      <c r="D66">
        <v>2</v>
      </c>
      <c r="E66">
        <v>3</v>
      </c>
      <c r="F66" t="s">
        <v>970</v>
      </c>
      <c r="K66">
        <v>2</v>
      </c>
      <c r="L66" s="2" t="s">
        <v>997</v>
      </c>
      <c r="M66" t="e">
        <v>#NAME?</v>
      </c>
      <c r="N66">
        <v>3</v>
      </c>
      <c r="O66">
        <v>4</v>
      </c>
      <c r="P66">
        <v>4</v>
      </c>
      <c r="Q66">
        <v>1</v>
      </c>
      <c r="S66">
        <v>2</v>
      </c>
      <c r="T66">
        <v>3</v>
      </c>
      <c r="U66">
        <v>4</v>
      </c>
      <c r="V66">
        <v>4</v>
      </c>
      <c r="Y66">
        <v>3</v>
      </c>
      <c r="Z66">
        <v>3</v>
      </c>
      <c r="AA66">
        <v>4</v>
      </c>
      <c r="AD66">
        <v>2</v>
      </c>
      <c r="AE66">
        <v>17</v>
      </c>
      <c r="AF66">
        <v>126</v>
      </c>
      <c r="AG66">
        <v>3</v>
      </c>
      <c r="AP66">
        <v>137</v>
      </c>
      <c r="AQ66">
        <v>57</v>
      </c>
      <c r="AR66">
        <v>26</v>
      </c>
      <c r="AS66">
        <v>94</v>
      </c>
      <c r="AT66">
        <v>17</v>
      </c>
      <c r="AU66">
        <v>115</v>
      </c>
      <c r="AV66">
        <v>132</v>
      </c>
      <c r="AW66">
        <v>44</v>
      </c>
      <c r="AX66">
        <v>622</v>
      </c>
      <c r="AY66" s="1">
        <v>44286.507118055553</v>
      </c>
      <c r="AZ66">
        <v>1</v>
      </c>
      <c r="BA66">
        <v>8</v>
      </c>
      <c r="BB66">
        <v>8</v>
      </c>
      <c r="BC66">
        <v>0</v>
      </c>
      <c r="BD66">
        <v>0</v>
      </c>
      <c r="BE66" t="s">
        <v>692</v>
      </c>
      <c r="BF66">
        <v>8</v>
      </c>
    </row>
    <row r="67" spans="1:58" ht="409.5" x14ac:dyDescent="0.25">
      <c r="A67">
        <v>605</v>
      </c>
      <c r="B67" t="s">
        <v>227</v>
      </c>
      <c r="C67" s="1">
        <v>44286.500115740739</v>
      </c>
      <c r="D67">
        <v>2</v>
      </c>
      <c r="E67">
        <v>3</v>
      </c>
      <c r="F67" t="s">
        <v>973</v>
      </c>
      <c r="K67">
        <v>2</v>
      </c>
      <c r="L67" s="2" t="s">
        <v>1001</v>
      </c>
      <c r="M67" t="e">
        <v>#NAME?</v>
      </c>
      <c r="N67">
        <v>5</v>
      </c>
      <c r="O67">
        <v>4</v>
      </c>
      <c r="P67">
        <v>4</v>
      </c>
      <c r="Q67">
        <v>2</v>
      </c>
      <c r="R67">
        <v>2</v>
      </c>
      <c r="S67">
        <v>2</v>
      </c>
      <c r="T67">
        <v>3</v>
      </c>
      <c r="U67">
        <v>2</v>
      </c>
      <c r="V67">
        <v>4</v>
      </c>
      <c r="W67">
        <v>2</v>
      </c>
      <c r="X67">
        <v>2</v>
      </c>
      <c r="Y67">
        <v>4</v>
      </c>
      <c r="Z67">
        <v>5</v>
      </c>
      <c r="AA67">
        <v>3</v>
      </c>
      <c r="AB67">
        <v>3</v>
      </c>
      <c r="AC67">
        <v>2</v>
      </c>
      <c r="AD67">
        <v>2</v>
      </c>
      <c r="AE67">
        <v>17</v>
      </c>
      <c r="AF67">
        <v>127</v>
      </c>
      <c r="AG67">
        <v>3</v>
      </c>
      <c r="AP67">
        <v>244</v>
      </c>
      <c r="AQ67">
        <v>50</v>
      </c>
      <c r="AR67">
        <v>63</v>
      </c>
      <c r="AS67">
        <v>86</v>
      </c>
      <c r="AT67">
        <v>18</v>
      </c>
      <c r="AU67">
        <v>289</v>
      </c>
      <c r="AV67">
        <v>249</v>
      </c>
      <c r="AW67">
        <v>39</v>
      </c>
      <c r="AX67">
        <v>1038</v>
      </c>
      <c r="AY67" s="1">
        <v>44286.512129629627</v>
      </c>
      <c r="AZ67">
        <v>1</v>
      </c>
      <c r="BA67">
        <v>8</v>
      </c>
      <c r="BB67">
        <v>8</v>
      </c>
      <c r="BC67">
        <v>0</v>
      </c>
      <c r="BD67">
        <v>0</v>
      </c>
      <c r="BE67" t="s">
        <v>400</v>
      </c>
      <c r="BF67">
        <v>2</v>
      </c>
    </row>
    <row r="68" spans="1:58" ht="409.5" x14ac:dyDescent="0.25">
      <c r="A68">
        <v>609</v>
      </c>
      <c r="B68" t="s">
        <v>227</v>
      </c>
      <c r="C68" s="1">
        <v>44286.500243055554</v>
      </c>
      <c r="D68">
        <v>2</v>
      </c>
      <c r="E68">
        <v>3</v>
      </c>
      <c r="F68" t="s">
        <v>1006</v>
      </c>
      <c r="K68">
        <v>2</v>
      </c>
      <c r="L68" s="2" t="s">
        <v>1007</v>
      </c>
      <c r="M68" s="2" t="s">
        <v>1008</v>
      </c>
      <c r="N68">
        <v>2</v>
      </c>
      <c r="O68">
        <v>4</v>
      </c>
      <c r="P68">
        <v>4</v>
      </c>
      <c r="Q68">
        <v>1</v>
      </c>
      <c r="R68">
        <v>3</v>
      </c>
      <c r="S68">
        <v>1</v>
      </c>
      <c r="T68">
        <v>2</v>
      </c>
      <c r="U68">
        <v>1</v>
      </c>
      <c r="V68">
        <v>2</v>
      </c>
      <c r="W68">
        <v>4</v>
      </c>
      <c r="X68">
        <v>3</v>
      </c>
      <c r="Y68">
        <v>3</v>
      </c>
      <c r="Z68">
        <v>3</v>
      </c>
      <c r="AA68">
        <v>4</v>
      </c>
      <c r="AB68">
        <v>4</v>
      </c>
      <c r="AD68">
        <v>2</v>
      </c>
      <c r="AE68">
        <v>17</v>
      </c>
      <c r="AF68">
        <v>129</v>
      </c>
      <c r="AG68">
        <v>3</v>
      </c>
      <c r="AP68">
        <v>58</v>
      </c>
      <c r="AQ68">
        <v>57</v>
      </c>
      <c r="AR68">
        <v>26</v>
      </c>
      <c r="AS68">
        <v>72</v>
      </c>
      <c r="AT68">
        <v>20</v>
      </c>
      <c r="AU68">
        <v>219</v>
      </c>
      <c r="AV68">
        <v>175</v>
      </c>
      <c r="AW68">
        <v>51</v>
      </c>
      <c r="AX68">
        <v>678</v>
      </c>
      <c r="AY68" s="1">
        <v>44286.508090277777</v>
      </c>
      <c r="AZ68">
        <v>1</v>
      </c>
      <c r="BA68">
        <v>8</v>
      </c>
      <c r="BB68">
        <v>8</v>
      </c>
      <c r="BC68">
        <v>0</v>
      </c>
      <c r="BD68">
        <v>0</v>
      </c>
      <c r="BE68" t="s">
        <v>209</v>
      </c>
      <c r="BF68">
        <v>5</v>
      </c>
    </row>
    <row r="69" spans="1:58" ht="409.5" x14ac:dyDescent="0.25">
      <c r="A69">
        <v>611</v>
      </c>
      <c r="B69" t="s">
        <v>227</v>
      </c>
      <c r="C69" s="1">
        <v>44286.50136574074</v>
      </c>
      <c r="D69">
        <v>2</v>
      </c>
      <c r="E69">
        <v>3</v>
      </c>
      <c r="F69" t="s">
        <v>973</v>
      </c>
      <c r="K69">
        <v>2</v>
      </c>
      <c r="L69" s="2" t="s">
        <v>1010</v>
      </c>
      <c r="M69" s="2" t="s">
        <v>1011</v>
      </c>
      <c r="N69">
        <v>4</v>
      </c>
      <c r="O69">
        <v>3</v>
      </c>
      <c r="P69">
        <v>4</v>
      </c>
      <c r="Q69">
        <v>4</v>
      </c>
      <c r="R69">
        <v>3</v>
      </c>
      <c r="S69">
        <v>1</v>
      </c>
      <c r="T69">
        <v>2</v>
      </c>
      <c r="U69">
        <v>2</v>
      </c>
      <c r="V69">
        <v>4</v>
      </c>
      <c r="W69">
        <v>4</v>
      </c>
      <c r="X69">
        <v>4</v>
      </c>
      <c r="Y69">
        <v>5</v>
      </c>
      <c r="Z69">
        <v>4</v>
      </c>
      <c r="AA69">
        <v>5</v>
      </c>
      <c r="AB69">
        <v>5</v>
      </c>
      <c r="AD69">
        <v>1</v>
      </c>
      <c r="AE69">
        <v>17</v>
      </c>
      <c r="AF69">
        <v>130</v>
      </c>
      <c r="AG69">
        <v>3</v>
      </c>
      <c r="AP69">
        <v>120</v>
      </c>
      <c r="AQ69">
        <v>24</v>
      </c>
      <c r="AR69">
        <v>36</v>
      </c>
      <c r="AS69">
        <v>44</v>
      </c>
      <c r="AT69">
        <v>18</v>
      </c>
      <c r="AU69">
        <v>259</v>
      </c>
      <c r="AV69">
        <v>131</v>
      </c>
      <c r="AW69">
        <v>33</v>
      </c>
      <c r="AX69">
        <v>665</v>
      </c>
      <c r="AY69" s="1">
        <v>44286.509062500001</v>
      </c>
      <c r="AZ69">
        <v>1</v>
      </c>
      <c r="BA69">
        <v>8</v>
      </c>
      <c r="BB69">
        <v>8</v>
      </c>
      <c r="BC69">
        <v>0</v>
      </c>
      <c r="BD69">
        <v>0</v>
      </c>
      <c r="BE69" t="s">
        <v>198</v>
      </c>
      <c r="BF69">
        <v>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F7166-6557-4A98-8C24-8EFF045D1EB1}">
  <dimension ref="B1:T10"/>
  <sheetViews>
    <sheetView workbookViewId="0">
      <selection activeCell="C9" sqref="C9"/>
    </sheetView>
  </sheetViews>
  <sheetFormatPr baseColWidth="10" defaultRowHeight="15" x14ac:dyDescent="0.25"/>
  <sheetData>
    <row r="1" spans="2:20" x14ac:dyDescent="0.25">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row>
    <row r="2" spans="2:20" x14ac:dyDescent="0.25">
      <c r="C2" t="s">
        <v>71</v>
      </c>
      <c r="D2" t="s">
        <v>72</v>
      </c>
      <c r="E2" t="s">
        <v>73</v>
      </c>
      <c r="F2" t="s">
        <v>74</v>
      </c>
      <c r="G2" t="s">
        <v>75</v>
      </c>
      <c r="H2" t="s">
        <v>76</v>
      </c>
      <c r="I2" t="s">
        <v>77</v>
      </c>
      <c r="J2" t="s">
        <v>78</v>
      </c>
      <c r="K2" t="s">
        <v>79</v>
      </c>
      <c r="L2" t="s">
        <v>80</v>
      </c>
      <c r="M2" t="s">
        <v>81</v>
      </c>
      <c r="N2" t="s">
        <v>82</v>
      </c>
      <c r="O2" t="s">
        <v>83</v>
      </c>
      <c r="P2" t="s">
        <v>84</v>
      </c>
      <c r="Q2" t="s">
        <v>85</v>
      </c>
      <c r="R2" t="s">
        <v>86</v>
      </c>
      <c r="S2" t="s">
        <v>87</v>
      </c>
      <c r="T2" t="s">
        <v>88</v>
      </c>
    </row>
    <row r="3" spans="2:20" x14ac:dyDescent="0.25">
      <c r="B3" t="s">
        <v>1061</v>
      </c>
    </row>
    <row r="4" spans="2:20" x14ac:dyDescent="0.25">
      <c r="B4" t="s">
        <v>1062</v>
      </c>
      <c r="C4">
        <f>AVERAGE('SE Info'!N3:N67)</f>
        <v>3.0169491525423728</v>
      </c>
      <c r="D4">
        <f>AVERAGE('SE Info'!O3:O67)</f>
        <v>3.6379310344827585</v>
      </c>
      <c r="E4">
        <f>AVERAGE('SE Info'!P3:P67)</f>
        <v>3.4444444444444446</v>
      </c>
      <c r="F4">
        <f>AVERAGE('SE Info'!Q3:Q67)</f>
        <v>2.126984126984127</v>
      </c>
      <c r="G4">
        <f>AVERAGE('SE Info'!R3:R67)</f>
        <v>2.7234042553191489</v>
      </c>
      <c r="H4">
        <f>AVERAGE('SE Info'!S3:S67)</f>
        <v>1.671875</v>
      </c>
      <c r="I4">
        <f>AVERAGE('SE Info'!T3:T67)</f>
        <v>2.53125</v>
      </c>
      <c r="J4">
        <f>AVERAGE('SE Info'!U3:U67)</f>
        <v>2.3538461538461539</v>
      </c>
      <c r="K4">
        <f>AVERAGE('SE Info'!V3:V67)</f>
        <v>3.75</v>
      </c>
      <c r="L4">
        <f>AVERAGE('SE Info'!W3:W67)</f>
        <v>3.4385964912280702</v>
      </c>
      <c r="M4">
        <f>AVERAGE('SE Info'!X3:X67)</f>
        <v>2.875</v>
      </c>
      <c r="N4">
        <f>AVERAGE('SE Info'!Y3:Y67)</f>
        <v>3.5076923076923077</v>
      </c>
      <c r="O4">
        <f>AVERAGE('SE Info'!Z3:Z67)</f>
        <v>4.032258064516129</v>
      </c>
      <c r="P4">
        <f>AVERAGE('SE Info'!AA3:AA67)</f>
        <v>3.9836065573770494</v>
      </c>
      <c r="Q4">
        <f>AVERAGE('SE Info'!AB3:AB67)</f>
        <v>3.8448275862068964</v>
      </c>
      <c r="R4">
        <f>AVERAGE('SE Info'!AC3:AC67)</f>
        <v>2.236842105263158</v>
      </c>
      <c r="S4">
        <f>AVERAGE('SE Info'!AD3:AD67)</f>
        <v>0.7846153846153846</v>
      </c>
      <c r="T4">
        <f>AVERAGE('SE Info'!AE3:AE67)</f>
        <v>16.640625</v>
      </c>
    </row>
    <row r="5" spans="2:20" x14ac:dyDescent="0.25">
      <c r="B5" t="s">
        <v>1017</v>
      </c>
    </row>
    <row r="8" spans="2:20" x14ac:dyDescent="0.25">
      <c r="B8" t="s">
        <v>1060</v>
      </c>
    </row>
    <row r="9" spans="2:20" x14ac:dyDescent="0.25">
      <c r="B9" t="s">
        <v>1062</v>
      </c>
      <c r="C9">
        <f>AVERAGE('SE Gefahren'!N3:N69)</f>
        <v>3.25</v>
      </c>
      <c r="D9">
        <f>AVERAGE('SE Gefahren'!O3:O69)</f>
        <v>3.6307692307692307</v>
      </c>
      <c r="E9">
        <f>AVERAGE('SE Gefahren'!P3:P69)</f>
        <v>3.6333333333333333</v>
      </c>
      <c r="F9">
        <f>AVERAGE('SE Gefahren'!Q3:Q69)</f>
        <v>1.8955223880597014</v>
      </c>
      <c r="G9">
        <f>AVERAGE('SE Gefahren'!R3:R69)</f>
        <v>2.9473684210526314</v>
      </c>
      <c r="H9">
        <f>AVERAGE('SE Gefahren'!S3:S69)</f>
        <v>1.6818181818181819</v>
      </c>
      <c r="I9">
        <f>AVERAGE('SE Gefahren'!T3:T69)</f>
        <v>2.6461538461538461</v>
      </c>
      <c r="J9">
        <f>AVERAGE('SE Gefahren'!U3:U69)</f>
        <v>2.2686567164179103</v>
      </c>
      <c r="K9">
        <f>AVERAGE('SE Gefahren'!V3:V69)</f>
        <v>3.893939393939394</v>
      </c>
      <c r="L9">
        <f>AVERAGE('SE Gefahren'!W3:W69)</f>
        <v>3.5084745762711864</v>
      </c>
      <c r="M9">
        <f>AVERAGE('SE Gefahren'!X3:X69)</f>
        <v>2.8</v>
      </c>
      <c r="N9">
        <f>AVERAGE('SE Gefahren'!Y3:Y69)</f>
        <v>3.6363636363636362</v>
      </c>
      <c r="O9">
        <f>AVERAGE('SE Gefahren'!Z3:Z69)</f>
        <v>4.0757575757575761</v>
      </c>
      <c r="P9">
        <f>AVERAGE('SE Gefahren'!AA3:AA69)</f>
        <v>4.0307692307692307</v>
      </c>
      <c r="Q9">
        <f>AVERAGE('SE Gefahren'!AB3:AB69)</f>
        <v>3.9375</v>
      </c>
      <c r="R9">
        <f>AVERAGE('SE Gefahren'!AC3:AC69)</f>
        <v>2.5121951219512195</v>
      </c>
      <c r="S9">
        <f>AVERAGE('SE Gefahren'!AD3:AD69)</f>
        <v>1.2686567164179106</v>
      </c>
      <c r="T9">
        <f>AVERAGE('SE Gefahren'!AE3:AE69)</f>
        <v>16.424242424242426</v>
      </c>
    </row>
    <row r="10" spans="2:20" x14ac:dyDescent="0.25">
      <c r="B10" t="s">
        <v>1017</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7BF0-5ADF-47F6-8B58-7DBF1C8DAE65}">
  <dimension ref="A1:BF330"/>
  <sheetViews>
    <sheetView topLeftCell="AE65" zoomScale="70" zoomScaleNormal="70" workbookViewId="0">
      <selection activeCell="A3" sqref="A3:BF66"/>
    </sheetView>
  </sheetViews>
  <sheetFormatPr baseColWidth="10" defaultRowHeight="15" x14ac:dyDescent="0.25"/>
  <cols>
    <col min="3" max="3" width="16.71093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x14ac:dyDescent="0.25">
      <c r="A3">
        <v>296</v>
      </c>
      <c r="B3" t="s">
        <v>115</v>
      </c>
      <c r="C3" s="1">
        <v>44258.3903587963</v>
      </c>
      <c r="D3">
        <v>2</v>
      </c>
      <c r="E3">
        <v>3</v>
      </c>
      <c r="F3" t="s">
        <v>406</v>
      </c>
      <c r="G3" t="s">
        <v>572</v>
      </c>
      <c r="H3">
        <v>5</v>
      </c>
      <c r="I3">
        <v>19</v>
      </c>
      <c r="J3" t="s">
        <v>573</v>
      </c>
      <c r="K3">
        <v>2</v>
      </c>
      <c r="L3" s="2" t="s">
        <v>574</v>
      </c>
      <c r="M3" s="2" t="s">
        <v>575</v>
      </c>
      <c r="O3">
        <v>2</v>
      </c>
      <c r="Q3">
        <v>3</v>
      </c>
      <c r="S3">
        <v>1</v>
      </c>
      <c r="T3">
        <v>3</v>
      </c>
      <c r="U3">
        <v>3</v>
      </c>
      <c r="V3">
        <v>4</v>
      </c>
      <c r="Y3">
        <v>3</v>
      </c>
      <c r="Z3">
        <v>4</v>
      </c>
      <c r="AA3">
        <v>4</v>
      </c>
      <c r="AB3">
        <v>4</v>
      </c>
      <c r="AC3">
        <v>2</v>
      </c>
      <c r="AD3">
        <v>1</v>
      </c>
      <c r="AE3">
        <v>17</v>
      </c>
      <c r="AP3">
        <v>101</v>
      </c>
      <c r="AQ3">
        <v>50</v>
      </c>
      <c r="AR3">
        <v>88</v>
      </c>
      <c r="AS3">
        <v>83</v>
      </c>
      <c r="AT3">
        <v>21</v>
      </c>
      <c r="AU3">
        <v>192</v>
      </c>
      <c r="AV3">
        <v>138</v>
      </c>
      <c r="AW3">
        <v>36</v>
      </c>
      <c r="AX3">
        <v>655</v>
      </c>
      <c r="AY3" s="1">
        <v>44258.398564814815</v>
      </c>
      <c r="AZ3">
        <v>1</v>
      </c>
      <c r="BA3">
        <v>8</v>
      </c>
      <c r="BB3">
        <v>8</v>
      </c>
      <c r="BC3">
        <v>0</v>
      </c>
      <c r="BD3">
        <v>0</v>
      </c>
      <c r="BE3" t="s">
        <v>576</v>
      </c>
      <c r="BF3">
        <v>2</v>
      </c>
    </row>
    <row r="4" spans="1:58" x14ac:dyDescent="0.25">
      <c r="A4">
        <v>168</v>
      </c>
      <c r="B4" t="s">
        <v>115</v>
      </c>
      <c r="C4" s="1">
        <v>44249.333993055552</v>
      </c>
      <c r="D4">
        <v>2</v>
      </c>
      <c r="E4">
        <v>3</v>
      </c>
      <c r="F4" t="s">
        <v>228</v>
      </c>
      <c r="G4" t="s">
        <v>229</v>
      </c>
      <c r="H4">
        <v>4</v>
      </c>
      <c r="I4">
        <v>24</v>
      </c>
      <c r="J4" t="s">
        <v>230</v>
      </c>
      <c r="K4">
        <v>2</v>
      </c>
      <c r="L4" t="s">
        <v>231</v>
      </c>
      <c r="M4" t="s">
        <v>232</v>
      </c>
      <c r="N4">
        <v>3</v>
      </c>
      <c r="O4">
        <v>2</v>
      </c>
      <c r="Q4">
        <v>1</v>
      </c>
      <c r="R4">
        <v>2</v>
      </c>
      <c r="T4">
        <v>2</v>
      </c>
      <c r="U4">
        <v>1</v>
      </c>
      <c r="V4">
        <v>4</v>
      </c>
      <c r="X4">
        <v>3</v>
      </c>
      <c r="Y4">
        <v>4</v>
      </c>
      <c r="Z4">
        <v>4</v>
      </c>
      <c r="AB4">
        <v>4</v>
      </c>
      <c r="AD4">
        <v>2</v>
      </c>
      <c r="AE4">
        <v>17</v>
      </c>
      <c r="AP4">
        <v>94</v>
      </c>
      <c r="AQ4">
        <v>42</v>
      </c>
      <c r="AR4">
        <v>49</v>
      </c>
      <c r="AS4">
        <v>88</v>
      </c>
      <c r="AT4">
        <v>23</v>
      </c>
      <c r="AU4">
        <v>108</v>
      </c>
      <c r="AV4">
        <v>92</v>
      </c>
      <c r="AW4">
        <v>68</v>
      </c>
      <c r="AX4">
        <v>564</v>
      </c>
      <c r="AY4" s="1">
        <v>44249.340520833335</v>
      </c>
      <c r="AZ4">
        <v>1</v>
      </c>
      <c r="BA4">
        <v>8</v>
      </c>
      <c r="BB4">
        <v>8</v>
      </c>
      <c r="BC4">
        <v>0</v>
      </c>
      <c r="BD4">
        <v>0</v>
      </c>
      <c r="BE4" t="s">
        <v>233</v>
      </c>
      <c r="BF4">
        <v>5</v>
      </c>
    </row>
    <row r="5" spans="1:58" ht="285" x14ac:dyDescent="0.25">
      <c r="A5">
        <v>173</v>
      </c>
      <c r="B5" t="s">
        <v>115</v>
      </c>
      <c r="C5" s="1">
        <v>44249.334085648145</v>
      </c>
      <c r="D5">
        <v>2</v>
      </c>
      <c r="E5">
        <v>3</v>
      </c>
      <c r="F5" t="s">
        <v>139</v>
      </c>
      <c r="G5" t="s">
        <v>229</v>
      </c>
      <c r="H5">
        <v>5</v>
      </c>
      <c r="I5">
        <v>5</v>
      </c>
      <c r="J5" t="s">
        <v>252</v>
      </c>
      <c r="K5">
        <v>2</v>
      </c>
      <c r="L5" s="2" t="s">
        <v>253</v>
      </c>
      <c r="M5" s="2" t="s">
        <v>254</v>
      </c>
      <c r="N5">
        <v>4</v>
      </c>
      <c r="O5">
        <v>1</v>
      </c>
      <c r="P5">
        <v>5</v>
      </c>
      <c r="Q5">
        <v>2</v>
      </c>
      <c r="R5">
        <v>1</v>
      </c>
      <c r="S5">
        <v>3</v>
      </c>
      <c r="T5">
        <v>4</v>
      </c>
      <c r="U5">
        <v>4</v>
      </c>
      <c r="V5">
        <v>5</v>
      </c>
      <c r="X5">
        <v>5</v>
      </c>
      <c r="Y5">
        <v>4</v>
      </c>
      <c r="Z5">
        <v>3</v>
      </c>
      <c r="AA5">
        <v>4</v>
      </c>
      <c r="AB5">
        <v>3</v>
      </c>
      <c r="AD5">
        <v>2</v>
      </c>
      <c r="AE5">
        <v>15</v>
      </c>
      <c r="AP5">
        <v>63</v>
      </c>
      <c r="AQ5">
        <v>30</v>
      </c>
      <c r="AR5">
        <v>36</v>
      </c>
      <c r="AS5">
        <v>45</v>
      </c>
      <c r="AT5">
        <v>12</v>
      </c>
      <c r="AU5">
        <v>56</v>
      </c>
      <c r="AV5">
        <v>169</v>
      </c>
      <c r="AW5">
        <v>27</v>
      </c>
      <c r="AX5">
        <v>438</v>
      </c>
      <c r="AY5" s="1">
        <v>44249.339155092595</v>
      </c>
      <c r="AZ5">
        <v>1</v>
      </c>
      <c r="BA5">
        <v>8</v>
      </c>
      <c r="BB5">
        <v>8</v>
      </c>
      <c r="BC5">
        <v>0</v>
      </c>
      <c r="BD5">
        <v>0</v>
      </c>
      <c r="BE5" t="s">
        <v>255</v>
      </c>
      <c r="BF5">
        <v>28</v>
      </c>
    </row>
    <row r="6" spans="1:58" ht="409.5" x14ac:dyDescent="0.25">
      <c r="A6">
        <v>175</v>
      </c>
      <c r="B6" t="s">
        <v>115</v>
      </c>
      <c r="C6" s="1">
        <v>44249.334097222221</v>
      </c>
      <c r="D6">
        <v>2</v>
      </c>
      <c r="E6">
        <v>3</v>
      </c>
      <c r="F6" t="s">
        <v>261</v>
      </c>
      <c r="G6" t="s">
        <v>229</v>
      </c>
      <c r="H6">
        <v>7</v>
      </c>
      <c r="I6">
        <v>9</v>
      </c>
      <c r="J6" t="s">
        <v>262</v>
      </c>
      <c r="K6">
        <v>2</v>
      </c>
      <c r="L6" s="2" t="s">
        <v>263</v>
      </c>
      <c r="M6" s="2" t="s">
        <v>264</v>
      </c>
      <c r="N6">
        <v>2</v>
      </c>
      <c r="O6">
        <v>4</v>
      </c>
      <c r="P6">
        <v>4</v>
      </c>
      <c r="Q6">
        <v>1</v>
      </c>
      <c r="R6">
        <v>1</v>
      </c>
      <c r="S6">
        <v>2</v>
      </c>
      <c r="T6">
        <v>2</v>
      </c>
      <c r="U6">
        <v>1</v>
      </c>
      <c r="V6">
        <v>5</v>
      </c>
      <c r="W6">
        <v>5</v>
      </c>
      <c r="X6">
        <v>3</v>
      </c>
      <c r="Y6">
        <v>4</v>
      </c>
      <c r="Z6">
        <v>4</v>
      </c>
      <c r="AA6">
        <v>4</v>
      </c>
      <c r="AB6">
        <v>4</v>
      </c>
      <c r="AC6">
        <v>3</v>
      </c>
      <c r="AD6">
        <v>2</v>
      </c>
      <c r="AE6">
        <v>16</v>
      </c>
      <c r="AP6">
        <v>78</v>
      </c>
      <c r="AQ6">
        <v>43</v>
      </c>
      <c r="AR6">
        <v>69</v>
      </c>
      <c r="AS6">
        <v>64</v>
      </c>
      <c r="AT6">
        <v>16</v>
      </c>
      <c r="AU6">
        <v>229</v>
      </c>
      <c r="AV6">
        <v>52</v>
      </c>
      <c r="AW6">
        <v>25</v>
      </c>
      <c r="AX6">
        <v>576</v>
      </c>
      <c r="AY6" s="1">
        <v>44249.340763888889</v>
      </c>
      <c r="AZ6">
        <v>1</v>
      </c>
      <c r="BA6">
        <v>8</v>
      </c>
      <c r="BB6">
        <v>8</v>
      </c>
      <c r="BC6">
        <v>0</v>
      </c>
      <c r="BD6">
        <v>0</v>
      </c>
      <c r="BE6" t="s">
        <v>138</v>
      </c>
      <c r="BF6">
        <v>9</v>
      </c>
    </row>
    <row r="7" spans="1:58" x14ac:dyDescent="0.25">
      <c r="A7">
        <v>181</v>
      </c>
      <c r="B7" t="s">
        <v>115</v>
      </c>
      <c r="C7" s="1">
        <v>44249.334143518521</v>
      </c>
      <c r="D7">
        <v>2</v>
      </c>
      <c r="E7">
        <v>3</v>
      </c>
      <c r="F7" t="s">
        <v>143</v>
      </c>
      <c r="G7" t="s">
        <v>229</v>
      </c>
      <c r="H7">
        <v>8</v>
      </c>
      <c r="I7">
        <v>27</v>
      </c>
      <c r="J7" t="s">
        <v>286</v>
      </c>
      <c r="K7">
        <v>2</v>
      </c>
      <c r="L7" t="e">
        <v>#NAME?</v>
      </c>
      <c r="M7" t="e">
        <v>#NAME?</v>
      </c>
      <c r="N7">
        <v>4</v>
      </c>
      <c r="Q7">
        <v>2</v>
      </c>
      <c r="R7">
        <v>2</v>
      </c>
      <c r="S7">
        <v>2</v>
      </c>
      <c r="T7">
        <v>2</v>
      </c>
      <c r="U7">
        <v>2</v>
      </c>
      <c r="V7">
        <v>4</v>
      </c>
      <c r="Y7">
        <v>4</v>
      </c>
      <c r="Z7">
        <v>4</v>
      </c>
      <c r="AA7">
        <v>4</v>
      </c>
      <c r="AB7">
        <v>5</v>
      </c>
      <c r="AD7">
        <v>2</v>
      </c>
      <c r="AE7">
        <v>17</v>
      </c>
      <c r="AP7">
        <v>116</v>
      </c>
      <c r="AQ7">
        <v>228</v>
      </c>
      <c r="AR7">
        <v>32</v>
      </c>
      <c r="AS7">
        <v>46</v>
      </c>
      <c r="AT7">
        <v>15</v>
      </c>
      <c r="AU7">
        <v>89</v>
      </c>
      <c r="AV7">
        <v>42</v>
      </c>
      <c r="AW7">
        <v>45</v>
      </c>
      <c r="AX7">
        <v>425</v>
      </c>
      <c r="AY7" s="1">
        <v>44249.341238425928</v>
      </c>
      <c r="AZ7">
        <v>1</v>
      </c>
      <c r="BA7">
        <v>8</v>
      </c>
      <c r="BB7">
        <v>8</v>
      </c>
      <c r="BC7">
        <v>0</v>
      </c>
      <c r="BD7">
        <v>0</v>
      </c>
      <c r="BE7" t="s">
        <v>287</v>
      </c>
      <c r="BF7">
        <v>16</v>
      </c>
    </row>
    <row r="8" spans="1:58" x14ac:dyDescent="0.25">
      <c r="A8">
        <v>116</v>
      </c>
      <c r="B8" t="s">
        <v>115</v>
      </c>
      <c r="C8" s="1">
        <v>44245.334768518522</v>
      </c>
      <c r="D8">
        <v>2</v>
      </c>
      <c r="E8">
        <v>3</v>
      </c>
      <c r="F8" t="s">
        <v>143</v>
      </c>
      <c r="G8" t="s">
        <v>153</v>
      </c>
      <c r="H8">
        <v>3</v>
      </c>
      <c r="I8">
        <v>22</v>
      </c>
      <c r="J8" t="s">
        <v>154</v>
      </c>
      <c r="K8">
        <v>2</v>
      </c>
      <c r="L8" t="e">
        <v>#NAME?</v>
      </c>
      <c r="M8" t="e">
        <v>#NAME?</v>
      </c>
      <c r="N8">
        <v>3</v>
      </c>
      <c r="O8">
        <v>1</v>
      </c>
      <c r="P8">
        <v>4</v>
      </c>
      <c r="Q8">
        <v>4</v>
      </c>
      <c r="R8">
        <v>4</v>
      </c>
      <c r="S8">
        <v>2</v>
      </c>
      <c r="T8">
        <v>3</v>
      </c>
      <c r="U8">
        <v>2</v>
      </c>
      <c r="V8">
        <v>4</v>
      </c>
      <c r="W8">
        <v>3</v>
      </c>
      <c r="X8">
        <v>2</v>
      </c>
      <c r="Y8">
        <v>3</v>
      </c>
      <c r="Z8">
        <v>2</v>
      </c>
      <c r="AA8">
        <v>4</v>
      </c>
      <c r="AB8">
        <v>4</v>
      </c>
      <c r="AC8">
        <v>3</v>
      </c>
      <c r="AD8">
        <v>2</v>
      </c>
      <c r="AE8">
        <v>17</v>
      </c>
      <c r="AP8">
        <v>113</v>
      </c>
      <c r="AQ8">
        <v>62</v>
      </c>
      <c r="AR8">
        <v>54</v>
      </c>
      <c r="AS8">
        <v>116</v>
      </c>
      <c r="AT8">
        <v>40</v>
      </c>
      <c r="AU8">
        <v>303</v>
      </c>
      <c r="AV8">
        <v>39</v>
      </c>
      <c r="AW8">
        <v>82</v>
      </c>
      <c r="AX8">
        <v>809</v>
      </c>
      <c r="AY8" s="1">
        <v>44245.344131944446</v>
      </c>
      <c r="AZ8">
        <v>1</v>
      </c>
      <c r="BA8">
        <v>8</v>
      </c>
      <c r="BB8">
        <v>8</v>
      </c>
      <c r="BC8">
        <v>0</v>
      </c>
      <c r="BD8">
        <v>0</v>
      </c>
      <c r="BE8" t="s">
        <v>155</v>
      </c>
      <c r="BF8">
        <v>7</v>
      </c>
    </row>
    <row r="9" spans="1:58" ht="180" x14ac:dyDescent="0.25">
      <c r="A9">
        <v>169</v>
      </c>
      <c r="B9" t="s">
        <v>115</v>
      </c>
      <c r="C9" s="1">
        <v>44249.334039351852</v>
      </c>
      <c r="D9">
        <v>2</v>
      </c>
      <c r="E9">
        <v>3</v>
      </c>
      <c r="F9" t="s">
        <v>139</v>
      </c>
      <c r="G9" t="s">
        <v>153</v>
      </c>
      <c r="H9">
        <v>7</v>
      </c>
      <c r="I9">
        <v>26</v>
      </c>
      <c r="J9" t="s">
        <v>234</v>
      </c>
      <c r="K9">
        <v>2</v>
      </c>
      <c r="L9" s="2" t="s">
        <v>1030</v>
      </c>
      <c r="M9" s="2" t="s">
        <v>236</v>
      </c>
      <c r="N9">
        <v>4</v>
      </c>
      <c r="O9">
        <v>3</v>
      </c>
      <c r="P9">
        <v>4</v>
      </c>
      <c r="Q9">
        <v>1</v>
      </c>
      <c r="R9">
        <v>2</v>
      </c>
      <c r="S9">
        <v>2</v>
      </c>
      <c r="T9">
        <v>2</v>
      </c>
      <c r="U9">
        <v>1</v>
      </c>
      <c r="V9">
        <v>4</v>
      </c>
      <c r="W9">
        <v>3</v>
      </c>
      <c r="X9">
        <v>3</v>
      </c>
      <c r="Y9">
        <v>3</v>
      </c>
      <c r="Z9">
        <v>3</v>
      </c>
      <c r="AA9">
        <v>3</v>
      </c>
      <c r="AB9">
        <v>3</v>
      </c>
      <c r="AC9">
        <v>4</v>
      </c>
      <c r="AD9">
        <v>2</v>
      </c>
      <c r="AE9">
        <v>16</v>
      </c>
      <c r="AP9">
        <v>46</v>
      </c>
      <c r="AQ9">
        <v>23</v>
      </c>
      <c r="AR9">
        <v>34</v>
      </c>
      <c r="AS9">
        <v>61</v>
      </c>
      <c r="AT9">
        <v>22</v>
      </c>
      <c r="AU9">
        <v>237</v>
      </c>
      <c r="AV9">
        <v>179</v>
      </c>
      <c r="AW9">
        <v>41</v>
      </c>
      <c r="AX9">
        <v>643</v>
      </c>
      <c r="AY9" s="1">
        <v>44249.341481481482</v>
      </c>
      <c r="AZ9">
        <v>1</v>
      </c>
      <c r="BA9">
        <v>8</v>
      </c>
      <c r="BB9">
        <v>8</v>
      </c>
      <c r="BC9">
        <v>0</v>
      </c>
      <c r="BD9">
        <v>0</v>
      </c>
      <c r="BE9" t="s">
        <v>198</v>
      </c>
      <c r="BF9">
        <v>10</v>
      </c>
    </row>
    <row r="10" spans="1:58" ht="150" x14ac:dyDescent="0.25">
      <c r="A10">
        <v>246</v>
      </c>
      <c r="B10" t="s">
        <v>115</v>
      </c>
      <c r="C10" s="1">
        <v>44256.535787037035</v>
      </c>
      <c r="D10">
        <v>2</v>
      </c>
      <c r="E10">
        <v>3</v>
      </c>
      <c r="F10" t="s">
        <v>406</v>
      </c>
      <c r="G10" t="s">
        <v>465</v>
      </c>
      <c r="H10">
        <v>4</v>
      </c>
      <c r="I10">
        <v>19</v>
      </c>
      <c r="J10" t="s">
        <v>466</v>
      </c>
      <c r="K10">
        <v>2</v>
      </c>
      <c r="L10" s="2" t="s">
        <v>467</v>
      </c>
      <c r="M10" t="s">
        <v>468</v>
      </c>
      <c r="N10">
        <v>2</v>
      </c>
      <c r="O10">
        <v>3</v>
      </c>
      <c r="P10">
        <v>4</v>
      </c>
      <c r="Q10">
        <v>2</v>
      </c>
      <c r="R10">
        <v>2</v>
      </c>
      <c r="S10">
        <v>1</v>
      </c>
      <c r="T10">
        <v>2</v>
      </c>
      <c r="U10">
        <v>3</v>
      </c>
      <c r="V10">
        <v>4</v>
      </c>
      <c r="W10">
        <v>3</v>
      </c>
      <c r="X10">
        <v>4</v>
      </c>
      <c r="Y10">
        <v>1</v>
      </c>
      <c r="Z10">
        <v>4</v>
      </c>
      <c r="AA10">
        <v>4</v>
      </c>
      <c r="AB10">
        <v>4</v>
      </c>
      <c r="AC10">
        <v>3</v>
      </c>
      <c r="AD10">
        <v>1</v>
      </c>
      <c r="AE10">
        <v>17</v>
      </c>
      <c r="AP10">
        <v>102</v>
      </c>
      <c r="AQ10">
        <v>48</v>
      </c>
      <c r="AR10">
        <v>24</v>
      </c>
      <c r="AS10">
        <v>49</v>
      </c>
      <c r="AT10">
        <v>26</v>
      </c>
      <c r="AU10">
        <v>93</v>
      </c>
      <c r="AV10">
        <v>44</v>
      </c>
      <c r="AW10">
        <v>28</v>
      </c>
      <c r="AX10">
        <v>414</v>
      </c>
      <c r="AY10" s="1">
        <v>44256.540578703702</v>
      </c>
      <c r="AZ10">
        <v>1</v>
      </c>
      <c r="BA10">
        <v>8</v>
      </c>
      <c r="BB10">
        <v>8</v>
      </c>
      <c r="BC10">
        <v>0</v>
      </c>
      <c r="BD10">
        <v>0</v>
      </c>
      <c r="BE10" t="s">
        <v>450</v>
      </c>
      <c r="BF10">
        <v>20</v>
      </c>
    </row>
    <row r="11" spans="1:58" ht="360" x14ac:dyDescent="0.25">
      <c r="A11">
        <v>238</v>
      </c>
      <c r="B11" t="s">
        <v>115</v>
      </c>
      <c r="C11" s="1">
        <v>44256.535636574074</v>
      </c>
      <c r="D11">
        <v>2</v>
      </c>
      <c r="E11">
        <v>3</v>
      </c>
      <c r="F11" t="s">
        <v>401</v>
      </c>
      <c r="G11" t="s">
        <v>436</v>
      </c>
      <c r="H11">
        <v>6</v>
      </c>
      <c r="I11">
        <v>28</v>
      </c>
      <c r="J11" t="s">
        <v>437</v>
      </c>
      <c r="K11">
        <v>2</v>
      </c>
      <c r="L11" s="2" t="s">
        <v>1031</v>
      </c>
      <c r="M11" t="e">
        <v>#NAME?</v>
      </c>
      <c r="N11">
        <v>3</v>
      </c>
      <c r="O11">
        <v>2</v>
      </c>
      <c r="P11">
        <v>3</v>
      </c>
      <c r="Q11">
        <v>2</v>
      </c>
      <c r="R11">
        <v>3</v>
      </c>
      <c r="T11">
        <v>1</v>
      </c>
      <c r="U11">
        <v>1</v>
      </c>
      <c r="V11">
        <v>4</v>
      </c>
      <c r="W11">
        <v>4</v>
      </c>
      <c r="X11">
        <v>4</v>
      </c>
      <c r="Y11">
        <v>3</v>
      </c>
      <c r="Z11">
        <v>4</v>
      </c>
      <c r="AA11">
        <v>4</v>
      </c>
      <c r="AB11">
        <v>4</v>
      </c>
      <c r="AC11">
        <v>3</v>
      </c>
      <c r="AD11">
        <v>1</v>
      </c>
      <c r="AE11">
        <v>17</v>
      </c>
      <c r="AP11">
        <v>83</v>
      </c>
      <c r="AQ11">
        <v>47</v>
      </c>
      <c r="AR11">
        <v>26</v>
      </c>
      <c r="AS11">
        <v>37</v>
      </c>
      <c r="AT11">
        <v>15</v>
      </c>
      <c r="AU11">
        <v>293</v>
      </c>
      <c r="AV11">
        <v>93</v>
      </c>
      <c r="AW11">
        <v>27</v>
      </c>
      <c r="AX11">
        <v>621</v>
      </c>
      <c r="AY11" s="1">
        <v>44256.542824074073</v>
      </c>
      <c r="AZ11">
        <v>1</v>
      </c>
      <c r="BA11">
        <v>8</v>
      </c>
      <c r="BB11">
        <v>8</v>
      </c>
      <c r="BC11">
        <v>0</v>
      </c>
      <c r="BD11">
        <v>0</v>
      </c>
      <c r="BE11" t="s">
        <v>285</v>
      </c>
      <c r="BF11">
        <v>11</v>
      </c>
    </row>
    <row r="12" spans="1:58" x14ac:dyDescent="0.25">
      <c r="A12">
        <v>233</v>
      </c>
      <c r="B12" t="s">
        <v>115</v>
      </c>
      <c r="C12" s="1">
        <v>44256.535601851851</v>
      </c>
      <c r="D12">
        <v>2</v>
      </c>
      <c r="E12">
        <v>3</v>
      </c>
      <c r="F12" t="s">
        <v>410</v>
      </c>
      <c r="G12" t="s">
        <v>415</v>
      </c>
      <c r="H12">
        <v>1</v>
      </c>
      <c r="I12">
        <v>16</v>
      </c>
      <c r="J12" t="s">
        <v>416</v>
      </c>
      <c r="K12">
        <v>2</v>
      </c>
      <c r="L12" t="e">
        <v>#NAME?</v>
      </c>
      <c r="M12" t="s">
        <v>417</v>
      </c>
      <c r="N12">
        <v>2</v>
      </c>
      <c r="O12">
        <v>2</v>
      </c>
      <c r="P12">
        <v>2</v>
      </c>
      <c r="Q12">
        <v>1</v>
      </c>
      <c r="R12">
        <v>3</v>
      </c>
      <c r="S12">
        <v>2</v>
      </c>
      <c r="T12">
        <v>2</v>
      </c>
      <c r="U12">
        <v>2</v>
      </c>
      <c r="V12">
        <v>4</v>
      </c>
      <c r="W12">
        <v>3</v>
      </c>
      <c r="X12">
        <v>3</v>
      </c>
      <c r="Y12">
        <v>3</v>
      </c>
      <c r="Z12">
        <v>4</v>
      </c>
      <c r="AA12">
        <v>4</v>
      </c>
      <c r="AB12">
        <v>4</v>
      </c>
      <c r="AC12">
        <v>2</v>
      </c>
      <c r="AD12">
        <v>1</v>
      </c>
      <c r="AE12">
        <v>16</v>
      </c>
      <c r="AP12">
        <v>92</v>
      </c>
      <c r="AQ12">
        <v>35</v>
      </c>
      <c r="AR12">
        <v>28</v>
      </c>
      <c r="AS12">
        <v>91</v>
      </c>
      <c r="AT12">
        <v>16</v>
      </c>
      <c r="AU12">
        <v>279</v>
      </c>
      <c r="AV12">
        <v>106</v>
      </c>
      <c r="AW12">
        <v>46</v>
      </c>
      <c r="AX12">
        <v>693</v>
      </c>
      <c r="AY12" s="1">
        <v>44256.543622685182</v>
      </c>
      <c r="AZ12">
        <v>1</v>
      </c>
      <c r="BA12">
        <v>8</v>
      </c>
      <c r="BB12">
        <v>8</v>
      </c>
      <c r="BC12">
        <v>0</v>
      </c>
      <c r="BD12">
        <v>0</v>
      </c>
      <c r="BE12" t="s">
        <v>418</v>
      </c>
      <c r="BF12">
        <v>3</v>
      </c>
    </row>
    <row r="13" spans="1:58" ht="150" x14ac:dyDescent="0.25">
      <c r="A13">
        <v>118</v>
      </c>
      <c r="B13" t="s">
        <v>115</v>
      </c>
      <c r="C13" s="1">
        <v>44245.334768518522</v>
      </c>
      <c r="D13">
        <v>2</v>
      </c>
      <c r="E13">
        <v>3</v>
      </c>
      <c r="F13" t="s">
        <v>143</v>
      </c>
      <c r="G13" t="s">
        <v>161</v>
      </c>
      <c r="H13">
        <v>7</v>
      </c>
      <c r="I13">
        <v>14</v>
      </c>
      <c r="J13" t="s">
        <v>162</v>
      </c>
      <c r="K13">
        <v>2</v>
      </c>
      <c r="L13" s="2" t="s">
        <v>163</v>
      </c>
      <c r="M13" s="2" t="s">
        <v>164</v>
      </c>
      <c r="N13">
        <v>2</v>
      </c>
      <c r="O13">
        <v>3</v>
      </c>
      <c r="P13">
        <v>3</v>
      </c>
      <c r="Q13">
        <v>1</v>
      </c>
      <c r="R13">
        <v>3</v>
      </c>
      <c r="S13">
        <v>1</v>
      </c>
      <c r="T13">
        <v>2</v>
      </c>
      <c r="U13">
        <v>2</v>
      </c>
      <c r="V13">
        <v>5</v>
      </c>
      <c r="W13">
        <v>2</v>
      </c>
      <c r="X13">
        <v>3</v>
      </c>
      <c r="Y13">
        <v>3</v>
      </c>
      <c r="Z13">
        <v>4</v>
      </c>
      <c r="AA13">
        <v>3</v>
      </c>
      <c r="AB13">
        <v>4</v>
      </c>
      <c r="AC13">
        <v>2</v>
      </c>
      <c r="AD13">
        <v>1</v>
      </c>
      <c r="AE13">
        <v>17</v>
      </c>
      <c r="AP13">
        <v>92</v>
      </c>
      <c r="AQ13">
        <v>45</v>
      </c>
      <c r="AR13">
        <v>30</v>
      </c>
      <c r="AS13">
        <v>73</v>
      </c>
      <c r="AT13">
        <v>23</v>
      </c>
      <c r="AU13">
        <v>121</v>
      </c>
      <c r="AV13">
        <v>107</v>
      </c>
      <c r="AW13">
        <v>59</v>
      </c>
      <c r="AX13">
        <v>550</v>
      </c>
      <c r="AY13" s="1">
        <v>44245.341134259259</v>
      </c>
      <c r="AZ13">
        <v>1</v>
      </c>
      <c r="BA13">
        <v>8</v>
      </c>
      <c r="BB13">
        <v>8</v>
      </c>
      <c r="BC13">
        <v>0</v>
      </c>
      <c r="BD13">
        <v>0</v>
      </c>
      <c r="BE13" t="s">
        <v>165</v>
      </c>
      <c r="BF13">
        <v>4</v>
      </c>
    </row>
    <row r="14" spans="1:58" ht="330" x14ac:dyDescent="0.25">
      <c r="A14">
        <v>252</v>
      </c>
      <c r="B14" t="s">
        <v>115</v>
      </c>
      <c r="C14" s="1">
        <v>44256.536527777775</v>
      </c>
      <c r="D14">
        <v>2</v>
      </c>
      <c r="E14">
        <v>3</v>
      </c>
      <c r="F14" t="s">
        <v>410</v>
      </c>
      <c r="G14" t="s">
        <v>161</v>
      </c>
      <c r="H14">
        <v>9</v>
      </c>
      <c r="I14">
        <v>30</v>
      </c>
      <c r="J14" t="s">
        <v>489</v>
      </c>
      <c r="K14">
        <v>2</v>
      </c>
      <c r="L14" s="2" t="s">
        <v>490</v>
      </c>
      <c r="M14" s="2" t="s">
        <v>491</v>
      </c>
      <c r="N14">
        <v>4</v>
      </c>
      <c r="O14">
        <v>4</v>
      </c>
      <c r="P14">
        <v>4</v>
      </c>
      <c r="Q14">
        <v>1</v>
      </c>
      <c r="R14">
        <v>3</v>
      </c>
      <c r="S14">
        <v>1</v>
      </c>
      <c r="T14">
        <v>3</v>
      </c>
      <c r="U14">
        <v>2</v>
      </c>
      <c r="V14">
        <v>3</v>
      </c>
      <c r="W14">
        <v>2</v>
      </c>
      <c r="X14">
        <v>2</v>
      </c>
      <c r="Y14">
        <v>3</v>
      </c>
      <c r="Z14">
        <v>4</v>
      </c>
      <c r="AA14">
        <v>4</v>
      </c>
      <c r="AB14">
        <v>3</v>
      </c>
      <c r="AC14">
        <v>4</v>
      </c>
      <c r="AD14">
        <v>2</v>
      </c>
      <c r="AE14">
        <v>17</v>
      </c>
      <c r="AP14">
        <v>135</v>
      </c>
      <c r="AQ14">
        <v>43</v>
      </c>
      <c r="AR14">
        <v>38</v>
      </c>
      <c r="AS14">
        <v>52</v>
      </c>
      <c r="AT14">
        <v>25</v>
      </c>
      <c r="AU14">
        <v>148</v>
      </c>
      <c r="AV14">
        <v>138</v>
      </c>
      <c r="AW14">
        <v>38</v>
      </c>
      <c r="AX14">
        <v>617</v>
      </c>
      <c r="AY14" s="1">
        <v>44256.543668981481</v>
      </c>
      <c r="AZ14">
        <v>1</v>
      </c>
      <c r="BA14">
        <v>8</v>
      </c>
      <c r="BB14">
        <v>8</v>
      </c>
      <c r="BC14">
        <v>0</v>
      </c>
      <c r="BD14">
        <v>0</v>
      </c>
      <c r="BE14" t="s">
        <v>418</v>
      </c>
      <c r="BF14">
        <v>4</v>
      </c>
    </row>
    <row r="15" spans="1:58" ht="409.5" x14ac:dyDescent="0.25">
      <c r="A15">
        <v>295</v>
      </c>
      <c r="B15" t="s">
        <v>115</v>
      </c>
      <c r="C15" s="1">
        <v>44258.390324074076</v>
      </c>
      <c r="D15">
        <v>2</v>
      </c>
      <c r="E15">
        <v>3</v>
      </c>
      <c r="F15" t="s">
        <v>406</v>
      </c>
      <c r="G15" t="s">
        <v>568</v>
      </c>
      <c r="H15">
        <v>2</v>
      </c>
      <c r="I15">
        <v>19</v>
      </c>
      <c r="J15" t="s">
        <v>569</v>
      </c>
      <c r="K15">
        <v>2</v>
      </c>
      <c r="L15" s="2" t="s">
        <v>570</v>
      </c>
      <c r="M15" t="e">
        <v>#NAME?</v>
      </c>
      <c r="O15">
        <v>4</v>
      </c>
      <c r="P15">
        <v>4</v>
      </c>
      <c r="Q15">
        <v>2</v>
      </c>
      <c r="R15">
        <v>3</v>
      </c>
      <c r="S15">
        <v>2</v>
      </c>
      <c r="T15">
        <v>3</v>
      </c>
      <c r="U15">
        <v>3</v>
      </c>
      <c r="V15">
        <v>4</v>
      </c>
      <c r="W15">
        <v>3</v>
      </c>
      <c r="Y15">
        <v>4</v>
      </c>
      <c r="Z15">
        <v>4</v>
      </c>
      <c r="AA15">
        <v>4</v>
      </c>
      <c r="AB15">
        <v>3</v>
      </c>
      <c r="AD15">
        <v>1</v>
      </c>
      <c r="AE15">
        <v>17</v>
      </c>
      <c r="AP15">
        <v>68</v>
      </c>
      <c r="AQ15">
        <v>77</v>
      </c>
      <c r="AR15">
        <v>49</v>
      </c>
      <c r="AS15">
        <v>111</v>
      </c>
      <c r="AT15">
        <v>30</v>
      </c>
      <c r="AU15">
        <v>335</v>
      </c>
      <c r="AV15">
        <v>118</v>
      </c>
      <c r="AW15">
        <v>74</v>
      </c>
      <c r="AX15">
        <v>825</v>
      </c>
      <c r="AY15" s="1">
        <v>44258.400300925925</v>
      </c>
      <c r="AZ15">
        <v>1</v>
      </c>
      <c r="BA15">
        <v>8</v>
      </c>
      <c r="BB15">
        <v>8</v>
      </c>
      <c r="BC15">
        <v>0</v>
      </c>
      <c r="BD15">
        <v>0</v>
      </c>
      <c r="BE15" t="s">
        <v>571</v>
      </c>
      <c r="BF15">
        <v>1</v>
      </c>
    </row>
    <row r="16" spans="1:58" ht="105" x14ac:dyDescent="0.25">
      <c r="A16">
        <v>174</v>
      </c>
      <c r="B16" t="s">
        <v>115</v>
      </c>
      <c r="C16" s="1">
        <v>44249.334085648145</v>
      </c>
      <c r="D16">
        <v>2</v>
      </c>
      <c r="E16">
        <v>3</v>
      </c>
      <c r="F16" t="s">
        <v>256</v>
      </c>
      <c r="G16" t="s">
        <v>170</v>
      </c>
      <c r="H16">
        <v>6</v>
      </c>
      <c r="I16">
        <v>15</v>
      </c>
      <c r="J16" t="s">
        <v>257</v>
      </c>
      <c r="K16">
        <v>2</v>
      </c>
      <c r="L16" t="s">
        <v>258</v>
      </c>
      <c r="M16" s="2" t="s">
        <v>259</v>
      </c>
      <c r="N16">
        <v>2</v>
      </c>
      <c r="O16">
        <v>3</v>
      </c>
      <c r="P16">
        <v>2</v>
      </c>
      <c r="Q16">
        <v>1</v>
      </c>
      <c r="R16">
        <v>2</v>
      </c>
      <c r="S16">
        <v>1</v>
      </c>
      <c r="T16">
        <v>2</v>
      </c>
      <c r="U16">
        <v>1</v>
      </c>
      <c r="V16">
        <v>1</v>
      </c>
      <c r="W16">
        <v>1</v>
      </c>
      <c r="X16">
        <v>1</v>
      </c>
      <c r="Y16">
        <v>3</v>
      </c>
      <c r="Z16">
        <v>5</v>
      </c>
      <c r="AA16">
        <v>4</v>
      </c>
      <c r="AB16">
        <v>1</v>
      </c>
      <c r="AC16">
        <v>1</v>
      </c>
      <c r="AD16">
        <v>1</v>
      </c>
      <c r="AE16">
        <v>17</v>
      </c>
      <c r="AP16">
        <v>33</v>
      </c>
      <c r="AQ16">
        <v>65</v>
      </c>
      <c r="AR16">
        <v>21</v>
      </c>
      <c r="AS16">
        <v>46</v>
      </c>
      <c r="AT16">
        <v>20</v>
      </c>
      <c r="AU16">
        <v>91</v>
      </c>
      <c r="AV16">
        <v>50</v>
      </c>
      <c r="AW16">
        <v>34</v>
      </c>
      <c r="AX16">
        <v>360</v>
      </c>
      <c r="AY16" s="1">
        <v>44249.338252314818</v>
      </c>
      <c r="AZ16">
        <v>1</v>
      </c>
      <c r="BA16">
        <v>8</v>
      </c>
      <c r="BB16">
        <v>8</v>
      </c>
      <c r="BC16">
        <v>0</v>
      </c>
      <c r="BD16">
        <v>0</v>
      </c>
      <c r="BE16" t="s">
        <v>260</v>
      </c>
      <c r="BF16">
        <v>27</v>
      </c>
    </row>
    <row r="17" spans="1:58" ht="240" x14ac:dyDescent="0.25">
      <c r="A17">
        <v>120</v>
      </c>
      <c r="B17" t="s">
        <v>115</v>
      </c>
      <c r="C17" s="1">
        <v>44245.334861111114</v>
      </c>
      <c r="D17">
        <v>2</v>
      </c>
      <c r="E17">
        <v>3</v>
      </c>
      <c r="F17" t="s">
        <v>169</v>
      </c>
      <c r="G17" t="s">
        <v>170</v>
      </c>
      <c r="H17">
        <v>14</v>
      </c>
      <c r="I17">
        <v>19</v>
      </c>
      <c r="J17" t="s">
        <v>171</v>
      </c>
      <c r="K17">
        <v>2</v>
      </c>
      <c r="L17" s="2" t="s">
        <v>172</v>
      </c>
      <c r="M17" s="2" t="s">
        <v>173</v>
      </c>
      <c r="N17">
        <v>4</v>
      </c>
      <c r="O17">
        <v>4</v>
      </c>
      <c r="P17">
        <v>4</v>
      </c>
      <c r="Q17">
        <v>1</v>
      </c>
      <c r="R17">
        <v>2</v>
      </c>
      <c r="S17">
        <v>2</v>
      </c>
      <c r="T17">
        <v>3</v>
      </c>
      <c r="U17">
        <v>3</v>
      </c>
      <c r="V17">
        <v>4</v>
      </c>
      <c r="W17">
        <v>3</v>
      </c>
      <c r="X17">
        <v>4</v>
      </c>
      <c r="Y17">
        <v>4</v>
      </c>
      <c r="Z17">
        <v>3</v>
      </c>
      <c r="AA17">
        <v>4</v>
      </c>
      <c r="AB17">
        <v>3</v>
      </c>
      <c r="AC17">
        <v>3</v>
      </c>
      <c r="AD17">
        <v>1</v>
      </c>
      <c r="AE17">
        <v>16</v>
      </c>
      <c r="AP17">
        <v>40</v>
      </c>
      <c r="AQ17">
        <v>46</v>
      </c>
      <c r="AR17">
        <v>40</v>
      </c>
      <c r="AS17">
        <v>48</v>
      </c>
      <c r="AT17">
        <v>16</v>
      </c>
      <c r="AU17">
        <v>185</v>
      </c>
      <c r="AV17">
        <v>148</v>
      </c>
      <c r="AW17">
        <v>45</v>
      </c>
      <c r="AX17">
        <v>568</v>
      </c>
      <c r="AY17" s="1">
        <v>44245.341435185182</v>
      </c>
      <c r="AZ17">
        <v>1</v>
      </c>
      <c r="BA17">
        <v>8</v>
      </c>
      <c r="BB17">
        <v>8</v>
      </c>
      <c r="BC17">
        <v>0</v>
      </c>
      <c r="BD17">
        <v>0</v>
      </c>
      <c r="BE17" t="s">
        <v>138</v>
      </c>
      <c r="BF17">
        <v>8</v>
      </c>
    </row>
    <row r="18" spans="1:58" x14ac:dyDescent="0.25">
      <c r="A18">
        <v>297</v>
      </c>
      <c r="B18" t="s">
        <v>115</v>
      </c>
      <c r="C18" s="1">
        <v>44258.390451388892</v>
      </c>
      <c r="D18">
        <v>2</v>
      </c>
      <c r="E18">
        <v>3</v>
      </c>
      <c r="F18" t="s">
        <v>401</v>
      </c>
      <c r="G18" t="s">
        <v>123</v>
      </c>
      <c r="H18">
        <v>2</v>
      </c>
      <c r="I18">
        <v>21</v>
      </c>
      <c r="J18" t="s">
        <v>577</v>
      </c>
      <c r="K18">
        <v>2</v>
      </c>
      <c r="L18" t="s">
        <v>578</v>
      </c>
      <c r="M18" t="s">
        <v>579</v>
      </c>
      <c r="N18">
        <v>3</v>
      </c>
      <c r="O18">
        <v>2</v>
      </c>
      <c r="Q18">
        <v>2</v>
      </c>
      <c r="R18">
        <v>2</v>
      </c>
      <c r="S18">
        <v>1</v>
      </c>
      <c r="T18">
        <v>2</v>
      </c>
      <c r="U18">
        <v>1</v>
      </c>
      <c r="V18">
        <v>3</v>
      </c>
      <c r="Y18">
        <v>2</v>
      </c>
      <c r="Z18">
        <v>3</v>
      </c>
      <c r="AD18">
        <v>1</v>
      </c>
      <c r="AE18">
        <v>17</v>
      </c>
      <c r="AP18">
        <v>80</v>
      </c>
      <c r="AQ18">
        <v>35</v>
      </c>
      <c r="AR18">
        <v>30</v>
      </c>
      <c r="AS18">
        <v>38</v>
      </c>
      <c r="AT18">
        <v>20</v>
      </c>
      <c r="AU18">
        <v>30</v>
      </c>
      <c r="AV18">
        <v>102</v>
      </c>
      <c r="AW18">
        <v>46</v>
      </c>
      <c r="AX18">
        <v>381</v>
      </c>
      <c r="AY18" s="1">
        <v>44258.394861111112</v>
      </c>
      <c r="AZ18">
        <v>1</v>
      </c>
      <c r="BA18">
        <v>8</v>
      </c>
      <c r="BB18">
        <v>8</v>
      </c>
      <c r="BC18">
        <v>0</v>
      </c>
      <c r="BD18">
        <v>0</v>
      </c>
      <c r="BE18" t="s">
        <v>346</v>
      </c>
      <c r="BF18">
        <v>38</v>
      </c>
    </row>
    <row r="19" spans="1:58" ht="225" x14ac:dyDescent="0.25">
      <c r="A19">
        <v>183</v>
      </c>
      <c r="B19" t="s">
        <v>115</v>
      </c>
      <c r="C19" s="1">
        <v>44249.334166666667</v>
      </c>
      <c r="D19">
        <v>2</v>
      </c>
      <c r="E19">
        <v>3</v>
      </c>
      <c r="F19" t="s">
        <v>143</v>
      </c>
      <c r="G19" t="s">
        <v>123</v>
      </c>
      <c r="H19">
        <v>4</v>
      </c>
      <c r="I19">
        <v>12</v>
      </c>
      <c r="J19" t="s">
        <v>292</v>
      </c>
      <c r="K19">
        <v>2</v>
      </c>
      <c r="L19" s="2" t="s">
        <v>1032</v>
      </c>
      <c r="M19" t="e">
        <v>#NAME?</v>
      </c>
      <c r="N19">
        <v>2</v>
      </c>
      <c r="O19">
        <v>4</v>
      </c>
      <c r="P19">
        <v>3</v>
      </c>
      <c r="Q19">
        <v>3</v>
      </c>
      <c r="R19">
        <v>2</v>
      </c>
      <c r="S19">
        <v>2</v>
      </c>
      <c r="T19">
        <v>3</v>
      </c>
      <c r="U19">
        <v>2</v>
      </c>
      <c r="V19">
        <v>4</v>
      </c>
      <c r="W19">
        <v>3</v>
      </c>
      <c r="X19">
        <v>3</v>
      </c>
      <c r="Y19">
        <v>4</v>
      </c>
      <c r="Z19">
        <v>4</v>
      </c>
      <c r="AA19">
        <v>4</v>
      </c>
      <c r="AB19">
        <v>4</v>
      </c>
      <c r="AC19">
        <v>3</v>
      </c>
      <c r="AD19">
        <v>1</v>
      </c>
      <c r="AE19">
        <v>17</v>
      </c>
      <c r="AP19">
        <v>56</v>
      </c>
      <c r="AQ19">
        <v>28</v>
      </c>
      <c r="AR19">
        <v>20</v>
      </c>
      <c r="AS19">
        <v>29</v>
      </c>
      <c r="AT19">
        <v>14</v>
      </c>
      <c r="AU19">
        <v>217</v>
      </c>
      <c r="AV19">
        <v>101</v>
      </c>
      <c r="AW19">
        <v>36</v>
      </c>
      <c r="AX19">
        <v>501</v>
      </c>
      <c r="AY19" s="1">
        <v>44249.339965277781</v>
      </c>
      <c r="AZ19">
        <v>1</v>
      </c>
      <c r="BA19">
        <v>8</v>
      </c>
      <c r="BB19">
        <v>8</v>
      </c>
      <c r="BC19">
        <v>0</v>
      </c>
      <c r="BD19">
        <v>0</v>
      </c>
      <c r="BE19" t="s">
        <v>294</v>
      </c>
      <c r="BF19">
        <v>20</v>
      </c>
    </row>
    <row r="20" spans="1:58" ht="409.5" x14ac:dyDescent="0.25">
      <c r="A20">
        <v>119</v>
      </c>
      <c r="B20" t="s">
        <v>115</v>
      </c>
      <c r="C20" s="1">
        <v>44245.334791666668</v>
      </c>
      <c r="D20">
        <v>2</v>
      </c>
      <c r="E20">
        <v>3</v>
      </c>
      <c r="F20" t="s">
        <v>122</v>
      </c>
      <c r="G20" t="s">
        <v>123</v>
      </c>
      <c r="H20">
        <v>5</v>
      </c>
      <c r="I20">
        <v>4</v>
      </c>
      <c r="J20" t="s">
        <v>166</v>
      </c>
      <c r="K20">
        <v>2</v>
      </c>
      <c r="L20" s="2" t="s">
        <v>167</v>
      </c>
      <c r="M20" t="s">
        <v>168</v>
      </c>
      <c r="N20">
        <v>4</v>
      </c>
      <c r="O20">
        <v>4</v>
      </c>
      <c r="P20">
        <v>4</v>
      </c>
      <c r="Q20">
        <v>2</v>
      </c>
      <c r="R20">
        <v>3</v>
      </c>
      <c r="S20">
        <v>2</v>
      </c>
      <c r="T20">
        <v>3</v>
      </c>
      <c r="U20">
        <v>2</v>
      </c>
      <c r="V20">
        <v>4</v>
      </c>
      <c r="W20">
        <v>4</v>
      </c>
      <c r="X20">
        <v>1</v>
      </c>
      <c r="Y20">
        <v>4</v>
      </c>
      <c r="Z20">
        <v>4</v>
      </c>
      <c r="AA20">
        <v>5</v>
      </c>
      <c r="AB20">
        <v>4</v>
      </c>
      <c r="AC20">
        <v>4</v>
      </c>
      <c r="AD20">
        <v>2</v>
      </c>
      <c r="AE20">
        <v>17</v>
      </c>
      <c r="AP20">
        <v>135</v>
      </c>
      <c r="AQ20">
        <v>33</v>
      </c>
      <c r="AR20">
        <v>53</v>
      </c>
      <c r="AS20">
        <v>96</v>
      </c>
      <c r="AT20">
        <v>39</v>
      </c>
      <c r="AU20">
        <v>362</v>
      </c>
      <c r="AV20">
        <v>34</v>
      </c>
      <c r="AW20">
        <v>29</v>
      </c>
      <c r="AX20">
        <v>781</v>
      </c>
      <c r="AY20" s="1">
        <v>44245.343831018516</v>
      </c>
      <c r="AZ20">
        <v>1</v>
      </c>
      <c r="BA20">
        <v>8</v>
      </c>
      <c r="BB20">
        <v>8</v>
      </c>
      <c r="BC20">
        <v>0</v>
      </c>
      <c r="BD20">
        <v>0</v>
      </c>
      <c r="BE20">
        <v>1</v>
      </c>
      <c r="BF20">
        <v>13</v>
      </c>
    </row>
    <row r="21" spans="1:58" ht="409.5" x14ac:dyDescent="0.25">
      <c r="A21">
        <v>110</v>
      </c>
      <c r="B21" t="s">
        <v>115</v>
      </c>
      <c r="C21" s="1">
        <v>44245.334687499999</v>
      </c>
      <c r="D21">
        <v>2</v>
      </c>
      <c r="E21">
        <v>3</v>
      </c>
      <c r="F21" t="s">
        <v>122</v>
      </c>
      <c r="G21" t="s">
        <v>123</v>
      </c>
      <c r="H21">
        <v>7</v>
      </c>
      <c r="I21">
        <v>19</v>
      </c>
      <c r="J21" t="s">
        <v>124</v>
      </c>
      <c r="K21">
        <v>2</v>
      </c>
      <c r="L21" s="2" t="s">
        <v>125</v>
      </c>
      <c r="M21" s="2" t="s">
        <v>126</v>
      </c>
      <c r="N21">
        <v>2</v>
      </c>
      <c r="O21">
        <v>3</v>
      </c>
      <c r="P21">
        <v>5</v>
      </c>
      <c r="Q21">
        <v>4</v>
      </c>
      <c r="R21">
        <v>4</v>
      </c>
      <c r="S21">
        <v>2</v>
      </c>
      <c r="T21">
        <v>3</v>
      </c>
      <c r="U21">
        <v>5</v>
      </c>
      <c r="V21">
        <v>4</v>
      </c>
      <c r="W21">
        <v>3</v>
      </c>
      <c r="X21">
        <v>3</v>
      </c>
      <c r="Y21">
        <v>4</v>
      </c>
      <c r="Z21">
        <v>4</v>
      </c>
      <c r="AA21">
        <v>5</v>
      </c>
      <c r="AB21">
        <v>5</v>
      </c>
      <c r="AD21">
        <v>1</v>
      </c>
      <c r="AE21">
        <v>17</v>
      </c>
      <c r="AP21">
        <v>102</v>
      </c>
      <c r="AQ21">
        <v>45</v>
      </c>
      <c r="AR21">
        <v>67</v>
      </c>
      <c r="AS21">
        <v>50</v>
      </c>
      <c r="AT21">
        <v>23</v>
      </c>
      <c r="AU21">
        <v>403</v>
      </c>
      <c r="AV21">
        <v>73</v>
      </c>
      <c r="AW21">
        <v>45</v>
      </c>
      <c r="AX21">
        <v>808</v>
      </c>
      <c r="AY21" s="1">
        <v>44245.344039351854</v>
      </c>
      <c r="AZ21">
        <v>1</v>
      </c>
      <c r="BA21">
        <v>8</v>
      </c>
      <c r="BB21">
        <v>8</v>
      </c>
      <c r="BC21">
        <v>0</v>
      </c>
      <c r="BD21">
        <v>0</v>
      </c>
      <c r="BE21" t="s">
        <v>127</v>
      </c>
      <c r="BF21">
        <v>2</v>
      </c>
    </row>
    <row r="22" spans="1:58" x14ac:dyDescent="0.25">
      <c r="A22">
        <v>193</v>
      </c>
      <c r="B22" t="s">
        <v>115</v>
      </c>
      <c r="C22" s="1">
        <v>44249.334432870368</v>
      </c>
      <c r="D22">
        <v>2</v>
      </c>
      <c r="E22">
        <v>3</v>
      </c>
      <c r="F22" t="s">
        <v>139</v>
      </c>
      <c r="G22" t="s">
        <v>123</v>
      </c>
      <c r="H22">
        <v>9</v>
      </c>
      <c r="I22">
        <v>4</v>
      </c>
      <c r="J22" t="s">
        <v>330</v>
      </c>
      <c r="K22">
        <v>2</v>
      </c>
      <c r="L22" t="s">
        <v>331</v>
      </c>
      <c r="M22" t="s">
        <v>332</v>
      </c>
      <c r="N22">
        <v>3</v>
      </c>
      <c r="O22">
        <v>4</v>
      </c>
      <c r="P22">
        <v>4</v>
      </c>
      <c r="Q22">
        <v>3</v>
      </c>
      <c r="R22">
        <v>3</v>
      </c>
      <c r="S22">
        <v>1</v>
      </c>
      <c r="T22">
        <v>3</v>
      </c>
      <c r="U22">
        <v>2</v>
      </c>
      <c r="V22">
        <v>4</v>
      </c>
      <c r="W22">
        <v>4</v>
      </c>
      <c r="X22">
        <v>3</v>
      </c>
      <c r="Y22">
        <v>3</v>
      </c>
      <c r="Z22">
        <v>4</v>
      </c>
      <c r="AA22">
        <v>5</v>
      </c>
      <c r="AB22">
        <v>4</v>
      </c>
      <c r="AC22">
        <v>2</v>
      </c>
      <c r="AD22">
        <v>1</v>
      </c>
      <c r="AE22">
        <v>16</v>
      </c>
      <c r="AP22">
        <v>80</v>
      </c>
      <c r="AQ22">
        <v>34</v>
      </c>
      <c r="AR22">
        <v>25</v>
      </c>
      <c r="AS22">
        <v>78</v>
      </c>
      <c r="AT22">
        <v>11</v>
      </c>
      <c r="AU22">
        <v>283</v>
      </c>
      <c r="AV22">
        <v>91</v>
      </c>
      <c r="AW22">
        <v>35</v>
      </c>
      <c r="AX22">
        <v>637</v>
      </c>
      <c r="AY22" s="1">
        <v>44249.341805555552</v>
      </c>
      <c r="AZ22">
        <v>1</v>
      </c>
      <c r="BA22">
        <v>8</v>
      </c>
      <c r="BB22">
        <v>8</v>
      </c>
      <c r="BC22">
        <v>0</v>
      </c>
      <c r="BD22">
        <v>0</v>
      </c>
      <c r="BE22" t="s">
        <v>333</v>
      </c>
      <c r="BF22">
        <v>9</v>
      </c>
    </row>
    <row r="23" spans="1:58" ht="135" x14ac:dyDescent="0.25">
      <c r="A23">
        <v>250</v>
      </c>
      <c r="B23" t="s">
        <v>115</v>
      </c>
      <c r="C23" s="1">
        <v>44256.535949074074</v>
      </c>
      <c r="D23">
        <v>2</v>
      </c>
      <c r="E23">
        <v>3</v>
      </c>
      <c r="F23" t="s">
        <v>406</v>
      </c>
      <c r="G23" t="s">
        <v>481</v>
      </c>
      <c r="H23">
        <v>11</v>
      </c>
      <c r="I23">
        <v>27</v>
      </c>
      <c r="J23" t="s">
        <v>482</v>
      </c>
      <c r="K23">
        <v>2</v>
      </c>
      <c r="L23" s="2" t="s">
        <v>483</v>
      </c>
      <c r="M23" s="2" t="s">
        <v>484</v>
      </c>
      <c r="N23">
        <v>4</v>
      </c>
      <c r="O23">
        <v>4</v>
      </c>
      <c r="P23">
        <v>4</v>
      </c>
      <c r="Q23">
        <v>4</v>
      </c>
      <c r="R23">
        <v>5</v>
      </c>
      <c r="S23">
        <v>3</v>
      </c>
      <c r="T23">
        <v>4</v>
      </c>
      <c r="U23">
        <v>2</v>
      </c>
      <c r="V23">
        <v>5</v>
      </c>
      <c r="X23">
        <v>2</v>
      </c>
      <c r="Y23">
        <v>4</v>
      </c>
      <c r="Z23">
        <v>5</v>
      </c>
      <c r="AA23">
        <v>5</v>
      </c>
      <c r="AB23">
        <v>2</v>
      </c>
      <c r="AD23">
        <v>2</v>
      </c>
      <c r="AE23">
        <v>17</v>
      </c>
      <c r="AP23">
        <v>89</v>
      </c>
      <c r="AQ23">
        <v>51</v>
      </c>
      <c r="AR23">
        <v>41</v>
      </c>
      <c r="AS23">
        <v>45</v>
      </c>
      <c r="AT23">
        <v>17</v>
      </c>
      <c r="AU23">
        <v>56</v>
      </c>
      <c r="AV23">
        <v>87</v>
      </c>
      <c r="AW23">
        <v>27</v>
      </c>
      <c r="AX23">
        <v>413</v>
      </c>
      <c r="AY23" s="1">
        <v>44256.54074074074</v>
      </c>
      <c r="AZ23">
        <v>1</v>
      </c>
      <c r="BA23">
        <v>8</v>
      </c>
      <c r="BB23">
        <v>8</v>
      </c>
      <c r="BC23">
        <v>0</v>
      </c>
      <c r="BD23">
        <v>0</v>
      </c>
      <c r="BE23" t="s">
        <v>346</v>
      </c>
      <c r="BF23">
        <v>21</v>
      </c>
    </row>
    <row r="24" spans="1:58" ht="45" x14ac:dyDescent="0.25">
      <c r="A24">
        <v>249</v>
      </c>
      <c r="B24" t="s">
        <v>115</v>
      </c>
      <c r="C24" s="1">
        <v>44256.535902777781</v>
      </c>
      <c r="D24">
        <v>2</v>
      </c>
      <c r="E24">
        <v>3</v>
      </c>
      <c r="F24" t="s">
        <v>476</v>
      </c>
      <c r="G24" t="s">
        <v>477</v>
      </c>
      <c r="H24">
        <v>9</v>
      </c>
      <c r="I24">
        <v>3</v>
      </c>
      <c r="J24" t="s">
        <v>478</v>
      </c>
      <c r="K24">
        <v>2</v>
      </c>
      <c r="L24" t="s">
        <v>479</v>
      </c>
      <c r="M24" s="2" t="s">
        <v>480</v>
      </c>
      <c r="N24">
        <v>3</v>
      </c>
      <c r="O24">
        <v>4</v>
      </c>
      <c r="P24">
        <v>4</v>
      </c>
      <c r="Q24">
        <v>5</v>
      </c>
      <c r="R24">
        <v>2</v>
      </c>
      <c r="S24">
        <v>4</v>
      </c>
      <c r="T24">
        <v>2</v>
      </c>
      <c r="U24">
        <v>3</v>
      </c>
      <c r="V24">
        <v>3</v>
      </c>
      <c r="W24">
        <v>4</v>
      </c>
      <c r="X24">
        <v>3</v>
      </c>
      <c r="Y24">
        <v>4</v>
      </c>
      <c r="Z24">
        <v>4</v>
      </c>
      <c r="AA24">
        <v>4</v>
      </c>
      <c r="AB24">
        <v>4</v>
      </c>
      <c r="AC24">
        <v>3</v>
      </c>
      <c r="AD24">
        <v>2</v>
      </c>
      <c r="AE24">
        <v>17</v>
      </c>
      <c r="AP24">
        <v>82</v>
      </c>
      <c r="AQ24">
        <v>44</v>
      </c>
      <c r="AR24">
        <v>88</v>
      </c>
      <c r="AS24">
        <v>72</v>
      </c>
      <c r="AT24">
        <v>17</v>
      </c>
      <c r="AU24">
        <v>91</v>
      </c>
      <c r="AV24">
        <v>53</v>
      </c>
      <c r="AW24">
        <v>35</v>
      </c>
      <c r="AX24">
        <v>428</v>
      </c>
      <c r="AY24" s="1">
        <v>44256.541481481479</v>
      </c>
      <c r="AZ24">
        <v>1</v>
      </c>
      <c r="BA24">
        <v>8</v>
      </c>
      <c r="BB24">
        <v>8</v>
      </c>
      <c r="BC24">
        <v>0</v>
      </c>
      <c r="BD24">
        <v>0</v>
      </c>
      <c r="BE24" t="s">
        <v>375</v>
      </c>
      <c r="BF24">
        <v>12</v>
      </c>
    </row>
    <row r="25" spans="1:58" ht="240" x14ac:dyDescent="0.25">
      <c r="A25">
        <v>176</v>
      </c>
      <c r="B25" t="s">
        <v>115</v>
      </c>
      <c r="C25" s="1">
        <v>44249.334097222221</v>
      </c>
      <c r="D25">
        <v>2</v>
      </c>
      <c r="E25">
        <v>3</v>
      </c>
      <c r="F25" t="s">
        <v>265</v>
      </c>
      <c r="G25" t="s">
        <v>266</v>
      </c>
      <c r="H25">
        <v>9</v>
      </c>
      <c r="I25">
        <v>12</v>
      </c>
      <c r="J25" t="s">
        <v>267</v>
      </c>
      <c r="K25">
        <v>2</v>
      </c>
      <c r="L25" s="2" t="s">
        <v>268</v>
      </c>
      <c r="M25" t="s">
        <v>250</v>
      </c>
      <c r="N25">
        <v>1</v>
      </c>
      <c r="O25">
        <v>2</v>
      </c>
      <c r="P25">
        <v>3</v>
      </c>
      <c r="Q25">
        <v>1</v>
      </c>
      <c r="R25">
        <v>3</v>
      </c>
      <c r="S25">
        <v>1</v>
      </c>
      <c r="T25">
        <v>2</v>
      </c>
      <c r="U25">
        <v>2</v>
      </c>
      <c r="V25">
        <v>4</v>
      </c>
      <c r="W25">
        <v>3</v>
      </c>
      <c r="Y25">
        <v>3</v>
      </c>
      <c r="Z25">
        <v>4</v>
      </c>
      <c r="AA25">
        <v>5</v>
      </c>
      <c r="AB25">
        <v>4</v>
      </c>
      <c r="AC25">
        <v>2</v>
      </c>
      <c r="AD25">
        <v>2</v>
      </c>
      <c r="AE25">
        <v>17</v>
      </c>
      <c r="AP25">
        <v>56</v>
      </c>
      <c r="AQ25">
        <v>32</v>
      </c>
      <c r="AR25">
        <v>31</v>
      </c>
      <c r="AS25">
        <v>52</v>
      </c>
      <c r="AT25">
        <v>17</v>
      </c>
      <c r="AU25">
        <v>332</v>
      </c>
      <c r="AV25">
        <v>30</v>
      </c>
      <c r="AW25">
        <v>41</v>
      </c>
      <c r="AX25">
        <v>591</v>
      </c>
      <c r="AY25" s="1">
        <v>44249.340937499997</v>
      </c>
      <c r="AZ25">
        <v>1</v>
      </c>
      <c r="BA25">
        <v>8</v>
      </c>
      <c r="BB25">
        <v>8</v>
      </c>
      <c r="BC25">
        <v>0</v>
      </c>
      <c r="BD25">
        <v>0</v>
      </c>
      <c r="BE25" t="s">
        <v>246</v>
      </c>
      <c r="BF25">
        <v>17</v>
      </c>
    </row>
    <row r="26" spans="1:58" ht="409.5" x14ac:dyDescent="0.25">
      <c r="A26">
        <v>292</v>
      </c>
      <c r="B26" t="s">
        <v>115</v>
      </c>
      <c r="C26" s="1">
        <v>44258.3903125</v>
      </c>
      <c r="D26">
        <v>2</v>
      </c>
      <c r="E26">
        <v>3</v>
      </c>
      <c r="F26" t="s">
        <v>406</v>
      </c>
      <c r="G26" t="s">
        <v>536</v>
      </c>
      <c r="H26">
        <v>7</v>
      </c>
      <c r="I26">
        <v>26</v>
      </c>
      <c r="J26" t="s">
        <v>556</v>
      </c>
      <c r="K26">
        <v>2</v>
      </c>
      <c r="L26" s="2" t="s">
        <v>557</v>
      </c>
      <c r="M26" t="s">
        <v>558</v>
      </c>
      <c r="N26">
        <v>2</v>
      </c>
      <c r="O26">
        <v>4</v>
      </c>
      <c r="Q26">
        <v>1</v>
      </c>
      <c r="R26">
        <v>2</v>
      </c>
      <c r="T26">
        <v>3</v>
      </c>
      <c r="U26">
        <v>2</v>
      </c>
      <c r="V26">
        <v>3</v>
      </c>
      <c r="X26">
        <v>2</v>
      </c>
      <c r="Y26">
        <v>4</v>
      </c>
      <c r="Z26">
        <v>4</v>
      </c>
      <c r="AA26">
        <v>3</v>
      </c>
      <c r="AB26">
        <v>4</v>
      </c>
      <c r="AD26">
        <v>2</v>
      </c>
      <c r="AE26">
        <v>16</v>
      </c>
      <c r="AP26">
        <v>60</v>
      </c>
      <c r="AQ26">
        <v>39</v>
      </c>
      <c r="AR26">
        <v>36</v>
      </c>
      <c r="AS26">
        <v>72</v>
      </c>
      <c r="AT26">
        <v>28</v>
      </c>
      <c r="AU26">
        <v>141</v>
      </c>
      <c r="AV26">
        <v>63</v>
      </c>
      <c r="AW26">
        <v>45</v>
      </c>
      <c r="AX26">
        <v>484</v>
      </c>
      <c r="AY26" s="1">
        <v>44258.395914351851</v>
      </c>
      <c r="AZ26">
        <v>1</v>
      </c>
      <c r="BA26">
        <v>8</v>
      </c>
      <c r="BB26">
        <v>8</v>
      </c>
      <c r="BC26">
        <v>0</v>
      </c>
      <c r="BD26">
        <v>0</v>
      </c>
      <c r="BE26" t="s">
        <v>133</v>
      </c>
      <c r="BF26">
        <v>6</v>
      </c>
    </row>
    <row r="27" spans="1:58" ht="150" x14ac:dyDescent="0.25">
      <c r="A27">
        <v>285</v>
      </c>
      <c r="B27" t="s">
        <v>115</v>
      </c>
      <c r="C27" s="1">
        <v>44258.390277777777</v>
      </c>
      <c r="D27">
        <v>2</v>
      </c>
      <c r="E27">
        <v>3</v>
      </c>
      <c r="F27" t="s">
        <v>535</v>
      </c>
      <c r="G27" t="s">
        <v>536</v>
      </c>
      <c r="H27">
        <v>8</v>
      </c>
      <c r="I27">
        <v>12</v>
      </c>
      <c r="J27" t="s">
        <v>537</v>
      </c>
      <c r="K27">
        <v>2</v>
      </c>
      <c r="L27" t="e">
        <v>#NAME?</v>
      </c>
      <c r="M27" s="2" t="s">
        <v>538</v>
      </c>
      <c r="O27">
        <v>3</v>
      </c>
      <c r="P27">
        <v>4</v>
      </c>
      <c r="Q27">
        <v>2</v>
      </c>
      <c r="R27">
        <v>3</v>
      </c>
      <c r="S27">
        <v>1</v>
      </c>
      <c r="T27">
        <v>1</v>
      </c>
      <c r="U27">
        <v>1</v>
      </c>
      <c r="Y27">
        <v>3</v>
      </c>
      <c r="Z27">
        <v>3</v>
      </c>
      <c r="AA27">
        <v>4</v>
      </c>
      <c r="AB27">
        <v>3</v>
      </c>
      <c r="AD27">
        <v>2</v>
      </c>
      <c r="AE27">
        <v>16</v>
      </c>
      <c r="AP27">
        <v>111</v>
      </c>
      <c r="AQ27">
        <v>46</v>
      </c>
      <c r="AR27">
        <v>24</v>
      </c>
      <c r="AS27">
        <v>67</v>
      </c>
      <c r="AT27">
        <v>26</v>
      </c>
      <c r="AU27">
        <v>262</v>
      </c>
      <c r="AV27">
        <v>161</v>
      </c>
      <c r="AW27">
        <v>51</v>
      </c>
      <c r="AX27">
        <v>748</v>
      </c>
      <c r="AY27" s="1">
        <v>44258.398935185185</v>
      </c>
      <c r="AZ27">
        <v>1</v>
      </c>
      <c r="BA27">
        <v>8</v>
      </c>
      <c r="BB27">
        <v>8</v>
      </c>
      <c r="BC27">
        <v>0</v>
      </c>
      <c r="BD27">
        <v>0</v>
      </c>
      <c r="BE27" t="s">
        <v>152</v>
      </c>
      <c r="BF27">
        <v>3</v>
      </c>
    </row>
    <row r="28" spans="1:58" ht="270" x14ac:dyDescent="0.25">
      <c r="A28">
        <v>177</v>
      </c>
      <c r="B28" t="s">
        <v>115</v>
      </c>
      <c r="C28" s="1">
        <v>44249.334131944444</v>
      </c>
      <c r="D28">
        <v>2</v>
      </c>
      <c r="E28">
        <v>3</v>
      </c>
      <c r="F28" t="s">
        <v>139</v>
      </c>
      <c r="G28" t="s">
        <v>269</v>
      </c>
      <c r="H28">
        <v>3</v>
      </c>
      <c r="I28">
        <v>10</v>
      </c>
      <c r="J28" t="s">
        <v>270</v>
      </c>
      <c r="K28">
        <v>2</v>
      </c>
      <c r="L28" s="2" t="s">
        <v>271</v>
      </c>
      <c r="M28" t="s">
        <v>272</v>
      </c>
      <c r="N28">
        <v>1</v>
      </c>
      <c r="O28">
        <v>4</v>
      </c>
      <c r="P28">
        <v>4</v>
      </c>
      <c r="Q28">
        <v>2</v>
      </c>
      <c r="R28">
        <v>3</v>
      </c>
      <c r="S28">
        <v>2</v>
      </c>
      <c r="T28">
        <v>2</v>
      </c>
      <c r="U28">
        <v>2</v>
      </c>
      <c r="V28">
        <v>3</v>
      </c>
      <c r="W28">
        <v>4</v>
      </c>
      <c r="X28">
        <v>4</v>
      </c>
      <c r="Y28">
        <v>3</v>
      </c>
      <c r="Z28">
        <v>5</v>
      </c>
      <c r="AA28">
        <v>3</v>
      </c>
      <c r="AB28">
        <v>3</v>
      </c>
      <c r="AC28">
        <v>1</v>
      </c>
      <c r="AD28">
        <v>1</v>
      </c>
      <c r="AE28">
        <v>17</v>
      </c>
      <c r="AP28">
        <v>63</v>
      </c>
      <c r="AQ28">
        <v>30</v>
      </c>
      <c r="AR28">
        <v>29</v>
      </c>
      <c r="AS28">
        <v>47</v>
      </c>
      <c r="AT28">
        <v>16</v>
      </c>
      <c r="AU28">
        <v>151</v>
      </c>
      <c r="AV28">
        <v>155</v>
      </c>
      <c r="AW28">
        <v>35</v>
      </c>
      <c r="AX28">
        <v>526</v>
      </c>
      <c r="AY28" s="1">
        <v>44249.340219907404</v>
      </c>
      <c r="AZ28">
        <v>1</v>
      </c>
      <c r="BA28">
        <v>8</v>
      </c>
      <c r="BB28">
        <v>8</v>
      </c>
      <c r="BC28">
        <v>0</v>
      </c>
      <c r="BD28">
        <v>0</v>
      </c>
      <c r="BE28" t="s">
        <v>273</v>
      </c>
      <c r="BF28">
        <v>10</v>
      </c>
    </row>
    <row r="29" spans="1:58" ht="409.5" x14ac:dyDescent="0.25">
      <c r="A29">
        <v>235</v>
      </c>
      <c r="B29" t="s">
        <v>115</v>
      </c>
      <c r="C29" s="1">
        <v>44256.535613425927</v>
      </c>
      <c r="D29">
        <v>2</v>
      </c>
      <c r="E29">
        <v>3</v>
      </c>
      <c r="F29" t="s">
        <v>406</v>
      </c>
      <c r="G29" t="s">
        <v>134</v>
      </c>
      <c r="H29">
        <v>1</v>
      </c>
      <c r="I29">
        <v>26</v>
      </c>
      <c r="J29" t="s">
        <v>424</v>
      </c>
      <c r="K29">
        <v>2</v>
      </c>
      <c r="L29" s="2" t="s">
        <v>425</v>
      </c>
      <c r="M29" s="2" t="s">
        <v>426</v>
      </c>
      <c r="N29">
        <v>4</v>
      </c>
      <c r="O29">
        <v>3</v>
      </c>
      <c r="P29">
        <v>3</v>
      </c>
      <c r="Q29">
        <v>1</v>
      </c>
      <c r="R29">
        <v>3</v>
      </c>
      <c r="S29">
        <v>1</v>
      </c>
      <c r="T29">
        <v>3</v>
      </c>
      <c r="U29">
        <v>2</v>
      </c>
      <c r="V29">
        <v>5</v>
      </c>
      <c r="W29">
        <v>2</v>
      </c>
      <c r="X29">
        <v>2</v>
      </c>
      <c r="Y29">
        <v>4</v>
      </c>
      <c r="Z29">
        <v>5</v>
      </c>
      <c r="AA29">
        <v>4</v>
      </c>
      <c r="AB29">
        <v>3</v>
      </c>
      <c r="AC29">
        <v>3</v>
      </c>
      <c r="AD29">
        <v>1</v>
      </c>
      <c r="AE29">
        <v>17</v>
      </c>
      <c r="AP29">
        <v>87</v>
      </c>
      <c r="AQ29">
        <v>30</v>
      </c>
      <c r="AR29">
        <v>30</v>
      </c>
      <c r="AS29">
        <v>47</v>
      </c>
      <c r="AT29">
        <v>24</v>
      </c>
      <c r="AU29">
        <v>147</v>
      </c>
      <c r="AV29">
        <v>45</v>
      </c>
      <c r="AW29">
        <v>43</v>
      </c>
      <c r="AX29">
        <v>453</v>
      </c>
      <c r="AY29" s="1">
        <v>44256.540856481479</v>
      </c>
      <c r="AZ29">
        <v>1</v>
      </c>
      <c r="BA29">
        <v>8</v>
      </c>
      <c r="BB29">
        <v>8</v>
      </c>
      <c r="BC29">
        <v>0</v>
      </c>
      <c r="BD29">
        <v>0</v>
      </c>
      <c r="BE29" t="s">
        <v>427</v>
      </c>
      <c r="BF29">
        <v>12</v>
      </c>
    </row>
    <row r="30" spans="1:58" ht="409.5" x14ac:dyDescent="0.25">
      <c r="A30">
        <v>112</v>
      </c>
      <c r="B30" t="s">
        <v>115</v>
      </c>
      <c r="C30" s="1">
        <v>44245.334722222222</v>
      </c>
      <c r="D30">
        <v>2</v>
      </c>
      <c r="E30">
        <v>3</v>
      </c>
      <c r="F30" t="s">
        <v>128</v>
      </c>
      <c r="G30" t="s">
        <v>134</v>
      </c>
      <c r="H30">
        <v>3</v>
      </c>
      <c r="I30">
        <v>9</v>
      </c>
      <c r="J30" t="s">
        <v>135</v>
      </c>
      <c r="K30">
        <v>1</v>
      </c>
      <c r="L30" s="2" t="s">
        <v>136</v>
      </c>
      <c r="M30" s="2" t="s">
        <v>137</v>
      </c>
      <c r="N30">
        <v>4</v>
      </c>
      <c r="O30">
        <v>4</v>
      </c>
      <c r="P30">
        <v>4</v>
      </c>
      <c r="Q30">
        <v>2</v>
      </c>
      <c r="R30">
        <v>2</v>
      </c>
      <c r="S30">
        <v>2</v>
      </c>
      <c r="T30">
        <v>2</v>
      </c>
      <c r="U30">
        <v>2</v>
      </c>
      <c r="V30">
        <v>4</v>
      </c>
      <c r="W30">
        <v>4</v>
      </c>
      <c r="X30">
        <v>3</v>
      </c>
      <c r="Y30">
        <v>2</v>
      </c>
      <c r="Z30">
        <v>3</v>
      </c>
      <c r="AA30">
        <v>4</v>
      </c>
      <c r="AB30">
        <v>4</v>
      </c>
      <c r="AD30">
        <v>1</v>
      </c>
      <c r="AE30">
        <v>16</v>
      </c>
      <c r="AP30">
        <v>31</v>
      </c>
      <c r="AQ30">
        <v>34</v>
      </c>
      <c r="AR30">
        <v>32</v>
      </c>
      <c r="AS30">
        <v>50</v>
      </c>
      <c r="AT30">
        <v>17</v>
      </c>
      <c r="AU30">
        <v>507</v>
      </c>
      <c r="AV30">
        <v>119</v>
      </c>
      <c r="AW30">
        <v>74</v>
      </c>
      <c r="AX30">
        <v>864</v>
      </c>
      <c r="AY30" s="1">
        <v>44245.344722222224</v>
      </c>
      <c r="AZ30">
        <v>1</v>
      </c>
      <c r="BA30">
        <v>8</v>
      </c>
      <c r="BB30">
        <v>8</v>
      </c>
      <c r="BC30">
        <v>0</v>
      </c>
      <c r="BD30">
        <v>0</v>
      </c>
      <c r="BE30" t="s">
        <v>138</v>
      </c>
      <c r="BF30">
        <v>13</v>
      </c>
    </row>
    <row r="31" spans="1:58" x14ac:dyDescent="0.25">
      <c r="A31">
        <v>231</v>
      </c>
      <c r="B31" t="s">
        <v>115</v>
      </c>
      <c r="C31" s="1">
        <v>44256.535590277781</v>
      </c>
      <c r="D31">
        <v>2</v>
      </c>
      <c r="E31">
        <v>3</v>
      </c>
      <c r="F31" t="s">
        <v>406</v>
      </c>
      <c r="G31" t="s">
        <v>407</v>
      </c>
      <c r="H31">
        <v>2</v>
      </c>
      <c r="I31">
        <v>26</v>
      </c>
      <c r="J31" t="s">
        <v>408</v>
      </c>
      <c r="K31">
        <v>2</v>
      </c>
      <c r="L31" t="e">
        <v>#NAME?</v>
      </c>
      <c r="M31" t="e">
        <v>#NAME?</v>
      </c>
      <c r="Q31">
        <v>4</v>
      </c>
      <c r="S31">
        <v>1</v>
      </c>
      <c r="T31">
        <v>3</v>
      </c>
      <c r="U31">
        <v>3</v>
      </c>
      <c r="V31">
        <v>4</v>
      </c>
      <c r="W31">
        <v>4</v>
      </c>
      <c r="Y31">
        <v>3</v>
      </c>
      <c r="Z31">
        <v>4</v>
      </c>
      <c r="AA31">
        <v>4</v>
      </c>
      <c r="AB31">
        <v>4</v>
      </c>
      <c r="AC31">
        <v>2</v>
      </c>
      <c r="AD31">
        <v>1</v>
      </c>
      <c r="AE31">
        <v>17</v>
      </c>
      <c r="AP31">
        <v>127</v>
      </c>
      <c r="AQ31">
        <v>68</v>
      </c>
      <c r="AR31">
        <v>45</v>
      </c>
      <c r="AS31">
        <v>96</v>
      </c>
      <c r="AT31">
        <v>47</v>
      </c>
      <c r="AU31">
        <v>214</v>
      </c>
      <c r="AV31">
        <v>104</v>
      </c>
      <c r="AW31">
        <v>42</v>
      </c>
      <c r="AX31">
        <v>714</v>
      </c>
      <c r="AY31" s="1">
        <v>44256.544189814813</v>
      </c>
      <c r="AZ31">
        <v>1</v>
      </c>
      <c r="BA31">
        <v>8</v>
      </c>
      <c r="BB31">
        <v>8</v>
      </c>
      <c r="BC31">
        <v>0</v>
      </c>
      <c r="BD31">
        <v>0</v>
      </c>
      <c r="BE31" t="s">
        <v>409</v>
      </c>
      <c r="BF31">
        <v>0</v>
      </c>
    </row>
    <row r="32" spans="1:58" ht="409.5" x14ac:dyDescent="0.25">
      <c r="A32">
        <v>290</v>
      </c>
      <c r="B32" t="s">
        <v>115</v>
      </c>
      <c r="C32" s="1">
        <v>44258.390289351853</v>
      </c>
      <c r="D32">
        <v>2</v>
      </c>
      <c r="E32">
        <v>3</v>
      </c>
      <c r="F32" t="s">
        <v>401</v>
      </c>
      <c r="G32" t="s">
        <v>407</v>
      </c>
      <c r="H32">
        <v>8</v>
      </c>
      <c r="I32">
        <v>6</v>
      </c>
      <c r="J32" t="s">
        <v>550</v>
      </c>
      <c r="K32">
        <v>2</v>
      </c>
      <c r="L32" s="2" t="s">
        <v>1033</v>
      </c>
      <c r="M32" s="2" t="s">
        <v>552</v>
      </c>
      <c r="N32">
        <v>3</v>
      </c>
      <c r="O32">
        <v>2</v>
      </c>
      <c r="P32">
        <v>3</v>
      </c>
      <c r="Q32">
        <v>1</v>
      </c>
      <c r="S32">
        <v>2</v>
      </c>
      <c r="T32">
        <v>2</v>
      </c>
      <c r="U32">
        <v>2</v>
      </c>
      <c r="V32">
        <v>4</v>
      </c>
      <c r="W32">
        <v>4</v>
      </c>
      <c r="X32">
        <v>3</v>
      </c>
      <c r="Y32">
        <v>4</v>
      </c>
      <c r="Z32">
        <v>5</v>
      </c>
      <c r="AA32">
        <v>5</v>
      </c>
      <c r="AB32">
        <v>5</v>
      </c>
      <c r="AC32">
        <v>3</v>
      </c>
      <c r="AD32">
        <v>1</v>
      </c>
      <c r="AE32">
        <v>17</v>
      </c>
      <c r="AP32">
        <v>60</v>
      </c>
      <c r="AQ32">
        <v>43</v>
      </c>
      <c r="AR32">
        <v>52</v>
      </c>
      <c r="AS32">
        <v>55</v>
      </c>
      <c r="AT32">
        <v>16</v>
      </c>
      <c r="AU32">
        <v>367</v>
      </c>
      <c r="AV32">
        <v>124</v>
      </c>
      <c r="AW32">
        <v>55</v>
      </c>
      <c r="AX32">
        <v>772</v>
      </c>
      <c r="AY32" s="1">
        <v>44258.399224537039</v>
      </c>
      <c r="AZ32">
        <v>1</v>
      </c>
      <c r="BA32">
        <v>8</v>
      </c>
      <c r="BB32">
        <v>8</v>
      </c>
      <c r="BC32">
        <v>0</v>
      </c>
      <c r="BD32">
        <v>0</v>
      </c>
      <c r="BE32" t="s">
        <v>453</v>
      </c>
      <c r="BF32">
        <v>3</v>
      </c>
    </row>
    <row r="33" spans="1:58" ht="180" x14ac:dyDescent="0.25">
      <c r="A33">
        <v>243</v>
      </c>
      <c r="B33" t="s">
        <v>115</v>
      </c>
      <c r="C33" s="1">
        <v>44256.535717592589</v>
      </c>
      <c r="D33">
        <v>2</v>
      </c>
      <c r="E33">
        <v>3</v>
      </c>
      <c r="F33" t="s">
        <v>454</v>
      </c>
      <c r="G33" t="s">
        <v>455</v>
      </c>
      <c r="H33">
        <v>7</v>
      </c>
      <c r="I33">
        <v>23</v>
      </c>
      <c r="J33" t="s">
        <v>456</v>
      </c>
      <c r="K33">
        <v>2</v>
      </c>
      <c r="L33" s="2" t="s">
        <v>457</v>
      </c>
      <c r="M33" s="2" t="s">
        <v>458</v>
      </c>
      <c r="N33">
        <v>3</v>
      </c>
      <c r="O33">
        <v>4</v>
      </c>
      <c r="P33">
        <v>4</v>
      </c>
      <c r="Q33">
        <v>2</v>
      </c>
      <c r="R33">
        <v>4</v>
      </c>
      <c r="S33">
        <v>2</v>
      </c>
      <c r="T33">
        <v>3</v>
      </c>
      <c r="U33">
        <v>2</v>
      </c>
      <c r="V33">
        <v>5</v>
      </c>
      <c r="W33">
        <v>3</v>
      </c>
      <c r="X33">
        <v>2</v>
      </c>
      <c r="Y33">
        <v>4</v>
      </c>
      <c r="Z33">
        <v>4</v>
      </c>
      <c r="AA33">
        <v>4</v>
      </c>
      <c r="AB33">
        <v>3</v>
      </c>
      <c r="AC33">
        <v>2</v>
      </c>
      <c r="AD33">
        <v>1</v>
      </c>
      <c r="AE33">
        <v>17</v>
      </c>
      <c r="AP33">
        <v>75</v>
      </c>
      <c r="AQ33">
        <v>33</v>
      </c>
      <c r="AR33">
        <v>67</v>
      </c>
      <c r="AS33">
        <v>44</v>
      </c>
      <c r="AT33">
        <v>15</v>
      </c>
      <c r="AU33">
        <v>219</v>
      </c>
      <c r="AV33">
        <v>76</v>
      </c>
      <c r="AW33">
        <v>61</v>
      </c>
      <c r="AX33">
        <v>590</v>
      </c>
      <c r="AY33" s="1">
        <v>44256.542546296296</v>
      </c>
      <c r="AZ33">
        <v>1</v>
      </c>
      <c r="BA33">
        <v>8</v>
      </c>
      <c r="BB33">
        <v>8</v>
      </c>
      <c r="BC33">
        <v>0</v>
      </c>
      <c r="BD33">
        <v>0</v>
      </c>
      <c r="BE33">
        <v>1</v>
      </c>
      <c r="BF33">
        <v>6</v>
      </c>
    </row>
    <row r="34" spans="1:58" ht="345" x14ac:dyDescent="0.25">
      <c r="A34">
        <v>186</v>
      </c>
      <c r="B34" t="s">
        <v>115</v>
      </c>
      <c r="C34" s="1">
        <v>44249.334224537037</v>
      </c>
      <c r="D34">
        <v>2</v>
      </c>
      <c r="E34">
        <v>3</v>
      </c>
      <c r="F34" t="s">
        <v>122</v>
      </c>
      <c r="G34" t="s">
        <v>304</v>
      </c>
      <c r="H34">
        <v>8</v>
      </c>
      <c r="I34">
        <v>12</v>
      </c>
      <c r="J34" t="s">
        <v>305</v>
      </c>
      <c r="K34">
        <v>2</v>
      </c>
      <c r="L34" s="2" t="s">
        <v>306</v>
      </c>
      <c r="M34" t="s">
        <v>307</v>
      </c>
      <c r="N34">
        <v>4</v>
      </c>
      <c r="O34">
        <v>3</v>
      </c>
      <c r="P34">
        <v>3</v>
      </c>
      <c r="Q34">
        <v>4</v>
      </c>
      <c r="S34">
        <v>2</v>
      </c>
      <c r="T34">
        <v>3</v>
      </c>
      <c r="V34">
        <v>4</v>
      </c>
      <c r="W34">
        <v>3</v>
      </c>
      <c r="X34">
        <v>3</v>
      </c>
      <c r="Y34">
        <v>3</v>
      </c>
      <c r="Z34">
        <v>4</v>
      </c>
      <c r="AA34">
        <v>4</v>
      </c>
      <c r="AB34">
        <v>4</v>
      </c>
      <c r="AD34">
        <v>1</v>
      </c>
      <c r="AE34">
        <v>17</v>
      </c>
      <c r="AP34">
        <v>101</v>
      </c>
      <c r="AQ34">
        <v>40</v>
      </c>
      <c r="AR34">
        <v>30</v>
      </c>
      <c r="AS34">
        <v>45</v>
      </c>
      <c r="AT34">
        <v>17</v>
      </c>
      <c r="AU34">
        <v>298</v>
      </c>
      <c r="AV34">
        <v>82</v>
      </c>
      <c r="AW34">
        <v>23</v>
      </c>
      <c r="AX34">
        <v>636</v>
      </c>
      <c r="AY34" s="1">
        <v>44249.341585648152</v>
      </c>
      <c r="AZ34">
        <v>1</v>
      </c>
      <c r="BA34">
        <v>8</v>
      </c>
      <c r="BB34">
        <v>8</v>
      </c>
      <c r="BC34">
        <v>0</v>
      </c>
      <c r="BD34">
        <v>0</v>
      </c>
      <c r="BE34" t="s">
        <v>308</v>
      </c>
      <c r="BF34">
        <v>9</v>
      </c>
    </row>
    <row r="35" spans="1:58" x14ac:dyDescent="0.25">
      <c r="A35">
        <v>241</v>
      </c>
      <c r="B35" t="s">
        <v>115</v>
      </c>
      <c r="C35" s="1">
        <v>44256.535671296297</v>
      </c>
      <c r="D35">
        <v>2</v>
      </c>
      <c r="E35">
        <v>3</v>
      </c>
      <c r="F35" t="s">
        <v>401</v>
      </c>
      <c r="G35" t="s">
        <v>335</v>
      </c>
      <c r="H35">
        <v>7</v>
      </c>
      <c r="I35">
        <v>19</v>
      </c>
      <c r="J35" t="s">
        <v>447</v>
      </c>
      <c r="K35">
        <v>2</v>
      </c>
      <c r="L35" t="s">
        <v>448</v>
      </c>
      <c r="M35" t="s">
        <v>449</v>
      </c>
      <c r="N35">
        <v>3</v>
      </c>
      <c r="O35">
        <v>4</v>
      </c>
      <c r="P35">
        <v>2</v>
      </c>
      <c r="Q35">
        <v>3</v>
      </c>
      <c r="R35">
        <v>2</v>
      </c>
      <c r="S35">
        <v>1</v>
      </c>
      <c r="T35">
        <v>1</v>
      </c>
      <c r="U35">
        <v>2</v>
      </c>
      <c r="V35">
        <v>2</v>
      </c>
      <c r="W35">
        <v>2</v>
      </c>
      <c r="X35">
        <v>2</v>
      </c>
      <c r="Y35">
        <v>3</v>
      </c>
      <c r="Z35">
        <v>4</v>
      </c>
      <c r="AA35">
        <v>1</v>
      </c>
      <c r="AB35">
        <v>2</v>
      </c>
      <c r="AC35">
        <v>3</v>
      </c>
      <c r="AD35">
        <v>2</v>
      </c>
      <c r="AE35">
        <v>17</v>
      </c>
      <c r="AP35">
        <v>145</v>
      </c>
      <c r="AQ35">
        <v>22</v>
      </c>
      <c r="AR35">
        <v>26</v>
      </c>
      <c r="AS35">
        <v>49</v>
      </c>
      <c r="AT35">
        <v>13</v>
      </c>
      <c r="AU35">
        <v>50</v>
      </c>
      <c r="AV35">
        <v>113</v>
      </c>
      <c r="AW35">
        <v>99</v>
      </c>
      <c r="AX35">
        <v>463</v>
      </c>
      <c r="AY35" s="1">
        <v>44256.541655092595</v>
      </c>
      <c r="AZ35">
        <v>1</v>
      </c>
      <c r="BA35">
        <v>8</v>
      </c>
      <c r="BB35">
        <v>8</v>
      </c>
      <c r="BC35">
        <v>0</v>
      </c>
      <c r="BD35">
        <v>0</v>
      </c>
      <c r="BE35" t="s">
        <v>450</v>
      </c>
      <c r="BF35">
        <v>28</v>
      </c>
    </row>
    <row r="36" spans="1:58" ht="390" x14ac:dyDescent="0.25">
      <c r="A36">
        <v>194</v>
      </c>
      <c r="B36" t="s">
        <v>115</v>
      </c>
      <c r="C36" s="1">
        <v>44249.33452546296</v>
      </c>
      <c r="D36">
        <v>2</v>
      </c>
      <c r="E36">
        <v>3</v>
      </c>
      <c r="F36" t="s">
        <v>334</v>
      </c>
      <c r="G36" t="s">
        <v>335</v>
      </c>
      <c r="H36">
        <v>17</v>
      </c>
      <c r="I36">
        <v>19</v>
      </c>
      <c r="J36" t="s">
        <v>336</v>
      </c>
      <c r="K36">
        <v>2</v>
      </c>
      <c r="L36" s="2" t="s">
        <v>337</v>
      </c>
      <c r="M36" t="s">
        <v>338</v>
      </c>
      <c r="O36">
        <v>4</v>
      </c>
      <c r="P36">
        <v>4</v>
      </c>
      <c r="Q36">
        <v>2</v>
      </c>
      <c r="R36">
        <v>3</v>
      </c>
      <c r="S36">
        <v>1</v>
      </c>
      <c r="T36">
        <v>2</v>
      </c>
      <c r="U36">
        <v>1</v>
      </c>
      <c r="V36">
        <v>5</v>
      </c>
      <c r="W36">
        <v>4</v>
      </c>
      <c r="X36">
        <v>5</v>
      </c>
      <c r="Y36">
        <v>4</v>
      </c>
      <c r="Z36">
        <v>5</v>
      </c>
      <c r="AC36">
        <v>4</v>
      </c>
      <c r="AD36">
        <v>1</v>
      </c>
      <c r="AE36">
        <v>16</v>
      </c>
      <c r="AP36">
        <v>37</v>
      </c>
      <c r="AQ36">
        <v>24</v>
      </c>
      <c r="AR36">
        <v>21</v>
      </c>
      <c r="AS36">
        <v>53</v>
      </c>
      <c r="AT36">
        <v>14</v>
      </c>
      <c r="AU36">
        <v>117</v>
      </c>
      <c r="AV36">
        <v>32</v>
      </c>
      <c r="AW36">
        <v>48</v>
      </c>
      <c r="AX36">
        <v>346</v>
      </c>
      <c r="AY36" s="1">
        <v>44249.338530092595</v>
      </c>
      <c r="AZ36">
        <v>1</v>
      </c>
      <c r="BA36">
        <v>8</v>
      </c>
      <c r="BB36">
        <v>8</v>
      </c>
      <c r="BC36">
        <v>0</v>
      </c>
      <c r="BD36">
        <v>0</v>
      </c>
      <c r="BE36" t="s">
        <v>339</v>
      </c>
      <c r="BF36">
        <v>31</v>
      </c>
    </row>
    <row r="37" spans="1:58" ht="150" x14ac:dyDescent="0.25">
      <c r="A37">
        <v>114</v>
      </c>
      <c r="B37" t="s">
        <v>115</v>
      </c>
      <c r="C37" s="1">
        <v>44245.334733796299</v>
      </c>
      <c r="D37">
        <v>2</v>
      </c>
      <c r="E37">
        <v>3</v>
      </c>
      <c r="F37" t="s">
        <v>143</v>
      </c>
      <c r="G37" t="s">
        <v>144</v>
      </c>
      <c r="H37">
        <v>12</v>
      </c>
      <c r="I37">
        <v>25</v>
      </c>
      <c r="J37" t="s">
        <v>145</v>
      </c>
      <c r="K37">
        <v>2</v>
      </c>
      <c r="L37" s="2" t="s">
        <v>146</v>
      </c>
      <c r="M37" t="s">
        <v>147</v>
      </c>
      <c r="N37">
        <v>2</v>
      </c>
      <c r="O37">
        <v>3</v>
      </c>
      <c r="P37">
        <v>3</v>
      </c>
      <c r="Q37">
        <v>3</v>
      </c>
      <c r="R37">
        <v>3</v>
      </c>
      <c r="S37">
        <v>1</v>
      </c>
      <c r="T37">
        <v>3</v>
      </c>
      <c r="U37">
        <v>2</v>
      </c>
      <c r="V37">
        <v>4</v>
      </c>
      <c r="W37">
        <v>3</v>
      </c>
      <c r="X37">
        <v>3</v>
      </c>
      <c r="Y37">
        <v>4</v>
      </c>
      <c r="Z37">
        <v>4</v>
      </c>
      <c r="AA37">
        <v>4</v>
      </c>
      <c r="AB37">
        <v>5</v>
      </c>
      <c r="AC37">
        <v>1</v>
      </c>
      <c r="AD37">
        <v>2</v>
      </c>
      <c r="AE37">
        <v>17</v>
      </c>
      <c r="AP37">
        <v>53</v>
      </c>
      <c r="AQ37">
        <v>46</v>
      </c>
      <c r="AR37">
        <v>25</v>
      </c>
      <c r="AS37">
        <v>45</v>
      </c>
      <c r="AT37">
        <v>15</v>
      </c>
      <c r="AU37">
        <v>77</v>
      </c>
      <c r="AV37">
        <v>42</v>
      </c>
      <c r="AW37">
        <v>32</v>
      </c>
      <c r="AX37">
        <v>335</v>
      </c>
      <c r="AY37" s="1">
        <v>44245.33861111111</v>
      </c>
      <c r="AZ37">
        <v>1</v>
      </c>
      <c r="BA37">
        <v>8</v>
      </c>
      <c r="BB37">
        <v>8</v>
      </c>
      <c r="BC37">
        <v>0</v>
      </c>
      <c r="BD37">
        <v>0</v>
      </c>
      <c r="BE37" t="s">
        <v>148</v>
      </c>
      <c r="BF37">
        <v>26</v>
      </c>
    </row>
    <row r="38" spans="1:58" ht="409.5" x14ac:dyDescent="0.25">
      <c r="A38">
        <v>109</v>
      </c>
      <c r="B38" t="s">
        <v>115</v>
      </c>
      <c r="C38" s="1">
        <v>44245.334675925929</v>
      </c>
      <c r="D38">
        <v>2</v>
      </c>
      <c r="E38">
        <v>3</v>
      </c>
      <c r="F38" t="s">
        <v>116</v>
      </c>
      <c r="G38" t="s">
        <v>117</v>
      </c>
      <c r="H38">
        <v>11</v>
      </c>
      <c r="I38">
        <v>29</v>
      </c>
      <c r="J38" t="s">
        <v>118</v>
      </c>
      <c r="K38">
        <v>2</v>
      </c>
      <c r="L38" s="2" t="s">
        <v>119</v>
      </c>
      <c r="M38" s="2" t="s">
        <v>120</v>
      </c>
      <c r="N38">
        <v>4</v>
      </c>
      <c r="O38">
        <v>4</v>
      </c>
      <c r="P38">
        <v>4</v>
      </c>
      <c r="Q38">
        <v>1</v>
      </c>
      <c r="R38">
        <v>3</v>
      </c>
      <c r="S38">
        <v>3</v>
      </c>
      <c r="T38">
        <v>2</v>
      </c>
      <c r="U38">
        <v>3</v>
      </c>
      <c r="V38">
        <v>4</v>
      </c>
      <c r="W38">
        <v>2</v>
      </c>
      <c r="X38">
        <v>2</v>
      </c>
      <c r="Y38">
        <v>3</v>
      </c>
      <c r="Z38">
        <v>4</v>
      </c>
      <c r="AA38">
        <v>5</v>
      </c>
      <c r="AB38">
        <v>3</v>
      </c>
      <c r="AC38">
        <v>3</v>
      </c>
      <c r="AD38">
        <v>2</v>
      </c>
      <c r="AE38">
        <v>17</v>
      </c>
      <c r="AP38">
        <v>56</v>
      </c>
      <c r="AQ38">
        <v>25</v>
      </c>
      <c r="AR38">
        <v>44</v>
      </c>
      <c r="AS38">
        <v>72</v>
      </c>
      <c r="AT38">
        <v>15</v>
      </c>
      <c r="AU38">
        <v>100</v>
      </c>
      <c r="AV38">
        <v>130</v>
      </c>
      <c r="AW38">
        <v>60</v>
      </c>
      <c r="AX38">
        <v>502</v>
      </c>
      <c r="AY38" s="1">
        <v>44245.340486111112</v>
      </c>
      <c r="AZ38">
        <v>1</v>
      </c>
      <c r="BA38">
        <v>8</v>
      </c>
      <c r="BB38">
        <v>8</v>
      </c>
      <c r="BC38">
        <v>0</v>
      </c>
      <c r="BD38">
        <v>0</v>
      </c>
      <c r="BE38" t="s">
        <v>121</v>
      </c>
      <c r="BF38">
        <v>13</v>
      </c>
    </row>
    <row r="39" spans="1:58" x14ac:dyDescent="0.25">
      <c r="A39">
        <v>170</v>
      </c>
      <c r="B39" t="s">
        <v>115</v>
      </c>
      <c r="C39" s="1">
        <v>44249.334050925929</v>
      </c>
      <c r="D39">
        <v>2</v>
      </c>
      <c r="E39">
        <v>3</v>
      </c>
      <c r="F39" t="s">
        <v>237</v>
      </c>
      <c r="G39" t="s">
        <v>117</v>
      </c>
      <c r="H39">
        <v>27</v>
      </c>
      <c r="I39">
        <v>23</v>
      </c>
      <c r="J39" t="s">
        <v>238</v>
      </c>
      <c r="K39">
        <v>2</v>
      </c>
      <c r="L39" t="s">
        <v>239</v>
      </c>
      <c r="M39" t="s">
        <v>240</v>
      </c>
      <c r="N39">
        <v>5</v>
      </c>
      <c r="O39">
        <v>4</v>
      </c>
      <c r="P39">
        <v>4</v>
      </c>
      <c r="Q39">
        <v>1</v>
      </c>
      <c r="R39">
        <v>3</v>
      </c>
      <c r="S39">
        <v>1</v>
      </c>
      <c r="T39">
        <v>2</v>
      </c>
      <c r="U39">
        <v>1</v>
      </c>
      <c r="V39">
        <v>4</v>
      </c>
      <c r="W39">
        <v>3</v>
      </c>
      <c r="X39">
        <v>3</v>
      </c>
      <c r="Y39">
        <v>5</v>
      </c>
      <c r="Z39">
        <v>5</v>
      </c>
      <c r="AA39">
        <v>4</v>
      </c>
      <c r="AB39">
        <v>4</v>
      </c>
      <c r="AC39">
        <v>3</v>
      </c>
      <c r="AD39">
        <v>2</v>
      </c>
      <c r="AE39">
        <v>16</v>
      </c>
      <c r="AP39">
        <v>65</v>
      </c>
      <c r="AQ39">
        <v>36</v>
      </c>
      <c r="AR39">
        <v>34</v>
      </c>
      <c r="AS39">
        <v>79</v>
      </c>
      <c r="AT39">
        <v>18</v>
      </c>
      <c r="AU39">
        <v>40</v>
      </c>
      <c r="AV39">
        <v>64</v>
      </c>
      <c r="AW39">
        <v>56</v>
      </c>
      <c r="AX39">
        <v>392</v>
      </c>
      <c r="AY39" s="1">
        <v>44249.338587962964</v>
      </c>
      <c r="AZ39">
        <v>1</v>
      </c>
      <c r="BA39">
        <v>8</v>
      </c>
      <c r="BB39">
        <v>8</v>
      </c>
      <c r="BC39">
        <v>0</v>
      </c>
      <c r="BD39">
        <v>0</v>
      </c>
      <c r="BE39" t="s">
        <v>241</v>
      </c>
      <c r="BF39">
        <v>27</v>
      </c>
    </row>
    <row r="40" spans="1:58" x14ac:dyDescent="0.25">
      <c r="A40">
        <v>248</v>
      </c>
      <c r="B40" t="s">
        <v>115</v>
      </c>
      <c r="C40" s="1">
        <v>44256.535891203705</v>
      </c>
      <c r="D40">
        <v>2</v>
      </c>
      <c r="E40">
        <v>3</v>
      </c>
      <c r="F40" t="s">
        <v>454</v>
      </c>
      <c r="G40" t="s">
        <v>472</v>
      </c>
      <c r="H40">
        <v>14</v>
      </c>
      <c r="I40">
        <v>4</v>
      </c>
      <c r="J40" t="s">
        <v>473</v>
      </c>
      <c r="K40">
        <v>2</v>
      </c>
      <c r="L40" t="s">
        <v>474</v>
      </c>
      <c r="M40" t="s">
        <v>475</v>
      </c>
      <c r="S40">
        <v>3</v>
      </c>
      <c r="T40">
        <v>2</v>
      </c>
      <c r="U40">
        <v>1</v>
      </c>
      <c r="V40">
        <v>3</v>
      </c>
      <c r="W40">
        <v>4</v>
      </c>
      <c r="X40">
        <v>2</v>
      </c>
      <c r="Y40">
        <v>3</v>
      </c>
      <c r="Z40">
        <v>3</v>
      </c>
      <c r="AA40">
        <v>3</v>
      </c>
      <c r="AB40">
        <v>3</v>
      </c>
      <c r="AC40">
        <v>3</v>
      </c>
      <c r="AD40">
        <v>1</v>
      </c>
      <c r="AE40">
        <v>18</v>
      </c>
      <c r="AP40">
        <v>124</v>
      </c>
      <c r="AQ40">
        <v>124</v>
      </c>
      <c r="AR40">
        <v>43</v>
      </c>
      <c r="AS40">
        <v>74</v>
      </c>
      <c r="AT40">
        <v>25</v>
      </c>
      <c r="AU40">
        <v>175</v>
      </c>
      <c r="AV40">
        <v>21</v>
      </c>
      <c r="AW40">
        <v>38</v>
      </c>
      <c r="AX40">
        <v>540</v>
      </c>
      <c r="AY40" s="1">
        <v>44256.543113425927</v>
      </c>
      <c r="AZ40">
        <v>1</v>
      </c>
      <c r="BA40">
        <v>8</v>
      </c>
      <c r="BB40">
        <v>8</v>
      </c>
      <c r="BC40">
        <v>0</v>
      </c>
      <c r="BD40">
        <v>0</v>
      </c>
      <c r="BE40" t="s">
        <v>198</v>
      </c>
      <c r="BF40">
        <v>19</v>
      </c>
    </row>
    <row r="41" spans="1:58" x14ac:dyDescent="0.25">
      <c r="A41">
        <v>117</v>
      </c>
      <c r="B41" t="s">
        <v>115</v>
      </c>
      <c r="C41" s="1">
        <v>44245.334768518522</v>
      </c>
      <c r="D41">
        <v>2</v>
      </c>
      <c r="E41">
        <v>3</v>
      </c>
      <c r="F41" t="s">
        <v>143</v>
      </c>
      <c r="G41" t="s">
        <v>156</v>
      </c>
      <c r="H41">
        <v>12</v>
      </c>
      <c r="I41">
        <v>10</v>
      </c>
      <c r="J41" t="s">
        <v>157</v>
      </c>
      <c r="K41">
        <v>2</v>
      </c>
      <c r="L41" t="s">
        <v>158</v>
      </c>
      <c r="M41" t="s">
        <v>159</v>
      </c>
      <c r="O41">
        <v>2</v>
      </c>
      <c r="Q41">
        <v>3</v>
      </c>
      <c r="R41">
        <v>2</v>
      </c>
      <c r="S41">
        <v>2</v>
      </c>
      <c r="T41">
        <v>3</v>
      </c>
      <c r="U41">
        <v>2</v>
      </c>
      <c r="V41">
        <v>4</v>
      </c>
      <c r="W41">
        <v>3</v>
      </c>
      <c r="X41">
        <v>4</v>
      </c>
      <c r="Y41">
        <v>3</v>
      </c>
      <c r="Z41">
        <v>3</v>
      </c>
      <c r="AB41">
        <v>3</v>
      </c>
      <c r="AD41">
        <v>2</v>
      </c>
      <c r="AE41">
        <v>17</v>
      </c>
      <c r="AP41">
        <v>65</v>
      </c>
      <c r="AQ41">
        <v>44</v>
      </c>
      <c r="AR41">
        <v>64</v>
      </c>
      <c r="AS41">
        <v>74</v>
      </c>
      <c r="AT41">
        <v>46</v>
      </c>
      <c r="AU41">
        <v>187</v>
      </c>
      <c r="AV41">
        <v>213</v>
      </c>
      <c r="AW41">
        <v>46</v>
      </c>
      <c r="AX41">
        <v>711</v>
      </c>
      <c r="AY41" s="1">
        <v>44245.343321759261</v>
      </c>
      <c r="AZ41">
        <v>1</v>
      </c>
      <c r="BA41">
        <v>8</v>
      </c>
      <c r="BB41">
        <v>8</v>
      </c>
      <c r="BC41">
        <v>0</v>
      </c>
      <c r="BD41">
        <v>0</v>
      </c>
      <c r="BE41" t="s">
        <v>160</v>
      </c>
      <c r="BF41">
        <v>1</v>
      </c>
    </row>
    <row r="42" spans="1:58" ht="75" x14ac:dyDescent="0.25">
      <c r="A42">
        <v>188</v>
      </c>
      <c r="B42" t="s">
        <v>115</v>
      </c>
      <c r="C42" s="1">
        <v>44249.334305555552</v>
      </c>
      <c r="D42">
        <v>2</v>
      </c>
      <c r="E42">
        <v>3</v>
      </c>
      <c r="F42" t="s">
        <v>313</v>
      </c>
      <c r="G42" t="s">
        <v>140</v>
      </c>
      <c r="H42">
        <v>2</v>
      </c>
      <c r="I42">
        <v>10</v>
      </c>
      <c r="J42" t="s">
        <v>314</v>
      </c>
      <c r="K42">
        <v>2</v>
      </c>
      <c r="L42" s="2" t="s">
        <v>315</v>
      </c>
      <c r="M42" t="s">
        <v>316</v>
      </c>
      <c r="N42">
        <v>3</v>
      </c>
      <c r="O42">
        <v>3</v>
      </c>
      <c r="Q42">
        <v>2</v>
      </c>
      <c r="T42">
        <v>2</v>
      </c>
      <c r="U42">
        <v>1</v>
      </c>
      <c r="Y42">
        <v>3</v>
      </c>
      <c r="Z42">
        <v>3</v>
      </c>
      <c r="AA42">
        <v>5</v>
      </c>
      <c r="AD42">
        <v>2</v>
      </c>
      <c r="AE42">
        <v>16</v>
      </c>
      <c r="AP42">
        <v>110</v>
      </c>
      <c r="AQ42">
        <v>84</v>
      </c>
      <c r="AR42">
        <v>35</v>
      </c>
      <c r="AS42">
        <v>73</v>
      </c>
      <c r="AT42">
        <v>22</v>
      </c>
      <c r="AU42">
        <v>156</v>
      </c>
      <c r="AV42">
        <v>81</v>
      </c>
      <c r="AW42">
        <v>68</v>
      </c>
      <c r="AX42">
        <v>585</v>
      </c>
      <c r="AY42" s="1">
        <v>44249.341585648152</v>
      </c>
      <c r="AZ42">
        <v>1</v>
      </c>
      <c r="BA42">
        <v>8</v>
      </c>
      <c r="BB42">
        <v>8</v>
      </c>
      <c r="BC42">
        <v>0</v>
      </c>
      <c r="BD42">
        <v>0</v>
      </c>
      <c r="BE42" t="s">
        <v>152</v>
      </c>
      <c r="BF42">
        <v>1</v>
      </c>
    </row>
    <row r="43" spans="1:58" ht="255" x14ac:dyDescent="0.25">
      <c r="A43">
        <v>289</v>
      </c>
      <c r="B43" t="s">
        <v>115</v>
      </c>
      <c r="C43" s="1">
        <v>44258.390289351853</v>
      </c>
      <c r="D43">
        <v>2</v>
      </c>
      <c r="E43">
        <v>3</v>
      </c>
      <c r="F43" t="s">
        <v>401</v>
      </c>
      <c r="G43" t="s">
        <v>140</v>
      </c>
      <c r="H43">
        <v>3</v>
      </c>
      <c r="I43">
        <v>22</v>
      </c>
      <c r="J43" t="s">
        <v>547</v>
      </c>
      <c r="K43">
        <v>2</v>
      </c>
      <c r="L43" s="2" t="s">
        <v>548</v>
      </c>
      <c r="M43" s="2" t="s">
        <v>549</v>
      </c>
      <c r="N43">
        <v>2</v>
      </c>
      <c r="P43">
        <v>3</v>
      </c>
      <c r="Q43">
        <v>1</v>
      </c>
      <c r="R43">
        <v>3</v>
      </c>
      <c r="S43">
        <v>2</v>
      </c>
      <c r="T43">
        <v>2</v>
      </c>
      <c r="U43">
        <v>1</v>
      </c>
      <c r="V43">
        <v>4</v>
      </c>
      <c r="Y43">
        <v>3</v>
      </c>
      <c r="Z43">
        <v>4</v>
      </c>
      <c r="AA43">
        <v>4</v>
      </c>
      <c r="AC43">
        <v>2</v>
      </c>
      <c r="AD43">
        <v>1</v>
      </c>
      <c r="AE43">
        <v>16</v>
      </c>
      <c r="AP43">
        <v>143</v>
      </c>
      <c r="AQ43">
        <v>97</v>
      </c>
      <c r="AR43">
        <v>48</v>
      </c>
      <c r="AS43">
        <v>126</v>
      </c>
      <c r="AT43">
        <v>61</v>
      </c>
      <c r="AU43">
        <v>267</v>
      </c>
      <c r="AV43">
        <v>31</v>
      </c>
      <c r="AW43">
        <v>92</v>
      </c>
      <c r="AX43">
        <v>765</v>
      </c>
      <c r="AY43" s="1">
        <v>44258.400300925925</v>
      </c>
      <c r="AZ43">
        <v>1</v>
      </c>
      <c r="BA43">
        <v>8</v>
      </c>
      <c r="BB43">
        <v>8</v>
      </c>
      <c r="BC43">
        <v>0</v>
      </c>
      <c r="BD43">
        <v>0</v>
      </c>
      <c r="BE43" t="s">
        <v>160</v>
      </c>
      <c r="BF43">
        <v>10</v>
      </c>
    </row>
    <row r="44" spans="1:58" ht="409.5" x14ac:dyDescent="0.25">
      <c r="A44">
        <v>291</v>
      </c>
      <c r="B44" t="s">
        <v>115</v>
      </c>
      <c r="C44" s="1">
        <v>44258.390300925923</v>
      </c>
      <c r="D44">
        <v>2</v>
      </c>
      <c r="E44">
        <v>3</v>
      </c>
      <c r="F44" t="s">
        <v>401</v>
      </c>
      <c r="G44" t="s">
        <v>140</v>
      </c>
      <c r="H44">
        <v>5</v>
      </c>
      <c r="I44">
        <v>12</v>
      </c>
      <c r="J44" t="s">
        <v>553</v>
      </c>
      <c r="K44">
        <v>2</v>
      </c>
      <c r="L44" s="2" t="s">
        <v>1034</v>
      </c>
      <c r="M44" s="2" t="s">
        <v>555</v>
      </c>
      <c r="N44">
        <v>3</v>
      </c>
      <c r="O44">
        <v>4</v>
      </c>
      <c r="P44">
        <v>4</v>
      </c>
      <c r="Q44">
        <v>3</v>
      </c>
      <c r="R44">
        <v>3</v>
      </c>
      <c r="S44">
        <v>3</v>
      </c>
      <c r="T44">
        <v>2</v>
      </c>
      <c r="U44">
        <v>2</v>
      </c>
      <c r="V44">
        <v>4</v>
      </c>
      <c r="W44">
        <v>4</v>
      </c>
      <c r="X44">
        <v>2</v>
      </c>
      <c r="Y44">
        <v>3</v>
      </c>
      <c r="Z44">
        <v>4</v>
      </c>
      <c r="AA44">
        <v>4</v>
      </c>
      <c r="AB44">
        <v>3</v>
      </c>
      <c r="AC44">
        <v>3</v>
      </c>
      <c r="AD44">
        <v>2</v>
      </c>
      <c r="AE44">
        <v>17</v>
      </c>
      <c r="AP44">
        <v>76</v>
      </c>
      <c r="AQ44">
        <v>41</v>
      </c>
      <c r="AR44">
        <v>36</v>
      </c>
      <c r="AS44">
        <v>58</v>
      </c>
      <c r="AT44">
        <v>30</v>
      </c>
      <c r="AU44">
        <v>323</v>
      </c>
      <c r="AV44">
        <v>81</v>
      </c>
      <c r="AW44">
        <v>57</v>
      </c>
      <c r="AX44">
        <v>702</v>
      </c>
      <c r="AY44" s="1">
        <v>44258.398425925923</v>
      </c>
      <c r="AZ44">
        <v>1</v>
      </c>
      <c r="BA44">
        <v>8</v>
      </c>
      <c r="BB44">
        <v>8</v>
      </c>
      <c r="BC44">
        <v>0</v>
      </c>
      <c r="BD44">
        <v>0</v>
      </c>
      <c r="BE44" t="s">
        <v>343</v>
      </c>
      <c r="BF44">
        <v>1</v>
      </c>
    </row>
    <row r="45" spans="1:58" ht="285" x14ac:dyDescent="0.25">
      <c r="A45">
        <v>187</v>
      </c>
      <c r="B45" t="s">
        <v>115</v>
      </c>
      <c r="C45" s="1">
        <v>44249.334282407406</v>
      </c>
      <c r="D45">
        <v>2</v>
      </c>
      <c r="E45">
        <v>3</v>
      </c>
      <c r="F45" t="s">
        <v>309</v>
      </c>
      <c r="G45" t="s">
        <v>140</v>
      </c>
      <c r="H45">
        <v>6</v>
      </c>
      <c r="I45">
        <v>19</v>
      </c>
      <c r="J45" t="s">
        <v>310</v>
      </c>
      <c r="K45">
        <v>2</v>
      </c>
      <c r="L45" s="2" t="s">
        <v>1035</v>
      </c>
      <c r="M45" t="s">
        <v>312</v>
      </c>
      <c r="N45">
        <v>4</v>
      </c>
      <c r="O45">
        <v>4</v>
      </c>
      <c r="P45">
        <v>4</v>
      </c>
      <c r="Q45">
        <v>1</v>
      </c>
      <c r="R45">
        <v>4</v>
      </c>
      <c r="S45">
        <v>1</v>
      </c>
      <c r="T45">
        <v>4</v>
      </c>
      <c r="U45">
        <v>2</v>
      </c>
      <c r="V45">
        <v>3</v>
      </c>
      <c r="W45">
        <v>3</v>
      </c>
      <c r="X45">
        <v>2</v>
      </c>
      <c r="Y45">
        <v>4</v>
      </c>
      <c r="Z45">
        <v>4</v>
      </c>
      <c r="AA45">
        <v>5</v>
      </c>
      <c r="AB45">
        <v>5</v>
      </c>
      <c r="AC45">
        <v>3</v>
      </c>
      <c r="AD45">
        <v>1</v>
      </c>
      <c r="AE45">
        <v>17</v>
      </c>
      <c r="AP45">
        <v>96</v>
      </c>
      <c r="AQ45">
        <v>25</v>
      </c>
      <c r="AR45">
        <v>50</v>
      </c>
      <c r="AS45">
        <v>62</v>
      </c>
      <c r="AT45">
        <v>16</v>
      </c>
      <c r="AU45">
        <v>286</v>
      </c>
      <c r="AV45">
        <v>43</v>
      </c>
      <c r="AW45">
        <v>26</v>
      </c>
      <c r="AX45">
        <v>604</v>
      </c>
      <c r="AY45" s="1">
        <v>44249.341273148151</v>
      </c>
      <c r="AZ45">
        <v>1</v>
      </c>
      <c r="BA45">
        <v>8</v>
      </c>
      <c r="BB45">
        <v>8</v>
      </c>
      <c r="BC45">
        <v>0</v>
      </c>
      <c r="BD45">
        <v>0</v>
      </c>
      <c r="BE45" t="s">
        <v>287</v>
      </c>
      <c r="BF45">
        <v>14</v>
      </c>
    </row>
    <row r="46" spans="1:58" x14ac:dyDescent="0.25">
      <c r="A46">
        <v>247</v>
      </c>
      <c r="B46" t="s">
        <v>115</v>
      </c>
      <c r="C46" s="1">
        <v>44256.535798611112</v>
      </c>
      <c r="D46">
        <v>2</v>
      </c>
      <c r="E46">
        <v>3</v>
      </c>
      <c r="F46" t="s">
        <v>406</v>
      </c>
      <c r="G46" t="s">
        <v>140</v>
      </c>
      <c r="H46">
        <v>6</v>
      </c>
      <c r="I46">
        <v>28</v>
      </c>
      <c r="J46" t="s">
        <v>469</v>
      </c>
      <c r="K46">
        <v>2</v>
      </c>
      <c r="L46" t="s">
        <v>470</v>
      </c>
      <c r="M46" t="s">
        <v>471</v>
      </c>
      <c r="N46">
        <v>4</v>
      </c>
      <c r="O46">
        <v>4</v>
      </c>
      <c r="P46">
        <v>4</v>
      </c>
      <c r="Q46">
        <v>1</v>
      </c>
      <c r="R46">
        <v>1</v>
      </c>
      <c r="S46">
        <v>1</v>
      </c>
      <c r="T46">
        <v>2</v>
      </c>
      <c r="U46">
        <v>2</v>
      </c>
      <c r="V46">
        <v>1</v>
      </c>
      <c r="W46">
        <v>2</v>
      </c>
      <c r="X46">
        <v>1</v>
      </c>
      <c r="Y46">
        <v>3</v>
      </c>
      <c r="Z46">
        <v>4</v>
      </c>
      <c r="AA46">
        <v>2</v>
      </c>
      <c r="AB46">
        <v>3</v>
      </c>
      <c r="AC46">
        <v>4</v>
      </c>
      <c r="AD46">
        <v>2</v>
      </c>
      <c r="AE46">
        <v>17</v>
      </c>
      <c r="AP46">
        <v>95</v>
      </c>
      <c r="AQ46">
        <v>32</v>
      </c>
      <c r="AR46">
        <v>26</v>
      </c>
      <c r="AS46">
        <v>99</v>
      </c>
      <c r="AT46">
        <v>16</v>
      </c>
      <c r="AU46">
        <v>35</v>
      </c>
      <c r="AV46">
        <v>27</v>
      </c>
      <c r="AW46">
        <v>29</v>
      </c>
      <c r="AX46">
        <v>359</v>
      </c>
      <c r="AY46" s="1">
        <v>44256.539953703701</v>
      </c>
      <c r="AZ46">
        <v>1</v>
      </c>
      <c r="BA46">
        <v>8</v>
      </c>
      <c r="BB46">
        <v>8</v>
      </c>
      <c r="BC46">
        <v>0</v>
      </c>
      <c r="BD46">
        <v>0</v>
      </c>
      <c r="BE46" t="s">
        <v>251</v>
      </c>
      <c r="BF46">
        <v>47</v>
      </c>
    </row>
    <row r="47" spans="1:58" ht="409.5" x14ac:dyDescent="0.25">
      <c r="A47">
        <v>122</v>
      </c>
      <c r="B47" t="s">
        <v>115</v>
      </c>
      <c r="C47" s="1">
        <v>44245.335775462961</v>
      </c>
      <c r="D47">
        <v>2</v>
      </c>
      <c r="E47">
        <v>3</v>
      </c>
      <c r="F47" t="s">
        <v>143</v>
      </c>
      <c r="G47" t="s">
        <v>140</v>
      </c>
      <c r="H47">
        <v>7</v>
      </c>
      <c r="I47">
        <v>2</v>
      </c>
      <c r="J47" t="s">
        <v>177</v>
      </c>
      <c r="K47">
        <v>2</v>
      </c>
      <c r="L47" s="2" t="s">
        <v>178</v>
      </c>
      <c r="M47" s="2" t="s">
        <v>179</v>
      </c>
      <c r="N47">
        <v>3</v>
      </c>
      <c r="O47">
        <v>2</v>
      </c>
      <c r="P47">
        <v>4</v>
      </c>
      <c r="Q47">
        <v>2</v>
      </c>
      <c r="R47">
        <v>4</v>
      </c>
      <c r="S47">
        <v>2</v>
      </c>
      <c r="T47">
        <v>2</v>
      </c>
      <c r="U47">
        <v>3</v>
      </c>
      <c r="V47">
        <v>4</v>
      </c>
      <c r="W47">
        <v>4</v>
      </c>
      <c r="X47">
        <v>2</v>
      </c>
      <c r="Y47">
        <v>3</v>
      </c>
      <c r="Z47">
        <v>4</v>
      </c>
      <c r="AA47">
        <v>4</v>
      </c>
      <c r="AB47">
        <v>2</v>
      </c>
      <c r="AD47">
        <v>1</v>
      </c>
      <c r="AE47">
        <v>16</v>
      </c>
      <c r="AP47">
        <v>57</v>
      </c>
      <c r="AQ47">
        <v>33</v>
      </c>
      <c r="AR47">
        <v>30</v>
      </c>
      <c r="AS47">
        <v>59</v>
      </c>
      <c r="AT47">
        <v>19</v>
      </c>
      <c r="AU47">
        <v>208</v>
      </c>
      <c r="AV47">
        <v>139</v>
      </c>
      <c r="AW47">
        <v>70</v>
      </c>
      <c r="AX47">
        <v>615</v>
      </c>
      <c r="AY47" s="1">
        <v>44245.342893518522</v>
      </c>
      <c r="AZ47">
        <v>1</v>
      </c>
      <c r="BA47">
        <v>8</v>
      </c>
      <c r="BB47">
        <v>8</v>
      </c>
      <c r="BC47">
        <v>0</v>
      </c>
      <c r="BD47">
        <v>0</v>
      </c>
      <c r="BE47" t="s">
        <v>180</v>
      </c>
      <c r="BF47">
        <v>5</v>
      </c>
    </row>
    <row r="48" spans="1:58" ht="135" x14ac:dyDescent="0.25">
      <c r="A48">
        <v>178</v>
      </c>
      <c r="B48" t="s">
        <v>115</v>
      </c>
      <c r="C48" s="1">
        <v>44249.334131944444</v>
      </c>
      <c r="D48">
        <v>2</v>
      </c>
      <c r="E48">
        <v>3</v>
      </c>
      <c r="F48" t="s">
        <v>128</v>
      </c>
      <c r="G48" t="s">
        <v>140</v>
      </c>
      <c r="H48">
        <v>7</v>
      </c>
      <c r="I48">
        <v>11</v>
      </c>
      <c r="J48" t="s">
        <v>274</v>
      </c>
      <c r="K48">
        <v>2</v>
      </c>
      <c r="L48" s="2" t="s">
        <v>275</v>
      </c>
      <c r="M48" t="s">
        <v>276</v>
      </c>
      <c r="N48">
        <v>3</v>
      </c>
      <c r="O48">
        <v>4</v>
      </c>
      <c r="P48">
        <v>3</v>
      </c>
      <c r="Q48">
        <v>1</v>
      </c>
      <c r="R48">
        <v>2</v>
      </c>
      <c r="S48">
        <v>2</v>
      </c>
      <c r="T48">
        <v>4</v>
      </c>
      <c r="U48">
        <v>4</v>
      </c>
      <c r="V48">
        <v>5</v>
      </c>
      <c r="W48">
        <v>4</v>
      </c>
      <c r="X48">
        <v>4</v>
      </c>
      <c r="Y48">
        <v>4</v>
      </c>
      <c r="Z48">
        <v>4</v>
      </c>
      <c r="AA48">
        <v>5</v>
      </c>
      <c r="AB48">
        <v>5</v>
      </c>
      <c r="AC48">
        <v>2</v>
      </c>
      <c r="AD48">
        <v>2</v>
      </c>
      <c r="AE48">
        <v>17</v>
      </c>
      <c r="AP48">
        <v>54</v>
      </c>
      <c r="AQ48">
        <v>47</v>
      </c>
      <c r="AR48">
        <v>36</v>
      </c>
      <c r="AS48">
        <v>38</v>
      </c>
      <c r="AT48">
        <v>13</v>
      </c>
      <c r="AU48">
        <v>123</v>
      </c>
      <c r="AV48">
        <v>106</v>
      </c>
      <c r="AW48">
        <v>30</v>
      </c>
      <c r="AX48">
        <v>447</v>
      </c>
      <c r="AY48" s="1">
        <v>44249.339305555557</v>
      </c>
      <c r="AZ48">
        <v>1</v>
      </c>
      <c r="BA48">
        <v>8</v>
      </c>
      <c r="BB48">
        <v>8</v>
      </c>
      <c r="BC48">
        <v>0</v>
      </c>
      <c r="BD48">
        <v>0</v>
      </c>
      <c r="BE48" t="s">
        <v>195</v>
      </c>
      <c r="BF48">
        <v>15</v>
      </c>
    </row>
    <row r="49" spans="1:58" x14ac:dyDescent="0.25">
      <c r="A49">
        <v>113</v>
      </c>
      <c r="B49" t="s">
        <v>115</v>
      </c>
      <c r="C49" s="1">
        <v>44245.334722222222</v>
      </c>
      <c r="D49">
        <v>2</v>
      </c>
      <c r="E49">
        <v>3</v>
      </c>
      <c r="F49" t="s">
        <v>139</v>
      </c>
      <c r="G49" t="s">
        <v>140</v>
      </c>
      <c r="H49">
        <v>11</v>
      </c>
      <c r="I49">
        <v>87</v>
      </c>
      <c r="J49" t="s">
        <v>141</v>
      </c>
      <c r="K49">
        <v>2</v>
      </c>
      <c r="L49" t="e">
        <v>#NAME?</v>
      </c>
      <c r="M49" t="e">
        <v>#NAME?</v>
      </c>
      <c r="N49">
        <v>3</v>
      </c>
      <c r="O49">
        <v>2</v>
      </c>
      <c r="Q49">
        <v>4</v>
      </c>
      <c r="R49">
        <v>3</v>
      </c>
      <c r="S49">
        <v>1</v>
      </c>
      <c r="T49">
        <v>2</v>
      </c>
      <c r="U49">
        <v>3</v>
      </c>
      <c r="V49">
        <v>4</v>
      </c>
      <c r="W49">
        <v>5</v>
      </c>
      <c r="X49">
        <v>3</v>
      </c>
      <c r="Y49">
        <v>3</v>
      </c>
      <c r="Z49">
        <v>4</v>
      </c>
      <c r="AA49">
        <v>4</v>
      </c>
      <c r="AB49">
        <v>5</v>
      </c>
      <c r="AC49">
        <v>3</v>
      </c>
      <c r="AD49">
        <v>1</v>
      </c>
      <c r="AE49">
        <v>17</v>
      </c>
      <c r="AP49">
        <v>44</v>
      </c>
      <c r="AQ49">
        <v>22</v>
      </c>
      <c r="AR49">
        <v>27</v>
      </c>
      <c r="AS49">
        <v>61</v>
      </c>
      <c r="AT49">
        <v>11</v>
      </c>
      <c r="AU49">
        <v>68</v>
      </c>
      <c r="AV49">
        <v>73</v>
      </c>
      <c r="AW49">
        <v>27</v>
      </c>
      <c r="AX49">
        <v>333</v>
      </c>
      <c r="AY49" s="1">
        <v>44245.338576388887</v>
      </c>
      <c r="AZ49">
        <v>1</v>
      </c>
      <c r="BA49">
        <v>8</v>
      </c>
      <c r="BB49">
        <v>8</v>
      </c>
      <c r="BC49">
        <v>0</v>
      </c>
      <c r="BD49">
        <v>0</v>
      </c>
      <c r="BE49" t="s">
        <v>142</v>
      </c>
      <c r="BF49">
        <v>31</v>
      </c>
    </row>
    <row r="50" spans="1:58" ht="409.5" x14ac:dyDescent="0.25">
      <c r="A50">
        <v>293</v>
      </c>
      <c r="B50" t="s">
        <v>115</v>
      </c>
      <c r="C50" s="1">
        <v>44258.3903125</v>
      </c>
      <c r="D50">
        <v>2</v>
      </c>
      <c r="E50">
        <v>3</v>
      </c>
      <c r="F50" t="s">
        <v>559</v>
      </c>
      <c r="G50" t="s">
        <v>560</v>
      </c>
      <c r="H50">
        <v>12</v>
      </c>
      <c r="I50">
        <v>23</v>
      </c>
      <c r="J50" t="s">
        <v>561</v>
      </c>
      <c r="K50">
        <v>2</v>
      </c>
      <c r="L50" s="2" t="s">
        <v>562</v>
      </c>
      <c r="M50" s="2" t="s">
        <v>1036</v>
      </c>
      <c r="O50">
        <v>2</v>
      </c>
      <c r="P50">
        <v>2</v>
      </c>
      <c r="Q50">
        <v>2</v>
      </c>
      <c r="R50">
        <v>2</v>
      </c>
      <c r="S50">
        <v>1</v>
      </c>
      <c r="T50">
        <v>2</v>
      </c>
      <c r="U50">
        <v>2</v>
      </c>
      <c r="V50">
        <v>4</v>
      </c>
      <c r="W50">
        <v>4</v>
      </c>
      <c r="X50">
        <v>4</v>
      </c>
      <c r="Y50">
        <v>4</v>
      </c>
      <c r="Z50">
        <v>5</v>
      </c>
      <c r="AA50">
        <v>4</v>
      </c>
      <c r="AB50">
        <v>4</v>
      </c>
      <c r="AC50">
        <v>2</v>
      </c>
      <c r="AD50">
        <v>1</v>
      </c>
      <c r="AE50">
        <v>17</v>
      </c>
      <c r="AP50">
        <v>127</v>
      </c>
      <c r="AQ50">
        <v>40</v>
      </c>
      <c r="AR50">
        <v>81</v>
      </c>
      <c r="AS50">
        <v>94</v>
      </c>
      <c r="AT50">
        <v>45</v>
      </c>
      <c r="AU50">
        <v>187</v>
      </c>
      <c r="AV50">
        <v>104</v>
      </c>
      <c r="AW50">
        <v>69</v>
      </c>
      <c r="AX50">
        <v>720</v>
      </c>
      <c r="AY50" s="1">
        <v>44258.398958333331</v>
      </c>
      <c r="AZ50">
        <v>1</v>
      </c>
      <c r="BA50">
        <v>8</v>
      </c>
      <c r="BB50">
        <v>8</v>
      </c>
      <c r="BC50">
        <v>0</v>
      </c>
      <c r="BD50">
        <v>0</v>
      </c>
      <c r="BE50" t="s">
        <v>564</v>
      </c>
      <c r="BF50">
        <v>0</v>
      </c>
    </row>
    <row r="51" spans="1:58" ht="195" x14ac:dyDescent="0.25">
      <c r="A51">
        <v>299</v>
      </c>
      <c r="B51" t="s">
        <v>115</v>
      </c>
      <c r="C51" s="1">
        <v>44258.391724537039</v>
      </c>
      <c r="D51">
        <v>2</v>
      </c>
      <c r="E51">
        <v>3</v>
      </c>
      <c r="F51" t="s">
        <v>406</v>
      </c>
      <c r="G51" t="s">
        <v>583</v>
      </c>
      <c r="H51">
        <v>2</v>
      </c>
      <c r="I51">
        <v>17</v>
      </c>
      <c r="J51" t="s">
        <v>584</v>
      </c>
      <c r="K51">
        <v>2</v>
      </c>
      <c r="L51" s="2" t="s">
        <v>585</v>
      </c>
      <c r="M51" s="2" t="s">
        <v>586</v>
      </c>
      <c r="N51">
        <v>2</v>
      </c>
      <c r="O51">
        <v>2</v>
      </c>
      <c r="P51">
        <v>3</v>
      </c>
      <c r="Q51">
        <v>3</v>
      </c>
      <c r="R51">
        <v>2</v>
      </c>
      <c r="S51">
        <v>2</v>
      </c>
      <c r="T51">
        <v>2</v>
      </c>
      <c r="U51">
        <v>2</v>
      </c>
      <c r="V51">
        <v>2</v>
      </c>
      <c r="W51">
        <v>4</v>
      </c>
      <c r="X51">
        <v>4</v>
      </c>
      <c r="Y51">
        <v>3</v>
      </c>
      <c r="Z51">
        <v>3</v>
      </c>
      <c r="AA51">
        <v>2</v>
      </c>
      <c r="AB51">
        <v>5</v>
      </c>
      <c r="AD51">
        <v>1</v>
      </c>
      <c r="AE51">
        <v>17</v>
      </c>
      <c r="AP51">
        <v>78</v>
      </c>
      <c r="AQ51">
        <v>43</v>
      </c>
      <c r="AR51">
        <v>32</v>
      </c>
      <c r="AS51">
        <v>69</v>
      </c>
      <c r="AT51">
        <v>16</v>
      </c>
      <c r="AU51">
        <v>86</v>
      </c>
      <c r="AV51">
        <v>148</v>
      </c>
      <c r="AW51">
        <v>68</v>
      </c>
      <c r="AX51">
        <v>540</v>
      </c>
      <c r="AY51" s="1">
        <v>44258.397974537038</v>
      </c>
      <c r="AZ51">
        <v>1</v>
      </c>
      <c r="BA51">
        <v>8</v>
      </c>
      <c r="BB51">
        <v>8</v>
      </c>
      <c r="BC51">
        <v>0</v>
      </c>
      <c r="BD51">
        <v>0</v>
      </c>
      <c r="BE51" t="s">
        <v>133</v>
      </c>
      <c r="BF51">
        <v>8</v>
      </c>
    </row>
    <row r="52" spans="1:58" ht="409.5" x14ac:dyDescent="0.25">
      <c r="A52">
        <v>294</v>
      </c>
      <c r="B52" t="s">
        <v>115</v>
      </c>
      <c r="C52" s="1">
        <v>44258.3903125</v>
      </c>
      <c r="D52">
        <v>2</v>
      </c>
      <c r="E52">
        <v>3</v>
      </c>
      <c r="F52" t="s">
        <v>401</v>
      </c>
      <c r="G52" t="s">
        <v>402</v>
      </c>
      <c r="H52">
        <v>5</v>
      </c>
      <c r="I52">
        <v>23</v>
      </c>
      <c r="J52" t="s">
        <v>565</v>
      </c>
      <c r="K52">
        <v>2</v>
      </c>
      <c r="L52" s="2" t="s">
        <v>566</v>
      </c>
      <c r="M52" t="s">
        <v>567</v>
      </c>
      <c r="N52">
        <v>3</v>
      </c>
      <c r="O52">
        <v>4</v>
      </c>
      <c r="P52">
        <v>3</v>
      </c>
      <c r="Q52">
        <v>2</v>
      </c>
      <c r="R52">
        <v>4</v>
      </c>
      <c r="S52">
        <v>4</v>
      </c>
      <c r="T52">
        <v>5</v>
      </c>
      <c r="U52">
        <v>4</v>
      </c>
      <c r="V52">
        <v>4</v>
      </c>
      <c r="W52">
        <v>3</v>
      </c>
      <c r="X52">
        <v>3</v>
      </c>
      <c r="Y52">
        <v>3</v>
      </c>
      <c r="Z52">
        <v>4</v>
      </c>
      <c r="AA52">
        <v>4</v>
      </c>
      <c r="AB52">
        <v>3</v>
      </c>
      <c r="AC52">
        <v>3</v>
      </c>
      <c r="AD52">
        <v>2</v>
      </c>
      <c r="AE52">
        <v>16</v>
      </c>
      <c r="AP52">
        <v>71</v>
      </c>
      <c r="AQ52">
        <v>32</v>
      </c>
      <c r="AR52">
        <v>20</v>
      </c>
      <c r="AS52">
        <v>36</v>
      </c>
      <c r="AT52">
        <v>38</v>
      </c>
      <c r="AU52">
        <v>486</v>
      </c>
      <c r="AV52">
        <v>56</v>
      </c>
      <c r="AW52">
        <v>22</v>
      </c>
      <c r="AX52">
        <v>761</v>
      </c>
      <c r="AY52" s="1">
        <v>44258.39912037037</v>
      </c>
      <c r="AZ52">
        <v>1</v>
      </c>
      <c r="BA52">
        <v>8</v>
      </c>
      <c r="BB52">
        <v>8</v>
      </c>
      <c r="BC52">
        <v>0</v>
      </c>
      <c r="BD52">
        <v>0</v>
      </c>
      <c r="BE52" t="s">
        <v>393</v>
      </c>
      <c r="BF52">
        <v>20</v>
      </c>
    </row>
    <row r="53" spans="1:58" ht="409.5" x14ac:dyDescent="0.25">
      <c r="A53">
        <v>230</v>
      </c>
      <c r="B53" t="s">
        <v>115</v>
      </c>
      <c r="C53" s="1">
        <v>44256.535590277781</v>
      </c>
      <c r="D53">
        <v>2</v>
      </c>
      <c r="E53">
        <v>3</v>
      </c>
      <c r="F53" t="s">
        <v>401</v>
      </c>
      <c r="G53" t="s">
        <v>402</v>
      </c>
      <c r="H53">
        <v>7</v>
      </c>
      <c r="I53">
        <v>18</v>
      </c>
      <c r="J53" t="s">
        <v>403</v>
      </c>
      <c r="K53">
        <v>2</v>
      </c>
      <c r="L53" s="2" t="s">
        <v>404</v>
      </c>
      <c r="M53" s="2" t="s">
        <v>405</v>
      </c>
      <c r="N53">
        <v>4</v>
      </c>
      <c r="O53">
        <v>4</v>
      </c>
      <c r="P53">
        <v>5</v>
      </c>
      <c r="Q53">
        <v>1</v>
      </c>
      <c r="R53">
        <v>3</v>
      </c>
      <c r="S53">
        <v>2</v>
      </c>
      <c r="T53">
        <v>4</v>
      </c>
      <c r="U53">
        <v>2</v>
      </c>
      <c r="V53">
        <v>3</v>
      </c>
      <c r="W53">
        <v>4</v>
      </c>
      <c r="X53">
        <v>1</v>
      </c>
      <c r="Y53">
        <v>3</v>
      </c>
      <c r="Z53">
        <v>3</v>
      </c>
      <c r="AA53">
        <v>5</v>
      </c>
      <c r="AB53">
        <v>4</v>
      </c>
      <c r="AC53">
        <v>2</v>
      </c>
      <c r="AD53">
        <v>2</v>
      </c>
      <c r="AE53">
        <v>17</v>
      </c>
      <c r="AP53">
        <v>82</v>
      </c>
      <c r="AQ53">
        <v>43</v>
      </c>
      <c r="AR53">
        <v>62</v>
      </c>
      <c r="AS53">
        <v>91</v>
      </c>
      <c r="AT53">
        <v>36</v>
      </c>
      <c r="AU53">
        <v>224</v>
      </c>
      <c r="AV53">
        <v>136</v>
      </c>
      <c r="AW53">
        <v>60</v>
      </c>
      <c r="AX53">
        <v>734</v>
      </c>
      <c r="AY53" s="1">
        <v>44256.544085648151</v>
      </c>
      <c r="AZ53">
        <v>1</v>
      </c>
      <c r="BA53">
        <v>8</v>
      </c>
      <c r="BB53">
        <v>8</v>
      </c>
      <c r="BC53">
        <v>0</v>
      </c>
      <c r="BD53">
        <v>0</v>
      </c>
      <c r="BE53" t="s">
        <v>400</v>
      </c>
      <c r="BF53">
        <v>0</v>
      </c>
    </row>
    <row r="54" spans="1:58" ht="330" x14ac:dyDescent="0.25">
      <c r="A54">
        <v>242</v>
      </c>
      <c r="B54" t="s">
        <v>115</v>
      </c>
      <c r="C54" s="1">
        <v>44256.535671296297</v>
      </c>
      <c r="D54">
        <v>2</v>
      </c>
      <c r="E54">
        <v>3</v>
      </c>
      <c r="F54" t="s">
        <v>419</v>
      </c>
      <c r="G54" t="s">
        <v>321</v>
      </c>
      <c r="H54">
        <v>8</v>
      </c>
      <c r="I54">
        <v>26</v>
      </c>
      <c r="J54" t="s">
        <v>451</v>
      </c>
      <c r="K54">
        <v>2</v>
      </c>
      <c r="L54" s="2" t="s">
        <v>452</v>
      </c>
      <c r="M54" t="e">
        <v>#NAME?</v>
      </c>
      <c r="O54">
        <v>4</v>
      </c>
      <c r="P54">
        <v>4</v>
      </c>
      <c r="Q54">
        <v>1</v>
      </c>
      <c r="R54">
        <v>2</v>
      </c>
      <c r="S54">
        <v>2</v>
      </c>
      <c r="T54">
        <v>2</v>
      </c>
      <c r="U54">
        <v>1</v>
      </c>
      <c r="V54">
        <v>4</v>
      </c>
      <c r="W54">
        <v>4</v>
      </c>
      <c r="X54">
        <v>2</v>
      </c>
      <c r="Y54">
        <v>3</v>
      </c>
      <c r="Z54">
        <v>4</v>
      </c>
      <c r="AB54">
        <v>3</v>
      </c>
      <c r="AD54">
        <v>2</v>
      </c>
      <c r="AE54">
        <v>17</v>
      </c>
      <c r="AP54">
        <v>96</v>
      </c>
      <c r="AQ54">
        <v>33</v>
      </c>
      <c r="AR54">
        <v>38</v>
      </c>
      <c r="AS54">
        <v>62</v>
      </c>
      <c r="AT54">
        <v>21</v>
      </c>
      <c r="AU54">
        <v>242</v>
      </c>
      <c r="AV54">
        <v>128</v>
      </c>
      <c r="AW54">
        <v>52</v>
      </c>
      <c r="AX54">
        <v>672</v>
      </c>
      <c r="AY54" s="1">
        <v>44256.543449074074</v>
      </c>
      <c r="AZ54">
        <v>1</v>
      </c>
      <c r="BA54">
        <v>8</v>
      </c>
      <c r="BB54">
        <v>8</v>
      </c>
      <c r="BC54">
        <v>0</v>
      </c>
      <c r="BD54">
        <v>0</v>
      </c>
      <c r="BE54" t="s">
        <v>453</v>
      </c>
      <c r="BF54">
        <v>1</v>
      </c>
    </row>
    <row r="55" spans="1:58" ht="409.5" x14ac:dyDescent="0.25">
      <c r="A55">
        <v>190</v>
      </c>
      <c r="B55" t="s">
        <v>115</v>
      </c>
      <c r="C55" s="1">
        <v>44249.334409722222</v>
      </c>
      <c r="D55">
        <v>2</v>
      </c>
      <c r="E55">
        <v>3</v>
      </c>
      <c r="F55" t="s">
        <v>116</v>
      </c>
      <c r="G55" t="s">
        <v>321</v>
      </c>
      <c r="H55">
        <v>11</v>
      </c>
      <c r="I55">
        <v>23</v>
      </c>
      <c r="J55" t="s">
        <v>322</v>
      </c>
      <c r="K55">
        <v>2</v>
      </c>
      <c r="L55" s="2" t="s">
        <v>323</v>
      </c>
      <c r="M55" s="2" t="s">
        <v>324</v>
      </c>
      <c r="N55">
        <v>2</v>
      </c>
      <c r="O55">
        <v>4</v>
      </c>
      <c r="P55">
        <v>4</v>
      </c>
      <c r="Q55">
        <v>2</v>
      </c>
      <c r="R55">
        <v>3</v>
      </c>
      <c r="S55">
        <v>2</v>
      </c>
      <c r="T55">
        <v>3</v>
      </c>
      <c r="U55">
        <v>3</v>
      </c>
      <c r="V55">
        <v>5</v>
      </c>
      <c r="W55">
        <v>3</v>
      </c>
      <c r="X55">
        <v>4</v>
      </c>
      <c r="Y55">
        <v>4</v>
      </c>
      <c r="Z55">
        <v>5</v>
      </c>
      <c r="AA55">
        <v>5</v>
      </c>
      <c r="AB55">
        <v>3</v>
      </c>
      <c r="AC55">
        <v>2</v>
      </c>
      <c r="AD55">
        <v>1</v>
      </c>
      <c r="AE55">
        <v>17</v>
      </c>
      <c r="AP55">
        <v>105</v>
      </c>
      <c r="AQ55">
        <v>37</v>
      </c>
      <c r="AR55">
        <v>59</v>
      </c>
      <c r="AS55">
        <v>87</v>
      </c>
      <c r="AT55">
        <v>24</v>
      </c>
      <c r="AU55">
        <v>218</v>
      </c>
      <c r="AV55">
        <v>59</v>
      </c>
      <c r="AW55">
        <v>57</v>
      </c>
      <c r="AX55">
        <v>646</v>
      </c>
      <c r="AY55" s="1">
        <v>44249.341886574075</v>
      </c>
      <c r="AZ55">
        <v>1</v>
      </c>
      <c r="BA55">
        <v>8</v>
      </c>
      <c r="BB55">
        <v>8</v>
      </c>
      <c r="BC55">
        <v>0</v>
      </c>
      <c r="BD55">
        <v>0</v>
      </c>
      <c r="BE55" t="s">
        <v>325</v>
      </c>
      <c r="BF55">
        <v>3</v>
      </c>
    </row>
    <row r="56" spans="1:58" ht="330" x14ac:dyDescent="0.25">
      <c r="A56">
        <v>240</v>
      </c>
      <c r="B56" t="s">
        <v>115</v>
      </c>
      <c r="C56" s="1">
        <v>44256.53565972222</v>
      </c>
      <c r="D56">
        <v>2</v>
      </c>
      <c r="E56">
        <v>3</v>
      </c>
      <c r="F56" t="s">
        <v>401</v>
      </c>
      <c r="G56" t="s">
        <v>321</v>
      </c>
      <c r="H56">
        <v>12</v>
      </c>
      <c r="I56">
        <v>29</v>
      </c>
      <c r="J56" t="s">
        <v>444</v>
      </c>
      <c r="K56">
        <v>2</v>
      </c>
      <c r="L56" s="2" t="s">
        <v>445</v>
      </c>
      <c r="M56" s="2" t="s">
        <v>446</v>
      </c>
      <c r="N56">
        <v>4</v>
      </c>
      <c r="O56">
        <v>4</v>
      </c>
      <c r="P56">
        <v>5</v>
      </c>
      <c r="Q56">
        <v>1</v>
      </c>
      <c r="R56">
        <v>2</v>
      </c>
      <c r="S56">
        <v>2</v>
      </c>
      <c r="T56">
        <v>4</v>
      </c>
      <c r="U56">
        <v>2</v>
      </c>
      <c r="V56">
        <v>3</v>
      </c>
      <c r="W56">
        <v>5</v>
      </c>
      <c r="X56">
        <v>1</v>
      </c>
      <c r="Y56">
        <v>3</v>
      </c>
      <c r="Z56">
        <v>3</v>
      </c>
      <c r="AA56">
        <v>5</v>
      </c>
      <c r="AB56">
        <v>5</v>
      </c>
      <c r="AC56">
        <v>2</v>
      </c>
      <c r="AD56">
        <v>2</v>
      </c>
      <c r="AE56">
        <v>17</v>
      </c>
      <c r="AP56">
        <v>80</v>
      </c>
      <c r="AQ56">
        <v>48</v>
      </c>
      <c r="AR56">
        <v>61</v>
      </c>
      <c r="AS56">
        <v>90</v>
      </c>
      <c r="AT56">
        <v>31</v>
      </c>
      <c r="AU56">
        <v>237</v>
      </c>
      <c r="AV56">
        <v>132</v>
      </c>
      <c r="AW56">
        <v>54</v>
      </c>
      <c r="AX56">
        <v>733</v>
      </c>
      <c r="AY56" s="1">
        <v>44256.54414351852</v>
      </c>
      <c r="AZ56">
        <v>1</v>
      </c>
      <c r="BA56">
        <v>8</v>
      </c>
      <c r="BB56">
        <v>8</v>
      </c>
      <c r="BC56">
        <v>0</v>
      </c>
      <c r="BD56">
        <v>0</v>
      </c>
      <c r="BE56" t="s">
        <v>182</v>
      </c>
      <c r="BF56">
        <v>0</v>
      </c>
    </row>
    <row r="57" spans="1:58" ht="330" x14ac:dyDescent="0.25">
      <c r="A57">
        <v>189</v>
      </c>
      <c r="B57" t="s">
        <v>115</v>
      </c>
      <c r="C57" s="1">
        <v>44249.334363425929</v>
      </c>
      <c r="D57">
        <v>2</v>
      </c>
      <c r="E57">
        <v>3</v>
      </c>
      <c r="F57" t="s">
        <v>143</v>
      </c>
      <c r="G57" t="s">
        <v>317</v>
      </c>
      <c r="H57">
        <v>9</v>
      </c>
      <c r="I57">
        <v>15</v>
      </c>
      <c r="J57" t="s">
        <v>318</v>
      </c>
      <c r="K57">
        <v>2</v>
      </c>
      <c r="L57" s="2" t="s">
        <v>319</v>
      </c>
      <c r="M57" s="2" t="s">
        <v>320</v>
      </c>
      <c r="N57">
        <v>3</v>
      </c>
      <c r="O57">
        <v>4</v>
      </c>
      <c r="P57">
        <v>4</v>
      </c>
      <c r="Q57">
        <v>1</v>
      </c>
      <c r="R57">
        <v>3</v>
      </c>
      <c r="S57">
        <v>2</v>
      </c>
      <c r="T57">
        <v>3</v>
      </c>
      <c r="U57">
        <v>4</v>
      </c>
      <c r="V57">
        <v>4</v>
      </c>
      <c r="W57">
        <v>5</v>
      </c>
      <c r="X57">
        <v>3</v>
      </c>
      <c r="Y57">
        <v>4</v>
      </c>
      <c r="Z57">
        <v>4</v>
      </c>
      <c r="AA57">
        <v>4</v>
      </c>
      <c r="AB57">
        <v>4</v>
      </c>
      <c r="AC57">
        <v>3</v>
      </c>
      <c r="AD57">
        <v>2</v>
      </c>
      <c r="AE57">
        <v>18</v>
      </c>
      <c r="AP57">
        <v>74</v>
      </c>
      <c r="AQ57">
        <v>36</v>
      </c>
      <c r="AR57">
        <v>44</v>
      </c>
      <c r="AS57">
        <v>76</v>
      </c>
      <c r="AT57">
        <v>38</v>
      </c>
      <c r="AU57">
        <v>179</v>
      </c>
      <c r="AV57">
        <v>73</v>
      </c>
      <c r="AW57">
        <v>39</v>
      </c>
      <c r="AX57">
        <v>559</v>
      </c>
      <c r="AY57" s="1">
        <v>44249.340833333335</v>
      </c>
      <c r="AZ57">
        <v>1</v>
      </c>
      <c r="BA57">
        <v>8</v>
      </c>
      <c r="BB57">
        <v>8</v>
      </c>
      <c r="BC57">
        <v>0</v>
      </c>
      <c r="BD57">
        <v>0</v>
      </c>
      <c r="BE57" t="s">
        <v>165</v>
      </c>
      <c r="BF57">
        <v>3</v>
      </c>
    </row>
    <row r="58" spans="1:58" ht="225" x14ac:dyDescent="0.25">
      <c r="A58">
        <v>245</v>
      </c>
      <c r="B58" t="s">
        <v>115</v>
      </c>
      <c r="C58" s="1">
        <v>44256.535763888889</v>
      </c>
      <c r="D58">
        <v>2</v>
      </c>
      <c r="E58">
        <v>3</v>
      </c>
      <c r="F58" t="s">
        <v>401</v>
      </c>
      <c r="G58" t="s">
        <v>462</v>
      </c>
      <c r="H58">
        <v>10</v>
      </c>
      <c r="I58">
        <v>27</v>
      </c>
      <c r="J58" t="s">
        <v>463</v>
      </c>
      <c r="K58">
        <v>2</v>
      </c>
      <c r="L58" s="2" t="s">
        <v>1037</v>
      </c>
      <c r="M58" t="e">
        <v>#NAME?</v>
      </c>
      <c r="N58">
        <v>2</v>
      </c>
      <c r="O58">
        <v>2</v>
      </c>
      <c r="P58">
        <v>3</v>
      </c>
      <c r="Q58">
        <v>1</v>
      </c>
      <c r="R58">
        <v>4</v>
      </c>
      <c r="S58">
        <v>1</v>
      </c>
      <c r="T58">
        <v>1</v>
      </c>
      <c r="U58">
        <v>2</v>
      </c>
      <c r="V58">
        <v>4</v>
      </c>
      <c r="W58">
        <v>4</v>
      </c>
      <c r="X58">
        <v>2</v>
      </c>
      <c r="Y58">
        <v>4</v>
      </c>
      <c r="Z58">
        <v>4</v>
      </c>
      <c r="AA58">
        <v>4</v>
      </c>
      <c r="AB58">
        <v>5</v>
      </c>
      <c r="AC58">
        <v>2</v>
      </c>
      <c r="AD58">
        <v>1</v>
      </c>
      <c r="AE58">
        <v>17</v>
      </c>
      <c r="AP58">
        <v>82</v>
      </c>
      <c r="AQ58">
        <v>40</v>
      </c>
      <c r="AR58">
        <v>35</v>
      </c>
      <c r="AS58">
        <v>41</v>
      </c>
      <c r="AT58">
        <v>17</v>
      </c>
      <c r="AU58">
        <v>134</v>
      </c>
      <c r="AV58">
        <v>65</v>
      </c>
      <c r="AW58">
        <v>51</v>
      </c>
      <c r="AX58">
        <v>465</v>
      </c>
      <c r="AY58" s="1">
        <v>44256.541145833333</v>
      </c>
      <c r="AZ58">
        <v>1</v>
      </c>
      <c r="BA58">
        <v>8</v>
      </c>
      <c r="BB58">
        <v>8</v>
      </c>
      <c r="BC58">
        <v>0</v>
      </c>
      <c r="BD58">
        <v>0</v>
      </c>
      <c r="BE58" t="s">
        <v>375</v>
      </c>
      <c r="BF58">
        <v>7</v>
      </c>
    </row>
    <row r="59" spans="1:58" ht="409.5" x14ac:dyDescent="0.25">
      <c r="A59">
        <v>111</v>
      </c>
      <c r="B59" t="s">
        <v>115</v>
      </c>
      <c r="C59" s="1">
        <v>44245.334722222222</v>
      </c>
      <c r="D59">
        <v>2</v>
      </c>
      <c r="E59">
        <v>3</v>
      </c>
      <c r="F59" t="s">
        <v>128</v>
      </c>
      <c r="G59" t="s">
        <v>129</v>
      </c>
      <c r="H59">
        <v>1</v>
      </c>
      <c r="I59">
        <v>17</v>
      </c>
      <c r="J59" t="s">
        <v>130</v>
      </c>
      <c r="K59">
        <v>2</v>
      </c>
      <c r="L59" s="2" t="s">
        <v>1038</v>
      </c>
      <c r="M59" s="2" t="s">
        <v>132</v>
      </c>
      <c r="N59">
        <v>3</v>
      </c>
      <c r="O59">
        <v>4</v>
      </c>
      <c r="P59">
        <v>4</v>
      </c>
      <c r="Q59">
        <v>2</v>
      </c>
      <c r="R59">
        <v>2</v>
      </c>
      <c r="S59">
        <v>1</v>
      </c>
      <c r="T59">
        <v>3</v>
      </c>
      <c r="U59">
        <v>2</v>
      </c>
      <c r="V59">
        <v>4</v>
      </c>
      <c r="W59">
        <v>1</v>
      </c>
      <c r="X59">
        <v>1</v>
      </c>
      <c r="Y59">
        <v>2</v>
      </c>
      <c r="Z59">
        <v>3</v>
      </c>
      <c r="AA59">
        <v>4</v>
      </c>
      <c r="AB59">
        <v>1</v>
      </c>
      <c r="AD59">
        <v>1</v>
      </c>
      <c r="AE59">
        <v>17</v>
      </c>
      <c r="AP59">
        <v>45</v>
      </c>
      <c r="AQ59">
        <v>35</v>
      </c>
      <c r="AR59">
        <v>22</v>
      </c>
      <c r="AS59">
        <v>46</v>
      </c>
      <c r="AT59">
        <v>35</v>
      </c>
      <c r="AU59">
        <v>255</v>
      </c>
      <c r="AV59">
        <v>194</v>
      </c>
      <c r="AW59">
        <v>46</v>
      </c>
      <c r="AX59">
        <v>678</v>
      </c>
      <c r="AY59" s="1">
        <v>44245.342569444445</v>
      </c>
      <c r="AZ59">
        <v>1</v>
      </c>
      <c r="BA59">
        <v>8</v>
      </c>
      <c r="BB59">
        <v>8</v>
      </c>
      <c r="BC59">
        <v>0</v>
      </c>
      <c r="BD59">
        <v>0</v>
      </c>
      <c r="BE59" t="s">
        <v>133</v>
      </c>
      <c r="BF59">
        <v>11</v>
      </c>
    </row>
    <row r="60" spans="1:58" ht="409.5" x14ac:dyDescent="0.25">
      <c r="A60">
        <v>121</v>
      </c>
      <c r="B60" t="s">
        <v>115</v>
      </c>
      <c r="C60" s="1">
        <v>44245.334988425922</v>
      </c>
      <c r="D60">
        <v>2</v>
      </c>
      <c r="E60">
        <v>3</v>
      </c>
      <c r="F60" t="s">
        <v>143</v>
      </c>
      <c r="G60" t="s">
        <v>174</v>
      </c>
      <c r="H60">
        <v>4</v>
      </c>
      <c r="I60">
        <v>19</v>
      </c>
      <c r="J60" t="s">
        <v>175</v>
      </c>
      <c r="K60">
        <v>2</v>
      </c>
      <c r="L60" s="2" t="s">
        <v>176</v>
      </c>
      <c r="M60" t="e">
        <v>#NAME?</v>
      </c>
      <c r="N60">
        <v>3</v>
      </c>
      <c r="O60">
        <v>5</v>
      </c>
      <c r="P60">
        <v>4</v>
      </c>
      <c r="Q60">
        <v>2</v>
      </c>
      <c r="R60">
        <v>2</v>
      </c>
      <c r="S60">
        <v>2</v>
      </c>
      <c r="T60">
        <v>4</v>
      </c>
      <c r="U60">
        <v>4</v>
      </c>
      <c r="V60">
        <v>4</v>
      </c>
      <c r="W60">
        <v>4</v>
      </c>
      <c r="X60">
        <v>4</v>
      </c>
      <c r="Y60">
        <v>4</v>
      </c>
      <c r="Z60">
        <v>5</v>
      </c>
      <c r="AA60">
        <v>5</v>
      </c>
      <c r="AB60">
        <v>4</v>
      </c>
      <c r="AC60">
        <v>2</v>
      </c>
      <c r="AD60">
        <v>2</v>
      </c>
      <c r="AE60">
        <v>17</v>
      </c>
      <c r="AP60">
        <v>80</v>
      </c>
      <c r="AQ60">
        <v>50</v>
      </c>
      <c r="AR60">
        <v>34</v>
      </c>
      <c r="AS60">
        <v>39</v>
      </c>
      <c r="AT60">
        <v>11</v>
      </c>
      <c r="AU60">
        <v>237</v>
      </c>
      <c r="AV60">
        <v>164</v>
      </c>
      <c r="AW60">
        <v>38</v>
      </c>
      <c r="AX60">
        <v>653</v>
      </c>
      <c r="AY60" s="1">
        <v>44245.342546296299</v>
      </c>
      <c r="AZ60">
        <v>1</v>
      </c>
      <c r="BA60">
        <v>8</v>
      </c>
      <c r="BB60">
        <v>8</v>
      </c>
      <c r="BC60">
        <v>0</v>
      </c>
      <c r="BD60">
        <v>0</v>
      </c>
      <c r="BE60" t="s">
        <v>133</v>
      </c>
      <c r="BF60">
        <v>8</v>
      </c>
    </row>
    <row r="61" spans="1:58" x14ac:dyDescent="0.25">
      <c r="A61">
        <v>287</v>
      </c>
      <c r="B61" t="s">
        <v>115</v>
      </c>
      <c r="C61" s="1">
        <v>44258.390289351853</v>
      </c>
      <c r="D61">
        <v>2</v>
      </c>
      <c r="E61">
        <v>3</v>
      </c>
      <c r="F61" t="s">
        <v>476</v>
      </c>
      <c r="G61" t="s">
        <v>174</v>
      </c>
      <c r="H61">
        <v>8</v>
      </c>
      <c r="I61">
        <v>23</v>
      </c>
      <c r="J61" t="s">
        <v>542</v>
      </c>
      <c r="K61">
        <v>2</v>
      </c>
      <c r="L61" t="e">
        <v>#NAME?</v>
      </c>
      <c r="M61" t="s">
        <v>543</v>
      </c>
      <c r="N61">
        <v>4</v>
      </c>
      <c r="O61">
        <v>4</v>
      </c>
      <c r="P61">
        <v>4</v>
      </c>
      <c r="Q61">
        <v>1</v>
      </c>
      <c r="R61">
        <v>3</v>
      </c>
      <c r="S61">
        <v>2</v>
      </c>
      <c r="T61">
        <v>4</v>
      </c>
      <c r="U61">
        <v>3</v>
      </c>
      <c r="V61">
        <v>5</v>
      </c>
      <c r="W61">
        <v>3</v>
      </c>
      <c r="X61">
        <v>4</v>
      </c>
      <c r="Y61">
        <v>3</v>
      </c>
      <c r="Z61">
        <v>4</v>
      </c>
      <c r="AA61">
        <v>4</v>
      </c>
      <c r="AB61">
        <v>5</v>
      </c>
      <c r="AC61">
        <v>2</v>
      </c>
      <c r="AD61">
        <v>2</v>
      </c>
      <c r="AE61">
        <v>17</v>
      </c>
      <c r="AP61">
        <v>103</v>
      </c>
      <c r="AQ61">
        <v>27</v>
      </c>
      <c r="AR61">
        <v>42</v>
      </c>
      <c r="AS61">
        <v>85</v>
      </c>
      <c r="AT61">
        <v>45</v>
      </c>
      <c r="AU61">
        <v>383</v>
      </c>
      <c r="AV61">
        <v>65</v>
      </c>
      <c r="AW61">
        <v>56</v>
      </c>
      <c r="AX61">
        <v>779</v>
      </c>
      <c r="AY61" s="1">
        <v>44258.399618055555</v>
      </c>
      <c r="AZ61">
        <v>1</v>
      </c>
      <c r="BA61">
        <v>8</v>
      </c>
      <c r="BB61">
        <v>8</v>
      </c>
      <c r="BC61">
        <v>0</v>
      </c>
      <c r="BD61">
        <v>0</v>
      </c>
      <c r="BE61" t="s">
        <v>127</v>
      </c>
      <c r="BF61">
        <v>5</v>
      </c>
    </row>
    <row r="62" spans="1:58" ht="409.5" x14ac:dyDescent="0.25">
      <c r="A62">
        <v>232</v>
      </c>
      <c r="B62" t="s">
        <v>115</v>
      </c>
      <c r="C62" s="1">
        <v>44256.535590277781</v>
      </c>
      <c r="D62">
        <v>2</v>
      </c>
      <c r="E62">
        <v>3</v>
      </c>
      <c r="F62" t="s">
        <v>410</v>
      </c>
      <c r="G62" t="s">
        <v>411</v>
      </c>
      <c r="H62">
        <v>6</v>
      </c>
      <c r="I62">
        <v>8</v>
      </c>
      <c r="J62" t="s">
        <v>412</v>
      </c>
      <c r="K62">
        <v>2</v>
      </c>
      <c r="L62" s="2" t="s">
        <v>1039</v>
      </c>
      <c r="M62" t="s">
        <v>414</v>
      </c>
      <c r="N62">
        <v>3</v>
      </c>
      <c r="O62">
        <v>4</v>
      </c>
      <c r="P62">
        <v>3</v>
      </c>
      <c r="Q62">
        <v>1</v>
      </c>
      <c r="R62">
        <v>3</v>
      </c>
      <c r="S62">
        <v>1</v>
      </c>
      <c r="T62">
        <v>2</v>
      </c>
      <c r="U62">
        <v>1</v>
      </c>
      <c r="V62">
        <v>2</v>
      </c>
      <c r="X62">
        <v>3</v>
      </c>
      <c r="Y62">
        <v>3</v>
      </c>
      <c r="Z62">
        <v>4</v>
      </c>
      <c r="AA62">
        <v>3</v>
      </c>
      <c r="AB62">
        <v>2</v>
      </c>
      <c r="AD62">
        <v>1</v>
      </c>
      <c r="AE62">
        <v>17</v>
      </c>
      <c r="AP62">
        <v>83</v>
      </c>
      <c r="AQ62">
        <v>44</v>
      </c>
      <c r="AR62">
        <v>30</v>
      </c>
      <c r="AS62">
        <v>39</v>
      </c>
      <c r="AT62">
        <v>16</v>
      </c>
      <c r="AU62">
        <v>495</v>
      </c>
      <c r="AV62">
        <v>52</v>
      </c>
      <c r="AW62">
        <v>34</v>
      </c>
      <c r="AX62">
        <v>793</v>
      </c>
      <c r="AY62" s="1">
        <v>44256.544768518521</v>
      </c>
      <c r="AZ62">
        <v>1</v>
      </c>
      <c r="BA62">
        <v>8</v>
      </c>
      <c r="BB62">
        <v>8</v>
      </c>
      <c r="BC62">
        <v>0</v>
      </c>
      <c r="BD62">
        <v>0</v>
      </c>
      <c r="BE62" t="s">
        <v>308</v>
      </c>
      <c r="BF62">
        <v>11</v>
      </c>
    </row>
    <row r="63" spans="1:58" ht="210" x14ac:dyDescent="0.25">
      <c r="A63">
        <v>236</v>
      </c>
      <c r="B63" t="s">
        <v>115</v>
      </c>
      <c r="C63" s="1">
        <v>44256.535613425927</v>
      </c>
      <c r="D63">
        <v>2</v>
      </c>
      <c r="E63">
        <v>3</v>
      </c>
      <c r="F63" t="s">
        <v>401</v>
      </c>
      <c r="G63" t="s">
        <v>428</v>
      </c>
      <c r="H63">
        <v>6</v>
      </c>
      <c r="I63">
        <v>22</v>
      </c>
      <c r="J63" t="s">
        <v>429</v>
      </c>
      <c r="K63">
        <v>2</v>
      </c>
      <c r="L63" t="e">
        <v>#NAME?</v>
      </c>
      <c r="M63" s="2" t="s">
        <v>430</v>
      </c>
      <c r="N63">
        <v>2</v>
      </c>
      <c r="O63">
        <v>4</v>
      </c>
      <c r="P63">
        <v>4</v>
      </c>
      <c r="Q63">
        <v>3</v>
      </c>
      <c r="R63">
        <v>2</v>
      </c>
      <c r="S63">
        <v>1</v>
      </c>
      <c r="T63">
        <v>2</v>
      </c>
      <c r="U63">
        <v>2</v>
      </c>
      <c r="V63">
        <v>4</v>
      </c>
      <c r="W63">
        <v>3</v>
      </c>
      <c r="X63">
        <v>3</v>
      </c>
      <c r="Y63">
        <v>2</v>
      </c>
      <c r="Z63">
        <v>3</v>
      </c>
      <c r="AA63">
        <v>4</v>
      </c>
      <c r="AB63">
        <v>5</v>
      </c>
      <c r="AC63">
        <v>2</v>
      </c>
      <c r="AD63">
        <v>1</v>
      </c>
      <c r="AE63">
        <v>16</v>
      </c>
      <c r="AP63">
        <v>71</v>
      </c>
      <c r="AQ63">
        <v>42</v>
      </c>
      <c r="AR63">
        <v>46</v>
      </c>
      <c r="AS63">
        <v>54</v>
      </c>
      <c r="AT63">
        <v>32</v>
      </c>
      <c r="AU63">
        <v>223</v>
      </c>
      <c r="AV63">
        <v>119</v>
      </c>
      <c r="AW63">
        <v>50</v>
      </c>
      <c r="AX63">
        <v>637</v>
      </c>
      <c r="AY63" s="1">
        <v>44256.542986111112</v>
      </c>
      <c r="AZ63">
        <v>1</v>
      </c>
      <c r="BA63">
        <v>8</v>
      </c>
      <c r="BB63">
        <v>8</v>
      </c>
      <c r="BC63">
        <v>0</v>
      </c>
      <c r="BD63">
        <v>0</v>
      </c>
      <c r="BE63" t="s">
        <v>325</v>
      </c>
      <c r="BF63">
        <v>1</v>
      </c>
    </row>
    <row r="64" spans="1:58" ht="285" x14ac:dyDescent="0.25">
      <c r="A64">
        <v>288</v>
      </c>
      <c r="B64" t="s">
        <v>115</v>
      </c>
      <c r="C64" s="1">
        <v>44258.390289351853</v>
      </c>
      <c r="D64">
        <v>2</v>
      </c>
      <c r="E64">
        <v>3</v>
      </c>
      <c r="F64" t="s">
        <v>454</v>
      </c>
      <c r="G64" t="s">
        <v>411</v>
      </c>
      <c r="H64">
        <v>25</v>
      </c>
      <c r="I64">
        <v>15</v>
      </c>
      <c r="J64" t="s">
        <v>544</v>
      </c>
      <c r="K64">
        <v>2</v>
      </c>
      <c r="L64" s="2" t="s">
        <v>545</v>
      </c>
      <c r="M64" s="2" t="s">
        <v>546</v>
      </c>
      <c r="O64">
        <v>3</v>
      </c>
      <c r="P64">
        <v>4</v>
      </c>
      <c r="Q64">
        <v>1</v>
      </c>
      <c r="R64">
        <v>4</v>
      </c>
      <c r="S64">
        <v>1</v>
      </c>
      <c r="T64">
        <v>2</v>
      </c>
      <c r="U64">
        <v>2</v>
      </c>
      <c r="V64">
        <v>3</v>
      </c>
      <c r="X64">
        <v>4</v>
      </c>
      <c r="Y64">
        <v>2</v>
      </c>
      <c r="Z64">
        <v>2</v>
      </c>
      <c r="AA64">
        <v>4</v>
      </c>
      <c r="AB64">
        <v>4</v>
      </c>
      <c r="AD64">
        <v>1</v>
      </c>
      <c r="AE64">
        <v>17</v>
      </c>
      <c r="AP64">
        <v>79</v>
      </c>
      <c r="AQ64">
        <v>46</v>
      </c>
      <c r="AR64">
        <v>60</v>
      </c>
      <c r="AS64">
        <v>112</v>
      </c>
      <c r="AT64">
        <v>43</v>
      </c>
      <c r="AU64">
        <v>324</v>
      </c>
      <c r="AV64">
        <v>104</v>
      </c>
      <c r="AW64">
        <v>63</v>
      </c>
      <c r="AX64">
        <v>806</v>
      </c>
      <c r="AY64" s="1">
        <v>44258.399907407409</v>
      </c>
      <c r="AZ64">
        <v>1</v>
      </c>
      <c r="BA64">
        <v>8</v>
      </c>
      <c r="BB64">
        <v>8</v>
      </c>
      <c r="BC64">
        <v>0</v>
      </c>
      <c r="BD64">
        <v>0</v>
      </c>
      <c r="BE64" t="s">
        <v>510</v>
      </c>
      <c r="BF64">
        <v>0</v>
      </c>
    </row>
    <row r="65" spans="1:58" ht="255" x14ac:dyDescent="0.25">
      <c r="A65">
        <v>180</v>
      </c>
      <c r="B65" t="s">
        <v>115</v>
      </c>
      <c r="C65" s="1">
        <v>44249.334131944444</v>
      </c>
      <c r="D65">
        <v>2</v>
      </c>
      <c r="E65">
        <v>3</v>
      </c>
      <c r="F65" t="s">
        <v>143</v>
      </c>
      <c r="G65" t="s">
        <v>281</v>
      </c>
      <c r="H65">
        <v>7</v>
      </c>
      <c r="I65">
        <v>10</v>
      </c>
      <c r="J65" t="s">
        <v>282</v>
      </c>
      <c r="K65">
        <v>2</v>
      </c>
      <c r="L65" s="2" t="s">
        <v>283</v>
      </c>
      <c r="M65" s="2" t="s">
        <v>284</v>
      </c>
      <c r="N65">
        <v>4</v>
      </c>
      <c r="O65">
        <v>4</v>
      </c>
      <c r="P65">
        <v>4</v>
      </c>
      <c r="Q65">
        <v>2</v>
      </c>
      <c r="R65">
        <v>3</v>
      </c>
      <c r="S65">
        <v>2</v>
      </c>
      <c r="T65">
        <v>5</v>
      </c>
      <c r="U65">
        <v>3</v>
      </c>
      <c r="V65">
        <v>4</v>
      </c>
      <c r="W65">
        <v>2</v>
      </c>
      <c r="X65">
        <v>1</v>
      </c>
      <c r="Y65">
        <v>4</v>
      </c>
      <c r="Z65">
        <v>5</v>
      </c>
      <c r="AA65">
        <v>5</v>
      </c>
      <c r="AB65">
        <v>3</v>
      </c>
      <c r="AC65">
        <v>4</v>
      </c>
      <c r="AD65">
        <v>2</v>
      </c>
      <c r="AE65">
        <v>17</v>
      </c>
      <c r="AP65">
        <v>72</v>
      </c>
      <c r="AQ65">
        <v>31</v>
      </c>
      <c r="AR65">
        <v>34</v>
      </c>
      <c r="AS65">
        <v>73</v>
      </c>
      <c r="AT65">
        <v>10</v>
      </c>
      <c r="AU65">
        <v>156</v>
      </c>
      <c r="AV65">
        <v>115</v>
      </c>
      <c r="AW65">
        <v>35</v>
      </c>
      <c r="AX65">
        <v>526</v>
      </c>
      <c r="AY65" s="1">
        <v>44249.340219907404</v>
      </c>
      <c r="AZ65">
        <v>1</v>
      </c>
      <c r="BA65">
        <v>8</v>
      </c>
      <c r="BB65">
        <v>8</v>
      </c>
      <c r="BC65">
        <v>0</v>
      </c>
      <c r="BD65">
        <v>0</v>
      </c>
      <c r="BE65" t="s">
        <v>285</v>
      </c>
      <c r="BF65">
        <v>10</v>
      </c>
    </row>
    <row r="66" spans="1:58" ht="300" x14ac:dyDescent="0.25">
      <c r="A66">
        <v>115</v>
      </c>
      <c r="B66" t="s">
        <v>115</v>
      </c>
      <c r="C66" s="1">
        <v>44245.334756944445</v>
      </c>
      <c r="D66">
        <v>2</v>
      </c>
      <c r="E66">
        <v>3</v>
      </c>
      <c r="F66" t="s">
        <v>143</v>
      </c>
      <c r="G66" t="s">
        <v>149</v>
      </c>
      <c r="H66">
        <v>10</v>
      </c>
      <c r="I66">
        <v>5</v>
      </c>
      <c r="J66" t="s">
        <v>150</v>
      </c>
      <c r="K66">
        <v>2</v>
      </c>
      <c r="L66" s="2" t="s">
        <v>151</v>
      </c>
      <c r="M66" t="e">
        <v>#NAME?</v>
      </c>
      <c r="N66">
        <v>2</v>
      </c>
      <c r="O66">
        <v>3</v>
      </c>
      <c r="P66">
        <v>4</v>
      </c>
      <c r="Q66">
        <v>4</v>
      </c>
      <c r="R66">
        <v>4</v>
      </c>
      <c r="S66">
        <v>1</v>
      </c>
      <c r="T66">
        <v>2</v>
      </c>
      <c r="U66">
        <v>3</v>
      </c>
      <c r="V66">
        <v>5</v>
      </c>
      <c r="W66">
        <v>3</v>
      </c>
      <c r="X66">
        <v>2</v>
      </c>
      <c r="Y66">
        <v>5</v>
      </c>
      <c r="Z66">
        <v>5</v>
      </c>
      <c r="AA66">
        <v>4</v>
      </c>
      <c r="AC66">
        <v>4</v>
      </c>
      <c r="AD66">
        <v>1</v>
      </c>
      <c r="AE66">
        <v>18</v>
      </c>
      <c r="AP66">
        <v>75</v>
      </c>
      <c r="AQ66">
        <v>43</v>
      </c>
      <c r="AR66">
        <v>52</v>
      </c>
      <c r="AS66">
        <v>69</v>
      </c>
      <c r="AT66">
        <v>14</v>
      </c>
      <c r="AU66">
        <v>222</v>
      </c>
      <c r="AV66">
        <v>172</v>
      </c>
      <c r="AW66">
        <v>77</v>
      </c>
      <c r="AX66">
        <v>724</v>
      </c>
      <c r="AY66" s="1">
        <v>44245.343136574076</v>
      </c>
      <c r="AZ66">
        <v>1</v>
      </c>
      <c r="BA66">
        <v>8</v>
      </c>
      <c r="BB66">
        <v>8</v>
      </c>
      <c r="BC66">
        <v>0</v>
      </c>
      <c r="BD66">
        <v>0</v>
      </c>
      <c r="BE66" t="s">
        <v>152</v>
      </c>
      <c r="BF66">
        <v>2</v>
      </c>
    </row>
    <row r="67" spans="1:58" x14ac:dyDescent="0.25">
      <c r="C67" s="1"/>
      <c r="L67" s="2"/>
      <c r="M67" s="2"/>
      <c r="AY67" s="1"/>
    </row>
    <row r="68" spans="1:58" x14ac:dyDescent="0.25">
      <c r="C68" s="1"/>
      <c r="L68" s="2"/>
      <c r="M68" s="2"/>
      <c r="AY68" s="1"/>
    </row>
    <row r="69" spans="1:58" x14ac:dyDescent="0.25">
      <c r="C69" s="1"/>
      <c r="L69" s="2"/>
      <c r="AY69" s="1"/>
    </row>
    <row r="70" spans="1:58" x14ac:dyDescent="0.25">
      <c r="C70" s="1"/>
      <c r="AY70" s="1"/>
    </row>
    <row r="71" spans="1:58" x14ac:dyDescent="0.25">
      <c r="C71" s="1"/>
      <c r="AM71" s="2"/>
      <c r="AN71" s="2"/>
      <c r="AY71" s="1"/>
    </row>
    <row r="72" spans="1:58" x14ac:dyDescent="0.25">
      <c r="C72" s="1"/>
      <c r="L72" s="2"/>
      <c r="M72" s="2"/>
      <c r="AY72" s="1"/>
    </row>
    <row r="73" spans="1:58" x14ac:dyDescent="0.25">
      <c r="C73" s="1"/>
      <c r="AY73" s="1"/>
    </row>
    <row r="74" spans="1:58" x14ac:dyDescent="0.25">
      <c r="C74" s="1"/>
      <c r="L74" s="2"/>
      <c r="AY74" s="1"/>
    </row>
    <row r="75" spans="1:58" x14ac:dyDescent="0.25">
      <c r="C75" s="1"/>
      <c r="AY75" s="1"/>
    </row>
    <row r="76" spans="1:58" x14ac:dyDescent="0.25">
      <c r="C76" s="1"/>
      <c r="L76" s="2"/>
      <c r="M76" s="2"/>
      <c r="AY76" s="1"/>
    </row>
    <row r="77" spans="1:58" x14ac:dyDescent="0.25">
      <c r="C77" s="1"/>
      <c r="M77" s="2"/>
      <c r="AY77" s="1"/>
    </row>
    <row r="78" spans="1:58" x14ac:dyDescent="0.25">
      <c r="C78" s="1"/>
      <c r="L78" s="2"/>
      <c r="AY78" s="1"/>
    </row>
    <row r="79" spans="1:58" x14ac:dyDescent="0.25">
      <c r="C79" s="1"/>
      <c r="L79" s="2"/>
      <c r="M79" s="2"/>
      <c r="AY79" s="1"/>
    </row>
    <row r="80" spans="1:58" x14ac:dyDescent="0.25">
      <c r="C80" s="1"/>
      <c r="AY80" s="1"/>
    </row>
    <row r="81" spans="3:51" x14ac:dyDescent="0.25">
      <c r="C81" s="1"/>
      <c r="L81" s="2"/>
      <c r="AY81" s="1"/>
    </row>
    <row r="82" spans="3:51" x14ac:dyDescent="0.25">
      <c r="C82" s="1"/>
      <c r="L82" s="2"/>
      <c r="M82" s="2"/>
      <c r="AY82" s="1"/>
    </row>
    <row r="83" spans="3:51" x14ac:dyDescent="0.25">
      <c r="C83" s="1"/>
      <c r="L83" s="2"/>
      <c r="AY83" s="1"/>
    </row>
    <row r="84" spans="3:51" x14ac:dyDescent="0.25">
      <c r="C84" s="1"/>
      <c r="L84" s="2"/>
      <c r="AY84" s="1"/>
    </row>
    <row r="85" spans="3:51" x14ac:dyDescent="0.25">
      <c r="C85" s="1"/>
      <c r="AY85" s="1"/>
    </row>
    <row r="86" spans="3:51" x14ac:dyDescent="0.25">
      <c r="C86" s="1"/>
      <c r="AY86" s="1"/>
    </row>
    <row r="87" spans="3:51" x14ac:dyDescent="0.25">
      <c r="C87" s="1"/>
      <c r="M87" s="2"/>
      <c r="AY87" s="1"/>
    </row>
    <row r="88" spans="3:51" x14ac:dyDescent="0.25">
      <c r="C88" s="1"/>
      <c r="L88" s="2"/>
      <c r="M88" s="2"/>
      <c r="AY88" s="1"/>
    </row>
    <row r="89" spans="3:51" x14ac:dyDescent="0.25">
      <c r="C89" s="1"/>
      <c r="L89" s="2"/>
      <c r="M89" s="2"/>
      <c r="AY89" s="1"/>
    </row>
    <row r="90" spans="3:51" x14ac:dyDescent="0.25">
      <c r="C90" s="1"/>
      <c r="L90" s="2"/>
      <c r="AY90" s="1"/>
    </row>
    <row r="91" spans="3:51" x14ac:dyDescent="0.25">
      <c r="C91" s="1"/>
      <c r="L91" s="2"/>
      <c r="AY91" s="1"/>
    </row>
    <row r="92" spans="3:51" x14ac:dyDescent="0.25">
      <c r="C92" s="1"/>
      <c r="AY92" s="1"/>
    </row>
    <row r="93" spans="3:51" x14ac:dyDescent="0.25">
      <c r="C93" s="1"/>
      <c r="L93" s="2"/>
      <c r="M93" s="2"/>
      <c r="AY93" s="1"/>
    </row>
    <row r="94" spans="3:51" x14ac:dyDescent="0.25">
      <c r="C94" s="1"/>
      <c r="AY94" s="1"/>
    </row>
    <row r="95" spans="3:51" x14ac:dyDescent="0.25">
      <c r="C95" s="1"/>
      <c r="M95" s="2"/>
      <c r="AY95" s="1"/>
    </row>
    <row r="96" spans="3:51" x14ac:dyDescent="0.25">
      <c r="C96" s="1"/>
      <c r="L96" s="2"/>
      <c r="M96" s="2"/>
      <c r="AY96" s="1"/>
    </row>
    <row r="97" spans="3:51" x14ac:dyDescent="0.25">
      <c r="C97" s="1"/>
      <c r="L97" s="2"/>
      <c r="M97" s="2"/>
      <c r="AY97" s="1"/>
    </row>
    <row r="98" spans="3:51" x14ac:dyDescent="0.25">
      <c r="C98" s="1"/>
      <c r="L98" s="2"/>
      <c r="M98" s="2"/>
      <c r="AY98" s="1"/>
    </row>
    <row r="99" spans="3:51" x14ac:dyDescent="0.25">
      <c r="C99" s="1"/>
      <c r="AY99" s="1"/>
    </row>
    <row r="100" spans="3:51" x14ac:dyDescent="0.25">
      <c r="C100" s="1"/>
      <c r="M100" s="2"/>
      <c r="AY100" s="1"/>
    </row>
    <row r="101" spans="3:51" x14ac:dyDescent="0.25">
      <c r="C101" s="1"/>
      <c r="L101" s="2"/>
      <c r="M101" s="2"/>
      <c r="AY101" s="1"/>
    </row>
    <row r="102" spans="3:51" x14ac:dyDescent="0.25">
      <c r="C102" s="1"/>
      <c r="L102" s="2"/>
      <c r="AY102" s="1"/>
    </row>
    <row r="103" spans="3:51" x14ac:dyDescent="0.25">
      <c r="C103" s="1"/>
      <c r="M103" s="2"/>
      <c r="AY103" s="1"/>
    </row>
    <row r="104" spans="3:51" x14ac:dyDescent="0.25">
      <c r="C104" s="1"/>
      <c r="L104" s="2"/>
      <c r="M104" s="2"/>
      <c r="AY104" s="1"/>
    </row>
    <row r="105" spans="3:51" x14ac:dyDescent="0.25">
      <c r="C105" s="1"/>
      <c r="L105" s="2"/>
      <c r="M105" s="2"/>
      <c r="AY105" s="1"/>
    </row>
    <row r="106" spans="3:51" x14ac:dyDescent="0.25">
      <c r="C106" s="1"/>
      <c r="AY106" s="1"/>
    </row>
    <row r="107" spans="3:51" x14ac:dyDescent="0.25">
      <c r="C107" s="1"/>
      <c r="L107" s="2"/>
      <c r="M107" s="2"/>
      <c r="AY107" s="1"/>
    </row>
    <row r="108" spans="3:51" x14ac:dyDescent="0.25">
      <c r="C108" s="1"/>
      <c r="M108" s="2"/>
      <c r="AY108" s="1"/>
    </row>
    <row r="109" spans="3:51" x14ac:dyDescent="0.25">
      <c r="C109" s="1"/>
      <c r="AY109" s="1"/>
    </row>
    <row r="110" spans="3:51" x14ac:dyDescent="0.25">
      <c r="C110" s="1"/>
      <c r="L110" s="2"/>
      <c r="M110" s="2"/>
      <c r="AY110" s="1"/>
    </row>
    <row r="111" spans="3:51" x14ac:dyDescent="0.25">
      <c r="C111" s="1"/>
      <c r="L111" s="2"/>
      <c r="M111" s="2"/>
      <c r="AY111" s="1"/>
    </row>
    <row r="112" spans="3:51" x14ac:dyDescent="0.25">
      <c r="C112" s="1"/>
      <c r="L112" s="2"/>
      <c r="M112" s="2"/>
      <c r="AY112" s="1"/>
    </row>
    <row r="113" spans="3:51" x14ac:dyDescent="0.25">
      <c r="C113" s="1"/>
      <c r="L113" s="2"/>
      <c r="M113" s="2"/>
      <c r="AY113" s="1"/>
    </row>
    <row r="114" spans="3:51" x14ac:dyDescent="0.25">
      <c r="C114" s="1"/>
      <c r="L114" s="2"/>
      <c r="AY114" s="1"/>
    </row>
    <row r="115" spans="3:51" x14ac:dyDescent="0.25">
      <c r="C115" s="1"/>
      <c r="L115" s="2"/>
      <c r="M115" s="2"/>
      <c r="AY115" s="1"/>
    </row>
    <row r="116" spans="3:51" x14ac:dyDescent="0.25">
      <c r="C116" s="1"/>
      <c r="L116" s="2"/>
      <c r="AY116" s="1"/>
    </row>
    <row r="117" spans="3:51" x14ac:dyDescent="0.25">
      <c r="C117" s="1"/>
      <c r="L117" s="2"/>
      <c r="AY117" s="1"/>
    </row>
    <row r="118" spans="3:51" x14ac:dyDescent="0.25">
      <c r="C118" s="1"/>
      <c r="L118" s="2"/>
      <c r="M118" s="2"/>
      <c r="AY118" s="1"/>
    </row>
    <row r="119" spans="3:51" x14ac:dyDescent="0.25">
      <c r="C119" s="1"/>
      <c r="AY119" s="1"/>
    </row>
    <row r="120" spans="3:51" x14ac:dyDescent="0.25">
      <c r="C120" s="1"/>
      <c r="L120" s="2"/>
      <c r="M120" s="2"/>
      <c r="AY120" s="1"/>
    </row>
    <row r="121" spans="3:51" x14ac:dyDescent="0.25">
      <c r="C121" s="1"/>
      <c r="M121" s="2"/>
      <c r="AY121" s="1"/>
    </row>
    <row r="122" spans="3:51" x14ac:dyDescent="0.25">
      <c r="C122" s="1"/>
      <c r="L122" s="2"/>
      <c r="M122" s="2"/>
      <c r="AY122" s="1"/>
    </row>
    <row r="123" spans="3:51" x14ac:dyDescent="0.25">
      <c r="C123" s="1"/>
      <c r="M123" s="2"/>
      <c r="AY123" s="1"/>
    </row>
    <row r="124" spans="3:51" x14ac:dyDescent="0.25">
      <c r="C124" s="1"/>
      <c r="L124" s="2"/>
      <c r="AY124" s="1"/>
    </row>
    <row r="125" spans="3:51" x14ac:dyDescent="0.25">
      <c r="C125" s="1"/>
      <c r="L125" s="2"/>
      <c r="M125" s="2"/>
      <c r="AY125" s="1"/>
    </row>
    <row r="126" spans="3:51" x14ac:dyDescent="0.25">
      <c r="C126" s="1"/>
      <c r="AY126" s="1"/>
    </row>
    <row r="127" spans="3:51" x14ac:dyDescent="0.25">
      <c r="C127" s="1"/>
      <c r="L127" s="2"/>
      <c r="M127" s="2"/>
      <c r="AY127" s="1"/>
    </row>
    <row r="128" spans="3:51" x14ac:dyDescent="0.25">
      <c r="C128" s="1"/>
      <c r="L128" s="2"/>
      <c r="M128" s="2"/>
      <c r="AY128" s="1"/>
    </row>
    <row r="129" spans="3:51" x14ac:dyDescent="0.25">
      <c r="C129" s="1"/>
      <c r="L129" s="2"/>
      <c r="M129" s="2"/>
      <c r="AY129" s="1"/>
    </row>
    <row r="130" spans="3:51" x14ac:dyDescent="0.25">
      <c r="C130" s="1"/>
      <c r="L130" s="2"/>
      <c r="M130" s="2"/>
      <c r="AY130" s="1"/>
    </row>
    <row r="131" spans="3:51" x14ac:dyDescent="0.25">
      <c r="C131" s="1"/>
      <c r="L131" s="2"/>
      <c r="M131" s="2"/>
      <c r="AY131" s="1"/>
    </row>
    <row r="132" spans="3:51" x14ac:dyDescent="0.25">
      <c r="C132" s="1"/>
      <c r="AY132" s="1"/>
    </row>
    <row r="133" spans="3:51" x14ac:dyDescent="0.25">
      <c r="C133" s="1"/>
      <c r="L133" s="2"/>
      <c r="AY133" s="1"/>
    </row>
    <row r="134" spans="3:51" x14ac:dyDescent="0.25">
      <c r="C134" s="1"/>
      <c r="AY134" s="1"/>
    </row>
    <row r="135" spans="3:51" x14ac:dyDescent="0.25">
      <c r="C135" s="1"/>
      <c r="L135" s="2"/>
      <c r="M135" s="2"/>
      <c r="AY135" s="1"/>
    </row>
    <row r="136" spans="3:51" x14ac:dyDescent="0.25">
      <c r="C136" s="1"/>
      <c r="L136" s="2"/>
      <c r="AY136" s="1"/>
    </row>
    <row r="137" spans="3:51" x14ac:dyDescent="0.25">
      <c r="C137" s="1"/>
      <c r="AY137" s="1"/>
    </row>
    <row r="138" spans="3:51" x14ac:dyDescent="0.25">
      <c r="C138" s="1"/>
      <c r="AY138" s="1"/>
    </row>
    <row r="139" spans="3:51" x14ac:dyDescent="0.25">
      <c r="C139" s="1"/>
      <c r="L139" s="2"/>
      <c r="M139" s="2"/>
      <c r="AY139" s="1"/>
    </row>
    <row r="140" spans="3:51" x14ac:dyDescent="0.25">
      <c r="C140" s="1"/>
      <c r="L140" s="2"/>
      <c r="AY140" s="1"/>
    </row>
    <row r="141" spans="3:51" x14ac:dyDescent="0.25">
      <c r="C141" s="1"/>
      <c r="M141" s="2"/>
      <c r="AY141" s="1"/>
    </row>
    <row r="142" spans="3:51" x14ac:dyDescent="0.25">
      <c r="C142" s="1"/>
      <c r="L142" s="2"/>
      <c r="AY142" s="1"/>
    </row>
    <row r="143" spans="3:51" x14ac:dyDescent="0.25">
      <c r="C143" s="1"/>
      <c r="L143" s="2"/>
      <c r="AY143" s="1"/>
    </row>
    <row r="144" spans="3:51" x14ac:dyDescent="0.25">
      <c r="C144" s="1"/>
      <c r="AY144" s="1"/>
    </row>
    <row r="145" spans="3:51" x14ac:dyDescent="0.25">
      <c r="C145" s="1"/>
      <c r="AY145" s="1"/>
    </row>
    <row r="146" spans="3:51" x14ac:dyDescent="0.25">
      <c r="C146" s="1"/>
      <c r="L146" s="2"/>
      <c r="AY146" s="1"/>
    </row>
    <row r="147" spans="3:51" x14ac:dyDescent="0.25">
      <c r="C147" s="1"/>
      <c r="AY147" s="1"/>
    </row>
    <row r="148" spans="3:51" x14ac:dyDescent="0.25">
      <c r="C148" s="1"/>
      <c r="AY148" s="1"/>
    </row>
    <row r="149" spans="3:51" x14ac:dyDescent="0.25">
      <c r="C149" s="1"/>
      <c r="AY149" s="1"/>
    </row>
    <row r="150" spans="3:51" x14ac:dyDescent="0.25">
      <c r="C150" s="1"/>
      <c r="AM150" s="2"/>
      <c r="AY150" s="1"/>
    </row>
    <row r="151" spans="3:51" x14ac:dyDescent="0.25">
      <c r="C151" s="1"/>
      <c r="L151" s="2"/>
      <c r="M151" s="2"/>
      <c r="AY151" s="1"/>
    </row>
    <row r="152" spans="3:51" x14ac:dyDescent="0.25">
      <c r="C152" s="1"/>
      <c r="L152" s="2"/>
      <c r="M152" s="2"/>
      <c r="AY152" s="1"/>
    </row>
    <row r="153" spans="3:51" x14ac:dyDescent="0.25">
      <c r="C153" s="1"/>
      <c r="L153" s="2"/>
      <c r="AY153" s="1"/>
    </row>
    <row r="154" spans="3:51" x14ac:dyDescent="0.25">
      <c r="C154" s="1"/>
      <c r="L154" s="2"/>
      <c r="AY154" s="1"/>
    </row>
    <row r="155" spans="3:51" x14ac:dyDescent="0.25">
      <c r="C155" s="1"/>
      <c r="L155" s="2"/>
      <c r="M155" s="2"/>
      <c r="AY155" s="1"/>
    </row>
    <row r="156" spans="3:51" x14ac:dyDescent="0.25">
      <c r="C156" s="1"/>
      <c r="L156" s="2"/>
      <c r="AY156" s="1"/>
    </row>
    <row r="157" spans="3:51" x14ac:dyDescent="0.25">
      <c r="C157" s="1"/>
      <c r="L157" s="2"/>
      <c r="M157" s="2"/>
      <c r="AY157" s="1"/>
    </row>
    <row r="158" spans="3:51" x14ac:dyDescent="0.25">
      <c r="C158" s="1"/>
      <c r="L158" s="2"/>
      <c r="M158" s="2"/>
      <c r="AY158" s="1"/>
    </row>
    <row r="159" spans="3:51" x14ac:dyDescent="0.25">
      <c r="C159" s="1"/>
      <c r="L159" s="2"/>
      <c r="M159" s="2"/>
      <c r="AY159" s="1"/>
    </row>
    <row r="160" spans="3:51" x14ac:dyDescent="0.25">
      <c r="C160" s="1"/>
      <c r="L160" s="3"/>
      <c r="M160" s="2"/>
      <c r="AY160" s="1"/>
    </row>
    <row r="161" spans="3:51" x14ac:dyDescent="0.25">
      <c r="C161" s="1"/>
      <c r="L161" s="2"/>
      <c r="M161" s="2"/>
      <c r="AY161" s="1"/>
    </row>
    <row r="162" spans="3:51" x14ac:dyDescent="0.25">
      <c r="C162" s="1"/>
      <c r="L162" s="2"/>
      <c r="AY162" s="1"/>
    </row>
    <row r="163" spans="3:51" x14ac:dyDescent="0.25">
      <c r="C163" s="1"/>
      <c r="L163" s="2"/>
      <c r="AY163" s="1"/>
    </row>
    <row r="164" spans="3:51" x14ac:dyDescent="0.25">
      <c r="C164" s="1"/>
      <c r="L164" s="2"/>
      <c r="AY164" s="1"/>
    </row>
    <row r="165" spans="3:51" x14ac:dyDescent="0.25">
      <c r="C165" s="1"/>
      <c r="L165" s="2"/>
      <c r="M165" s="2"/>
      <c r="AY165" s="1"/>
    </row>
    <row r="166" spans="3:51" x14ac:dyDescent="0.25">
      <c r="C166" s="1"/>
      <c r="L166" s="2"/>
      <c r="AY166" s="1"/>
    </row>
    <row r="167" spans="3:51" x14ac:dyDescent="0.25">
      <c r="C167" s="1"/>
      <c r="L167" s="2"/>
      <c r="M167" s="2"/>
      <c r="AY167" s="1"/>
    </row>
    <row r="168" spans="3:51" x14ac:dyDescent="0.25">
      <c r="C168" s="1"/>
      <c r="L168" s="2"/>
      <c r="M168" s="2"/>
      <c r="AY168" s="1"/>
    </row>
    <row r="169" spans="3:51" x14ac:dyDescent="0.25">
      <c r="C169" s="1"/>
      <c r="L169" s="2"/>
      <c r="M169" s="2"/>
      <c r="AY169" s="1"/>
    </row>
    <row r="170" spans="3:51" x14ac:dyDescent="0.25">
      <c r="C170" s="1"/>
      <c r="AY170" s="1"/>
    </row>
    <row r="171" spans="3:51" x14ac:dyDescent="0.25">
      <c r="C171" s="1"/>
      <c r="L171" s="2"/>
      <c r="AY171" s="1"/>
    </row>
    <row r="172" spans="3:51" x14ac:dyDescent="0.25">
      <c r="C172" s="1"/>
      <c r="AY172" s="1"/>
    </row>
    <row r="173" spans="3:51" x14ac:dyDescent="0.25">
      <c r="C173" s="1"/>
      <c r="L173" s="2"/>
      <c r="AY173" s="1"/>
    </row>
    <row r="174" spans="3:51" x14ac:dyDescent="0.25">
      <c r="C174" s="1"/>
      <c r="L174" s="2"/>
      <c r="AY174" s="1"/>
    </row>
    <row r="175" spans="3:51" x14ac:dyDescent="0.25">
      <c r="C175" s="1"/>
      <c r="M175" s="2"/>
      <c r="AY175" s="1"/>
    </row>
    <row r="176" spans="3:51" x14ac:dyDescent="0.25">
      <c r="C176" s="1"/>
      <c r="AY176" s="1"/>
    </row>
    <row r="177" spans="3:51" x14ac:dyDescent="0.25">
      <c r="C177" s="1"/>
      <c r="L177" s="2"/>
      <c r="M177" s="2"/>
      <c r="AY177" s="1"/>
    </row>
    <row r="178" spans="3:51" x14ac:dyDescent="0.25">
      <c r="C178" s="1"/>
      <c r="L178" s="2"/>
      <c r="M178" s="2"/>
      <c r="AY178" s="1"/>
    </row>
    <row r="179" spans="3:51" x14ac:dyDescent="0.25">
      <c r="C179" s="1"/>
      <c r="L179" s="2"/>
      <c r="AY179" s="1"/>
    </row>
    <row r="180" spans="3:51" x14ac:dyDescent="0.25">
      <c r="C180" s="1"/>
      <c r="L180" s="2"/>
      <c r="M180" s="2"/>
      <c r="AY180" s="1"/>
    </row>
    <row r="181" spans="3:51" x14ac:dyDescent="0.25">
      <c r="C181" s="1"/>
      <c r="L181" s="2"/>
      <c r="AY181" s="1"/>
    </row>
    <row r="182" spans="3:51" x14ac:dyDescent="0.25">
      <c r="C182" s="1"/>
      <c r="L182" s="2"/>
      <c r="AY182" s="1"/>
    </row>
    <row r="183" spans="3:51" x14ac:dyDescent="0.25">
      <c r="C183" s="1"/>
      <c r="L183" s="2"/>
      <c r="M183" s="2"/>
      <c r="AY183" s="1"/>
    </row>
    <row r="184" spans="3:51" x14ac:dyDescent="0.25">
      <c r="C184" s="1"/>
      <c r="L184" s="2"/>
      <c r="AY184" s="1"/>
    </row>
    <row r="185" spans="3:51" x14ac:dyDescent="0.25">
      <c r="C185" s="1"/>
      <c r="L185" s="2"/>
      <c r="AY185" s="1"/>
    </row>
    <row r="186" spans="3:51" x14ac:dyDescent="0.25">
      <c r="C186" s="1"/>
      <c r="AY186" s="1"/>
    </row>
    <row r="187" spans="3:51" x14ac:dyDescent="0.25">
      <c r="C187" s="1"/>
      <c r="L187" s="2"/>
      <c r="M187" s="2"/>
      <c r="AY187" s="1"/>
    </row>
    <row r="188" spans="3:51" x14ac:dyDescent="0.25">
      <c r="C188" s="1"/>
      <c r="L188" s="2"/>
      <c r="AY188" s="1"/>
    </row>
    <row r="189" spans="3:51" x14ac:dyDescent="0.25">
      <c r="C189" s="1"/>
      <c r="L189" s="2"/>
      <c r="AY189" s="1"/>
    </row>
    <row r="190" spans="3:51" x14ac:dyDescent="0.25">
      <c r="C190" s="1"/>
      <c r="L190" s="2"/>
      <c r="AY190" s="1"/>
    </row>
    <row r="191" spans="3:51" x14ac:dyDescent="0.25">
      <c r="C191" s="1"/>
      <c r="L191" s="2"/>
      <c r="M191" s="2"/>
      <c r="AY191" s="1"/>
    </row>
    <row r="192" spans="3:51" x14ac:dyDescent="0.25">
      <c r="C192" s="1"/>
      <c r="L192" s="2"/>
      <c r="AY192" s="1"/>
    </row>
    <row r="193" spans="3:51" x14ac:dyDescent="0.25">
      <c r="C193" s="1"/>
      <c r="L193" s="2"/>
      <c r="M193" s="2"/>
      <c r="AY193" s="1"/>
    </row>
    <row r="194" spans="3:51" x14ac:dyDescent="0.25">
      <c r="C194" s="1"/>
      <c r="L194" s="2"/>
      <c r="M194" s="2"/>
      <c r="AY194" s="1"/>
    </row>
    <row r="195" spans="3:51" x14ac:dyDescent="0.25">
      <c r="C195" s="1"/>
      <c r="AY195" s="1"/>
    </row>
    <row r="196" spans="3:51" x14ac:dyDescent="0.25">
      <c r="C196" s="1"/>
      <c r="AY196" s="1"/>
    </row>
    <row r="197" spans="3:51" x14ac:dyDescent="0.25">
      <c r="C197" s="1"/>
      <c r="AY197" s="1"/>
    </row>
    <row r="198" spans="3:51" x14ac:dyDescent="0.25">
      <c r="C198" s="1"/>
      <c r="L198" s="2"/>
      <c r="AY198" s="1"/>
    </row>
    <row r="199" spans="3:51" x14ac:dyDescent="0.25">
      <c r="C199" s="1"/>
      <c r="L199" s="2"/>
      <c r="AY199" s="1"/>
    </row>
    <row r="200" spans="3:51" x14ac:dyDescent="0.25">
      <c r="C200" s="1"/>
      <c r="L200" s="2"/>
      <c r="AY200" s="1"/>
    </row>
    <row r="201" spans="3:51" x14ac:dyDescent="0.25">
      <c r="C201" s="1"/>
      <c r="AY201" s="1"/>
    </row>
    <row r="202" spans="3:51" x14ac:dyDescent="0.25">
      <c r="C202" s="1"/>
      <c r="L202" s="2"/>
      <c r="M202" s="2"/>
      <c r="AY202" s="1"/>
    </row>
    <row r="203" spans="3:51" x14ac:dyDescent="0.25">
      <c r="C203" s="1"/>
      <c r="L203" s="2"/>
      <c r="M203" s="2"/>
      <c r="AY203" s="1"/>
    </row>
    <row r="204" spans="3:51" x14ac:dyDescent="0.25">
      <c r="C204" s="1"/>
      <c r="AY204" s="1"/>
    </row>
    <row r="205" spans="3:51" x14ac:dyDescent="0.25">
      <c r="C205" s="1"/>
      <c r="L205" s="2"/>
      <c r="M205" s="2"/>
      <c r="AY205" s="1"/>
    </row>
    <row r="206" spans="3:51" x14ac:dyDescent="0.25">
      <c r="C206" s="1"/>
      <c r="L206" s="2"/>
      <c r="M206" s="2"/>
      <c r="AY206" s="1"/>
    </row>
    <row r="207" spans="3:51" x14ac:dyDescent="0.25">
      <c r="C207" s="1"/>
      <c r="L207" s="2"/>
      <c r="M207" s="2"/>
      <c r="AY207" s="1"/>
    </row>
    <row r="208" spans="3:51" x14ac:dyDescent="0.25">
      <c r="C208" s="1"/>
      <c r="L208" s="2"/>
      <c r="AY208" s="1"/>
    </row>
    <row r="209" spans="3:51" x14ac:dyDescent="0.25">
      <c r="C209" s="1"/>
      <c r="AY209" s="1"/>
    </row>
    <row r="210" spans="3:51" x14ac:dyDescent="0.25">
      <c r="C210" s="1"/>
      <c r="AY210" s="1"/>
    </row>
    <row r="211" spans="3:51" x14ac:dyDescent="0.25">
      <c r="C211" s="1"/>
      <c r="AY211" s="1"/>
    </row>
    <row r="212" spans="3:51" x14ac:dyDescent="0.25">
      <c r="C212" s="1"/>
      <c r="L212" s="2"/>
      <c r="AY212" s="1"/>
    </row>
    <row r="213" spans="3:51" x14ac:dyDescent="0.25">
      <c r="C213" s="1"/>
      <c r="L213" s="2"/>
      <c r="AY213" s="1"/>
    </row>
    <row r="214" spans="3:51" x14ac:dyDescent="0.25">
      <c r="C214" s="1"/>
      <c r="L214" s="2"/>
      <c r="AY214" s="1"/>
    </row>
    <row r="215" spans="3:51" x14ac:dyDescent="0.25">
      <c r="C215" s="1"/>
      <c r="L215" s="2"/>
      <c r="AY215" s="1"/>
    </row>
    <row r="216" spans="3:51" x14ac:dyDescent="0.25">
      <c r="C216" s="1"/>
      <c r="AY216" s="1"/>
    </row>
    <row r="217" spans="3:51" x14ac:dyDescent="0.25">
      <c r="C217" s="1"/>
      <c r="AY217" s="1"/>
    </row>
    <row r="218" spans="3:51" x14ac:dyDescent="0.25">
      <c r="C218" s="1"/>
      <c r="L218" s="2"/>
      <c r="M218" s="2"/>
      <c r="AY218" s="1"/>
    </row>
    <row r="219" spans="3:51" x14ac:dyDescent="0.25">
      <c r="C219" s="1"/>
      <c r="AM219" s="2"/>
      <c r="AN219" s="2"/>
      <c r="AY219" s="1"/>
    </row>
    <row r="220" spans="3:51" x14ac:dyDescent="0.25">
      <c r="C220" s="1"/>
      <c r="L220" s="2"/>
      <c r="M220" s="2"/>
      <c r="AY220" s="1"/>
    </row>
    <row r="221" spans="3:51" x14ac:dyDescent="0.25">
      <c r="C221" s="1"/>
      <c r="L221" s="2"/>
      <c r="M221" s="2"/>
      <c r="AY221" s="1"/>
    </row>
    <row r="222" spans="3:51" x14ac:dyDescent="0.25">
      <c r="C222" s="1"/>
      <c r="L222" s="2"/>
      <c r="M222" s="2"/>
      <c r="AY222" s="1"/>
    </row>
    <row r="223" spans="3:51" x14ac:dyDescent="0.25">
      <c r="C223" s="1"/>
      <c r="M223" s="2"/>
      <c r="AY223" s="1"/>
    </row>
    <row r="224" spans="3:51" x14ac:dyDescent="0.25">
      <c r="C224" s="1"/>
      <c r="L224" s="2"/>
      <c r="M224" s="2"/>
      <c r="AY224" s="1"/>
    </row>
    <row r="225" spans="3:51" x14ac:dyDescent="0.25">
      <c r="C225" s="1"/>
      <c r="L225" s="2"/>
      <c r="AY225" s="1"/>
    </row>
    <row r="226" spans="3:51" x14ac:dyDescent="0.25">
      <c r="C226" s="1"/>
      <c r="L226" s="2"/>
      <c r="M226" s="2"/>
      <c r="AY226" s="1"/>
    </row>
    <row r="227" spans="3:51" x14ac:dyDescent="0.25">
      <c r="C227" s="1"/>
      <c r="L227" s="2"/>
      <c r="AY227" s="1"/>
    </row>
    <row r="228" spans="3:51" x14ac:dyDescent="0.25">
      <c r="C228" s="1"/>
      <c r="L228" s="2"/>
      <c r="M228" s="2"/>
      <c r="AY228" s="1"/>
    </row>
    <row r="229" spans="3:51" x14ac:dyDescent="0.25">
      <c r="C229" s="1"/>
      <c r="AY229" s="1"/>
    </row>
    <row r="230" spans="3:51" x14ac:dyDescent="0.25">
      <c r="C230" s="1"/>
      <c r="L230" s="2"/>
      <c r="M230" s="2"/>
      <c r="AY230" s="1"/>
    </row>
    <row r="231" spans="3:51" x14ac:dyDescent="0.25">
      <c r="C231" s="1"/>
      <c r="L231" s="2"/>
      <c r="AY231" s="1"/>
    </row>
    <row r="232" spans="3:51" x14ac:dyDescent="0.25">
      <c r="C232" s="1"/>
      <c r="AY232" s="1"/>
    </row>
    <row r="233" spans="3:51" x14ac:dyDescent="0.25">
      <c r="C233" s="1"/>
      <c r="L233" s="2"/>
      <c r="M233" s="2"/>
      <c r="AY233" s="1"/>
    </row>
    <row r="234" spans="3:51" x14ac:dyDescent="0.25">
      <c r="C234" s="1"/>
      <c r="L234" s="2"/>
      <c r="M234" s="2"/>
      <c r="AY234" s="1"/>
    </row>
    <row r="235" spans="3:51" x14ac:dyDescent="0.25">
      <c r="C235" s="1"/>
      <c r="L235" s="2"/>
      <c r="M235" s="2"/>
      <c r="AY235" s="1"/>
    </row>
    <row r="236" spans="3:51" x14ac:dyDescent="0.25">
      <c r="C236" s="1"/>
      <c r="AY236" s="1"/>
    </row>
    <row r="237" spans="3:51" x14ac:dyDescent="0.25">
      <c r="C237" s="1"/>
      <c r="L237" s="2"/>
      <c r="M237" s="2"/>
      <c r="AY237" s="1"/>
    </row>
    <row r="238" spans="3:51" x14ac:dyDescent="0.25">
      <c r="C238" s="1"/>
      <c r="L238" s="2"/>
      <c r="M238" s="2"/>
      <c r="AY238" s="1"/>
    </row>
    <row r="239" spans="3:51" x14ac:dyDescent="0.25">
      <c r="C239" s="1"/>
      <c r="L239" s="2"/>
      <c r="AY239" s="1"/>
    </row>
    <row r="240" spans="3:51" x14ac:dyDescent="0.25">
      <c r="C240" s="1"/>
      <c r="L240" s="2"/>
      <c r="M240" s="2"/>
      <c r="AY240" s="1"/>
    </row>
    <row r="241" spans="3:51" x14ac:dyDescent="0.25">
      <c r="C241" s="1"/>
      <c r="L241" s="2"/>
      <c r="AY241" s="1"/>
    </row>
    <row r="242" spans="3:51" x14ac:dyDescent="0.25">
      <c r="C242" s="1"/>
      <c r="L242" s="2"/>
      <c r="M242" s="2"/>
      <c r="AY242" s="1"/>
    </row>
    <row r="243" spans="3:51" x14ac:dyDescent="0.25">
      <c r="C243" s="1"/>
      <c r="L243" s="2"/>
      <c r="AY243" s="1"/>
    </row>
    <row r="244" spans="3:51" x14ac:dyDescent="0.25">
      <c r="C244" s="1"/>
      <c r="L244" s="2"/>
      <c r="AY244" s="1"/>
    </row>
    <row r="245" spans="3:51" x14ac:dyDescent="0.25">
      <c r="C245" s="1"/>
      <c r="L245" s="2"/>
      <c r="AY245" s="1"/>
    </row>
    <row r="246" spans="3:51" x14ac:dyDescent="0.25">
      <c r="C246" s="1"/>
      <c r="L246" s="2"/>
      <c r="M246" s="2"/>
      <c r="AY246" s="1"/>
    </row>
    <row r="247" spans="3:51" x14ac:dyDescent="0.25">
      <c r="C247" s="1"/>
      <c r="L247" s="2"/>
      <c r="M247" s="2"/>
      <c r="AY247" s="1"/>
    </row>
    <row r="248" spans="3:51" x14ac:dyDescent="0.25">
      <c r="C248" s="1"/>
      <c r="L248" s="2"/>
      <c r="AY248" s="1"/>
    </row>
    <row r="249" spans="3:51" x14ac:dyDescent="0.25">
      <c r="C249" s="1"/>
      <c r="L249" s="2"/>
      <c r="AY249" s="1"/>
    </row>
    <row r="250" spans="3:51" x14ac:dyDescent="0.25">
      <c r="C250" s="1"/>
      <c r="L250" s="2"/>
      <c r="AY250" s="1"/>
    </row>
    <row r="251" spans="3:51" x14ac:dyDescent="0.25">
      <c r="C251" s="1"/>
      <c r="AY251" s="1"/>
    </row>
    <row r="252" spans="3:51" x14ac:dyDescent="0.25">
      <c r="C252" s="1"/>
      <c r="M252" s="2"/>
      <c r="AY252" s="1"/>
    </row>
    <row r="253" spans="3:51" x14ac:dyDescent="0.25">
      <c r="C253" s="1"/>
      <c r="AY253" s="1"/>
    </row>
    <row r="254" spans="3:51" x14ac:dyDescent="0.25">
      <c r="C254" s="1"/>
      <c r="M254" s="2"/>
      <c r="AY254" s="1"/>
    </row>
    <row r="255" spans="3:51" x14ac:dyDescent="0.25">
      <c r="C255" s="1"/>
      <c r="AY255" s="1"/>
    </row>
    <row r="256" spans="3:51" x14ac:dyDescent="0.25">
      <c r="C256" s="1"/>
      <c r="AY256" s="1"/>
    </row>
    <row r="257" spans="3:51" x14ac:dyDescent="0.25">
      <c r="C257" s="1"/>
      <c r="L257" s="2"/>
      <c r="M257" s="2"/>
      <c r="AY257" s="1"/>
    </row>
    <row r="258" spans="3:51" x14ac:dyDescent="0.25">
      <c r="C258" s="1"/>
      <c r="L258" s="2"/>
      <c r="M258" s="2"/>
      <c r="AY258" s="1"/>
    </row>
    <row r="259" spans="3:51" x14ac:dyDescent="0.25">
      <c r="C259" s="1"/>
      <c r="AY259" s="1"/>
    </row>
    <row r="260" spans="3:51" x14ac:dyDescent="0.25">
      <c r="C260" s="1"/>
      <c r="L260" s="2"/>
      <c r="M260" s="2"/>
      <c r="AY260" s="1"/>
    </row>
    <row r="261" spans="3:51" x14ac:dyDescent="0.25">
      <c r="C261" s="1"/>
      <c r="L261" s="2"/>
      <c r="M261" s="2"/>
      <c r="AY261" s="1"/>
    </row>
    <row r="262" spans="3:51" x14ac:dyDescent="0.25">
      <c r="C262" s="1"/>
      <c r="M262" s="2"/>
      <c r="AY262" s="1"/>
    </row>
    <row r="263" spans="3:51" x14ac:dyDescent="0.25">
      <c r="C263" s="1"/>
      <c r="AY263" s="1"/>
    </row>
    <row r="264" spans="3:51" x14ac:dyDescent="0.25">
      <c r="C264" s="1"/>
      <c r="L264" s="2"/>
      <c r="AY264" s="1"/>
    </row>
    <row r="265" spans="3:51" x14ac:dyDescent="0.25">
      <c r="C265" s="1"/>
      <c r="L265" s="2"/>
      <c r="AY265" s="1"/>
    </row>
    <row r="266" spans="3:51" x14ac:dyDescent="0.25">
      <c r="C266" s="1"/>
      <c r="L266" s="2"/>
      <c r="AY266" s="1"/>
    </row>
    <row r="267" spans="3:51" x14ac:dyDescent="0.25">
      <c r="C267" s="1"/>
      <c r="AY267" s="1"/>
    </row>
    <row r="268" spans="3:51" x14ac:dyDescent="0.25">
      <c r="C268" s="1"/>
      <c r="L268" s="2"/>
      <c r="AY268" s="1"/>
    </row>
    <row r="269" spans="3:51" x14ac:dyDescent="0.25">
      <c r="C269" s="1"/>
      <c r="L269" s="2"/>
      <c r="M269" s="2"/>
      <c r="AY269" s="1"/>
    </row>
    <row r="270" spans="3:51" x14ac:dyDescent="0.25">
      <c r="C270" s="1"/>
      <c r="AY270" s="1"/>
    </row>
    <row r="271" spans="3:51" x14ac:dyDescent="0.25">
      <c r="C271" s="1"/>
      <c r="AY271" s="1"/>
    </row>
    <row r="272" spans="3:51" x14ac:dyDescent="0.25">
      <c r="C272" s="1"/>
      <c r="L272" s="2"/>
      <c r="AY272" s="1"/>
    </row>
    <row r="273" spans="3:51" x14ac:dyDescent="0.25">
      <c r="C273" s="1"/>
      <c r="L273" s="2"/>
      <c r="M273" s="2"/>
      <c r="AY273" s="1"/>
    </row>
    <row r="274" spans="3:51" x14ac:dyDescent="0.25">
      <c r="C274" s="1"/>
      <c r="M274" s="2"/>
      <c r="AY274" s="1"/>
    </row>
    <row r="275" spans="3:51" x14ac:dyDescent="0.25">
      <c r="C275" s="1"/>
      <c r="L275" s="2"/>
      <c r="AY275" s="1"/>
    </row>
    <row r="276" spans="3:51" x14ac:dyDescent="0.25">
      <c r="C276" s="1"/>
      <c r="AY276" s="1"/>
    </row>
    <row r="277" spans="3:51" x14ac:dyDescent="0.25">
      <c r="C277" s="1"/>
      <c r="AY277" s="1"/>
    </row>
    <row r="278" spans="3:51" x14ac:dyDescent="0.25">
      <c r="C278" s="1"/>
      <c r="AY278" s="1"/>
    </row>
    <row r="279" spans="3:51" x14ac:dyDescent="0.25">
      <c r="C279" s="1"/>
      <c r="AY279" s="1"/>
    </row>
    <row r="280" spans="3:51" x14ac:dyDescent="0.25">
      <c r="C280" s="1"/>
      <c r="L280" s="2"/>
      <c r="M280" s="2"/>
      <c r="AY280" s="1"/>
    </row>
    <row r="281" spans="3:51" x14ac:dyDescent="0.25">
      <c r="C281" s="1"/>
      <c r="AY281" s="1"/>
    </row>
    <row r="282" spans="3:51" x14ac:dyDescent="0.25">
      <c r="C282" s="1"/>
      <c r="M282" s="2"/>
      <c r="AY282" s="1"/>
    </row>
    <row r="283" spans="3:51" x14ac:dyDescent="0.25">
      <c r="C283" s="1"/>
      <c r="L283" s="2"/>
      <c r="AY283" s="1"/>
    </row>
    <row r="284" spans="3:51" x14ac:dyDescent="0.25">
      <c r="C284" s="1"/>
      <c r="L284" s="2"/>
      <c r="M284" s="2"/>
      <c r="AY284" s="1"/>
    </row>
    <row r="285" spans="3:51" x14ac:dyDescent="0.25">
      <c r="C285" s="1"/>
      <c r="L285" s="2"/>
      <c r="M285" s="2"/>
      <c r="AY285" s="1"/>
    </row>
    <row r="286" spans="3:51" x14ac:dyDescent="0.25">
      <c r="C286" s="1"/>
      <c r="L286" s="2"/>
      <c r="M286" s="2"/>
      <c r="AY286" s="1"/>
    </row>
    <row r="287" spans="3:51" x14ac:dyDescent="0.25">
      <c r="C287" s="1"/>
      <c r="M287" s="2"/>
      <c r="AY287" s="1"/>
    </row>
    <row r="288" spans="3:51" x14ac:dyDescent="0.25">
      <c r="C288" s="1"/>
      <c r="M288" s="2"/>
      <c r="AY288" s="1"/>
    </row>
    <row r="289" spans="3:51" x14ac:dyDescent="0.25">
      <c r="C289" s="1"/>
      <c r="L289" s="2"/>
      <c r="M289" s="2"/>
      <c r="AY289" s="1"/>
    </row>
    <row r="290" spans="3:51" x14ac:dyDescent="0.25">
      <c r="C290" s="1"/>
      <c r="AY290" s="1"/>
    </row>
    <row r="291" spans="3:51" x14ac:dyDescent="0.25">
      <c r="C291" s="1"/>
      <c r="L291" s="2"/>
      <c r="AY291" s="1"/>
    </row>
    <row r="292" spans="3:51" x14ac:dyDescent="0.25">
      <c r="C292" s="1"/>
      <c r="L292" s="2"/>
      <c r="AY292" s="1"/>
    </row>
    <row r="293" spans="3:51" x14ac:dyDescent="0.25">
      <c r="C293" s="1"/>
      <c r="AY293" s="1"/>
    </row>
    <row r="294" spans="3:51" x14ac:dyDescent="0.25">
      <c r="C294" s="1"/>
      <c r="L294" s="2"/>
      <c r="AY294" s="1"/>
    </row>
    <row r="295" spans="3:51" x14ac:dyDescent="0.25">
      <c r="C295" s="1"/>
      <c r="L295" s="2"/>
      <c r="M295" s="2"/>
      <c r="AY295" s="1"/>
    </row>
    <row r="296" spans="3:51" x14ac:dyDescent="0.25">
      <c r="C296" s="1"/>
      <c r="AY296" s="1"/>
    </row>
    <row r="297" spans="3:51" x14ac:dyDescent="0.25">
      <c r="C297" s="1"/>
      <c r="L297" s="2"/>
      <c r="M297" s="2"/>
      <c r="AY297" s="1"/>
    </row>
    <row r="298" spans="3:51" x14ac:dyDescent="0.25">
      <c r="C298" s="1"/>
      <c r="L298" s="2"/>
      <c r="M298" s="2"/>
      <c r="AY298" s="1"/>
    </row>
    <row r="299" spans="3:51" x14ac:dyDescent="0.25">
      <c r="C299" s="1"/>
      <c r="L299" s="2"/>
      <c r="AY299" s="1"/>
    </row>
    <row r="300" spans="3:51" x14ac:dyDescent="0.25">
      <c r="C300" s="1"/>
      <c r="L300" s="2"/>
      <c r="AY300" s="1"/>
    </row>
    <row r="301" spans="3:51" x14ac:dyDescent="0.25">
      <c r="C301" s="1"/>
      <c r="AY301" s="1"/>
    </row>
    <row r="302" spans="3:51" x14ac:dyDescent="0.25">
      <c r="C302" s="1"/>
      <c r="L302" s="2"/>
      <c r="AY302" s="1"/>
    </row>
    <row r="303" spans="3:51" x14ac:dyDescent="0.25">
      <c r="C303" s="1"/>
      <c r="AY303" s="1"/>
    </row>
    <row r="304" spans="3:51" x14ac:dyDescent="0.25">
      <c r="C304" s="1"/>
      <c r="M304" s="2"/>
      <c r="AY304" s="1"/>
    </row>
    <row r="305" spans="3:51" x14ac:dyDescent="0.25">
      <c r="C305" s="1"/>
      <c r="L305" s="2"/>
      <c r="AY305" s="1"/>
    </row>
    <row r="306" spans="3:51" x14ac:dyDescent="0.25">
      <c r="C306" s="1"/>
      <c r="L306" s="2"/>
      <c r="AY306" s="1"/>
    </row>
    <row r="307" spans="3:51" x14ac:dyDescent="0.25">
      <c r="C307" s="1"/>
      <c r="AY307" s="1"/>
    </row>
    <row r="308" spans="3:51" x14ac:dyDescent="0.25">
      <c r="C308" s="1"/>
      <c r="L308" s="2"/>
      <c r="AY308" s="1"/>
    </row>
    <row r="309" spans="3:51" x14ac:dyDescent="0.25">
      <c r="C309" s="1"/>
      <c r="L309" s="2"/>
      <c r="AY309" s="1"/>
    </row>
    <row r="310" spans="3:51" x14ac:dyDescent="0.25">
      <c r="C310" s="1"/>
      <c r="L310" s="2"/>
      <c r="M310" s="2"/>
      <c r="AY310" s="1"/>
    </row>
    <row r="311" spans="3:51" x14ac:dyDescent="0.25">
      <c r="C311" s="1"/>
      <c r="AY311" s="1"/>
    </row>
    <row r="312" spans="3:51" x14ac:dyDescent="0.25">
      <c r="C312" s="1"/>
      <c r="L312" s="2"/>
      <c r="AY312" s="1"/>
    </row>
    <row r="313" spans="3:51" x14ac:dyDescent="0.25">
      <c r="C313" s="1"/>
      <c r="AY313" s="1"/>
    </row>
    <row r="314" spans="3:51" x14ac:dyDescent="0.25">
      <c r="C314" s="1"/>
      <c r="L314" s="2"/>
      <c r="M314" s="2"/>
      <c r="AY314" s="1"/>
    </row>
    <row r="315" spans="3:51" x14ac:dyDescent="0.25">
      <c r="C315" s="1"/>
      <c r="L315" s="2"/>
      <c r="M315" s="2"/>
      <c r="AY315" s="1"/>
    </row>
    <row r="316" spans="3:51" x14ac:dyDescent="0.25">
      <c r="C316" s="1"/>
      <c r="L316" s="2"/>
      <c r="AY316" s="1"/>
    </row>
    <row r="317" spans="3:51" x14ac:dyDescent="0.25">
      <c r="C317" s="1"/>
      <c r="L317" s="2"/>
      <c r="AY317" s="1"/>
    </row>
    <row r="318" spans="3:51" x14ac:dyDescent="0.25">
      <c r="C318" s="1"/>
      <c r="L318" s="2"/>
      <c r="AY318" s="1"/>
    </row>
    <row r="319" spans="3:51" x14ac:dyDescent="0.25">
      <c r="C319" s="1"/>
      <c r="L319" s="2"/>
      <c r="AY319" s="1"/>
    </row>
    <row r="320" spans="3:51" x14ac:dyDescent="0.25">
      <c r="C320" s="1"/>
      <c r="L320" s="2"/>
      <c r="AY320" s="1"/>
    </row>
    <row r="321" spans="3:51" x14ac:dyDescent="0.25">
      <c r="C321" s="1"/>
      <c r="L321" s="2"/>
      <c r="M321" s="2"/>
      <c r="AY321" s="1"/>
    </row>
    <row r="322" spans="3:51" x14ac:dyDescent="0.25">
      <c r="C322" s="1"/>
      <c r="L322" s="2"/>
      <c r="AY322" s="1"/>
    </row>
    <row r="323" spans="3:51" x14ac:dyDescent="0.25">
      <c r="C323" s="1"/>
      <c r="L323" s="2"/>
      <c r="AY323" s="1"/>
    </row>
    <row r="324" spans="3:51" x14ac:dyDescent="0.25">
      <c r="C324" s="1"/>
      <c r="L324" s="2"/>
      <c r="AY324" s="1"/>
    </row>
    <row r="325" spans="3:51" x14ac:dyDescent="0.25">
      <c r="C325" s="1"/>
      <c r="L325" s="2"/>
      <c r="M325" s="2"/>
      <c r="AY325" s="1"/>
    </row>
    <row r="326" spans="3:51" x14ac:dyDescent="0.25">
      <c r="C326" s="1"/>
      <c r="AY326" s="1"/>
    </row>
    <row r="327" spans="3:51" x14ac:dyDescent="0.25">
      <c r="C327" s="1"/>
      <c r="L327" s="2"/>
      <c r="M327" s="2"/>
      <c r="AY327" s="1"/>
    </row>
    <row r="328" spans="3:51" x14ac:dyDescent="0.25">
      <c r="C328" s="1"/>
      <c r="AY328" s="1"/>
    </row>
    <row r="329" spans="3:51" x14ac:dyDescent="0.25">
      <c r="C329" s="1"/>
      <c r="L329" s="2"/>
      <c r="M329" s="2"/>
      <c r="AY329" s="1"/>
    </row>
    <row r="330" spans="3:51" x14ac:dyDescent="0.25">
      <c r="C330" s="1"/>
      <c r="AM330" s="2"/>
      <c r="AY330" s="1"/>
    </row>
  </sheetData>
  <sortState xmlns:xlrd2="http://schemas.microsoft.com/office/spreadsheetml/2017/richdata2" ref="A3:BF66">
    <sortCondition ref="J3:J66"/>
  </sortState>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115D-B6B7-411F-9653-DBF5DE24EFB6}">
  <dimension ref="A1:BF66"/>
  <sheetViews>
    <sheetView topLeftCell="M1" zoomScale="85" zoomScaleNormal="85" workbookViewId="0">
      <selection activeCell="AC2" sqref="AC2"/>
    </sheetView>
  </sheetViews>
  <sheetFormatPr baseColWidth="10" defaultRowHeight="15" x14ac:dyDescent="0.25"/>
  <cols>
    <col min="3" max="3" width="15.71093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x14ac:dyDescent="0.25">
      <c r="A3">
        <v>313</v>
      </c>
      <c r="B3" t="s">
        <v>181</v>
      </c>
      <c r="C3" s="1">
        <v>44258.442002314812</v>
      </c>
      <c r="G3" t="s">
        <v>572</v>
      </c>
      <c r="H3">
        <v>5</v>
      </c>
      <c r="I3">
        <v>19</v>
      </c>
      <c r="J3" t="s">
        <v>573</v>
      </c>
      <c r="L3" s="2" t="s">
        <v>607</v>
      </c>
      <c r="M3" s="2" t="s">
        <v>608</v>
      </c>
      <c r="N3">
        <v>4</v>
      </c>
      <c r="O3">
        <v>4</v>
      </c>
      <c r="P3">
        <v>3</v>
      </c>
      <c r="Q3">
        <v>2</v>
      </c>
      <c r="V3">
        <v>5</v>
      </c>
      <c r="W3">
        <v>4</v>
      </c>
      <c r="X3">
        <v>4</v>
      </c>
      <c r="Y3">
        <v>3</v>
      </c>
      <c r="Z3">
        <v>4</v>
      </c>
      <c r="AA3">
        <v>4</v>
      </c>
      <c r="AB3">
        <v>4</v>
      </c>
      <c r="AC3">
        <v>3</v>
      </c>
      <c r="AP3">
        <v>13</v>
      </c>
      <c r="AR3">
        <v>42</v>
      </c>
      <c r="AS3">
        <v>26</v>
      </c>
      <c r="AT3">
        <v>204</v>
      </c>
      <c r="AU3">
        <v>45</v>
      </c>
      <c r="AV3">
        <v>42</v>
      </c>
      <c r="AX3">
        <v>372</v>
      </c>
      <c r="AY3" s="1">
        <v>44258.44630787037</v>
      </c>
      <c r="AZ3">
        <v>1</v>
      </c>
      <c r="BA3">
        <v>7</v>
      </c>
      <c r="BB3">
        <v>7</v>
      </c>
      <c r="BC3">
        <v>0</v>
      </c>
      <c r="BD3">
        <v>0</v>
      </c>
      <c r="BE3" t="s">
        <v>298</v>
      </c>
      <c r="BF3">
        <v>11</v>
      </c>
    </row>
    <row r="4" spans="1:58" ht="210" x14ac:dyDescent="0.25">
      <c r="A4">
        <v>209</v>
      </c>
      <c r="B4" t="s">
        <v>181</v>
      </c>
      <c r="C4" s="1">
        <v>44249.387465277781</v>
      </c>
      <c r="G4" t="s">
        <v>229</v>
      </c>
      <c r="H4">
        <v>4</v>
      </c>
      <c r="I4">
        <v>24</v>
      </c>
      <c r="J4" t="s">
        <v>230</v>
      </c>
      <c r="L4" s="2" t="s">
        <v>370</v>
      </c>
      <c r="M4" s="2" t="s">
        <v>371</v>
      </c>
      <c r="N4">
        <v>4</v>
      </c>
      <c r="O4">
        <v>4</v>
      </c>
      <c r="Q4">
        <v>1</v>
      </c>
      <c r="R4">
        <v>2</v>
      </c>
      <c r="V4">
        <v>4</v>
      </c>
      <c r="X4">
        <v>4</v>
      </c>
      <c r="Y4">
        <v>5</v>
      </c>
      <c r="Z4">
        <v>5</v>
      </c>
      <c r="AA4">
        <v>4</v>
      </c>
      <c r="AB4">
        <v>4</v>
      </c>
      <c r="AP4">
        <v>14</v>
      </c>
      <c r="AR4">
        <v>46</v>
      </c>
      <c r="AS4">
        <v>13</v>
      </c>
      <c r="AT4">
        <v>60</v>
      </c>
      <c r="AU4">
        <v>104</v>
      </c>
      <c r="AV4">
        <v>27</v>
      </c>
      <c r="AX4">
        <v>264</v>
      </c>
      <c r="AY4" s="1">
        <v>44249.390520833331</v>
      </c>
      <c r="AZ4">
        <v>1</v>
      </c>
      <c r="BA4">
        <v>7</v>
      </c>
      <c r="BB4">
        <v>7</v>
      </c>
      <c r="BC4">
        <v>0</v>
      </c>
      <c r="BD4">
        <v>0</v>
      </c>
      <c r="BE4" t="s">
        <v>372</v>
      </c>
      <c r="BF4">
        <v>11</v>
      </c>
    </row>
    <row r="5" spans="1:58" ht="270" x14ac:dyDescent="0.25">
      <c r="A5">
        <v>197</v>
      </c>
      <c r="B5" t="s">
        <v>181</v>
      </c>
      <c r="C5" s="1">
        <v>44249.387349537035</v>
      </c>
      <c r="G5" t="s">
        <v>229</v>
      </c>
      <c r="H5">
        <v>5</v>
      </c>
      <c r="I5">
        <v>5</v>
      </c>
      <c r="J5" t="s">
        <v>252</v>
      </c>
      <c r="L5" s="2" t="s">
        <v>344</v>
      </c>
      <c r="M5" s="2" t="s">
        <v>345</v>
      </c>
      <c r="N5">
        <v>4</v>
      </c>
      <c r="O5">
        <v>2</v>
      </c>
      <c r="P5">
        <v>5</v>
      </c>
      <c r="Q5">
        <v>1</v>
      </c>
      <c r="R5">
        <v>1</v>
      </c>
      <c r="V5">
        <v>5</v>
      </c>
      <c r="X5">
        <v>5</v>
      </c>
      <c r="Y5">
        <v>4</v>
      </c>
      <c r="Z5">
        <v>4</v>
      </c>
      <c r="AA5">
        <v>5</v>
      </c>
      <c r="AB5">
        <v>4</v>
      </c>
      <c r="AP5">
        <v>19</v>
      </c>
      <c r="AR5">
        <v>28</v>
      </c>
      <c r="AS5">
        <v>8</v>
      </c>
      <c r="AT5">
        <v>94</v>
      </c>
      <c r="AU5">
        <v>55</v>
      </c>
      <c r="AV5">
        <v>27</v>
      </c>
      <c r="AX5">
        <v>231</v>
      </c>
      <c r="AY5" s="1">
        <v>44249.390023148146</v>
      </c>
      <c r="AZ5">
        <v>1</v>
      </c>
      <c r="BA5">
        <v>7</v>
      </c>
      <c r="BB5">
        <v>7</v>
      </c>
      <c r="BC5">
        <v>0</v>
      </c>
      <c r="BD5">
        <v>0</v>
      </c>
      <c r="BE5" t="s">
        <v>346</v>
      </c>
      <c r="BF5">
        <v>15</v>
      </c>
    </row>
    <row r="6" spans="1:58" ht="375" x14ac:dyDescent="0.25">
      <c r="A6">
        <v>203</v>
      </c>
      <c r="B6" t="s">
        <v>181</v>
      </c>
      <c r="C6" s="1">
        <v>44249.387395833335</v>
      </c>
      <c r="G6" t="s">
        <v>229</v>
      </c>
      <c r="H6">
        <v>7</v>
      </c>
      <c r="I6">
        <v>9</v>
      </c>
      <c r="J6" t="s">
        <v>262</v>
      </c>
      <c r="L6" s="2" t="s">
        <v>358</v>
      </c>
      <c r="M6" s="2" t="s">
        <v>359</v>
      </c>
      <c r="N6">
        <v>4</v>
      </c>
      <c r="O6">
        <v>5</v>
      </c>
      <c r="P6">
        <v>5</v>
      </c>
      <c r="Q6">
        <v>1</v>
      </c>
      <c r="R6">
        <v>2</v>
      </c>
      <c r="V6">
        <v>5</v>
      </c>
      <c r="W6">
        <v>5</v>
      </c>
      <c r="X6">
        <v>4</v>
      </c>
      <c r="Y6">
        <v>4</v>
      </c>
      <c r="Z6">
        <v>4</v>
      </c>
      <c r="AA6">
        <v>5</v>
      </c>
      <c r="AB6">
        <v>5</v>
      </c>
      <c r="AC6">
        <v>3</v>
      </c>
      <c r="AP6">
        <v>22</v>
      </c>
      <c r="AR6">
        <v>23</v>
      </c>
      <c r="AS6">
        <v>15</v>
      </c>
      <c r="AT6">
        <v>96</v>
      </c>
      <c r="AU6">
        <v>74</v>
      </c>
      <c r="AV6">
        <v>17</v>
      </c>
      <c r="AX6">
        <v>247</v>
      </c>
      <c r="AY6" s="1">
        <v>44249.39025462963</v>
      </c>
      <c r="AZ6">
        <v>1</v>
      </c>
      <c r="BA6">
        <v>7</v>
      </c>
      <c r="BB6">
        <v>7</v>
      </c>
      <c r="BC6">
        <v>0</v>
      </c>
      <c r="BD6">
        <v>0</v>
      </c>
      <c r="BE6" t="s">
        <v>195</v>
      </c>
      <c r="BF6">
        <v>13</v>
      </c>
    </row>
    <row r="7" spans="1:58" ht="409.5" x14ac:dyDescent="0.25">
      <c r="A7">
        <v>207</v>
      </c>
      <c r="B7" t="s">
        <v>181</v>
      </c>
      <c r="C7" s="1">
        <v>44249.387442129628</v>
      </c>
      <c r="G7" t="s">
        <v>229</v>
      </c>
      <c r="H7">
        <v>8</v>
      </c>
      <c r="I7">
        <v>27</v>
      </c>
      <c r="J7" t="s">
        <v>286</v>
      </c>
      <c r="L7" t="e">
        <v>#NAME?</v>
      </c>
      <c r="M7" s="2" t="s">
        <v>366</v>
      </c>
      <c r="N7">
        <v>4</v>
      </c>
      <c r="O7">
        <v>4</v>
      </c>
      <c r="P7">
        <v>4</v>
      </c>
      <c r="Q7">
        <v>2</v>
      </c>
      <c r="R7">
        <v>2</v>
      </c>
      <c r="V7">
        <v>4</v>
      </c>
      <c r="W7">
        <v>4</v>
      </c>
      <c r="X7">
        <v>4</v>
      </c>
      <c r="Y7">
        <v>4</v>
      </c>
      <c r="Z7">
        <v>4</v>
      </c>
      <c r="AA7">
        <v>4</v>
      </c>
      <c r="AB7">
        <v>4</v>
      </c>
      <c r="AP7">
        <v>13</v>
      </c>
      <c r="AR7">
        <v>34</v>
      </c>
      <c r="AS7">
        <v>7</v>
      </c>
      <c r="AT7">
        <v>202</v>
      </c>
      <c r="AU7">
        <v>240</v>
      </c>
      <c r="AV7">
        <v>34</v>
      </c>
      <c r="AX7">
        <v>369</v>
      </c>
      <c r="AY7" s="1">
        <v>44249.393576388888</v>
      </c>
      <c r="AZ7">
        <v>1</v>
      </c>
      <c r="BA7">
        <v>7</v>
      </c>
      <c r="BB7">
        <v>7</v>
      </c>
      <c r="BC7">
        <v>0</v>
      </c>
      <c r="BD7">
        <v>0</v>
      </c>
      <c r="BE7" t="s">
        <v>138</v>
      </c>
      <c r="BF7">
        <v>15</v>
      </c>
    </row>
    <row r="8" spans="1:58" ht="195" x14ac:dyDescent="0.25">
      <c r="A8">
        <v>127</v>
      </c>
      <c r="B8" t="s">
        <v>181</v>
      </c>
      <c r="C8" s="1">
        <v>44245.386342592596</v>
      </c>
      <c r="G8" t="s">
        <v>153</v>
      </c>
      <c r="H8">
        <v>3</v>
      </c>
      <c r="I8">
        <v>22</v>
      </c>
      <c r="J8" t="s">
        <v>154</v>
      </c>
      <c r="L8" s="2" t="s">
        <v>187</v>
      </c>
      <c r="M8" t="e">
        <v>#NAME?</v>
      </c>
      <c r="N8">
        <v>3</v>
      </c>
      <c r="O8">
        <v>1</v>
      </c>
      <c r="P8">
        <v>4</v>
      </c>
      <c r="Q8">
        <v>4</v>
      </c>
      <c r="R8">
        <v>4</v>
      </c>
      <c r="V8">
        <v>4</v>
      </c>
      <c r="W8">
        <v>4</v>
      </c>
      <c r="X8">
        <v>2</v>
      </c>
      <c r="Y8">
        <v>4</v>
      </c>
      <c r="Z8">
        <v>3</v>
      </c>
      <c r="AA8">
        <v>4</v>
      </c>
      <c r="AB8">
        <v>4</v>
      </c>
      <c r="AC8">
        <v>2</v>
      </c>
      <c r="AP8">
        <v>25</v>
      </c>
      <c r="AR8">
        <v>108</v>
      </c>
      <c r="AS8">
        <v>45</v>
      </c>
      <c r="AT8">
        <v>145</v>
      </c>
      <c r="AU8">
        <v>125</v>
      </c>
      <c r="AV8">
        <v>40</v>
      </c>
      <c r="AX8">
        <v>388</v>
      </c>
      <c r="AY8" s="1">
        <v>44245.39199074074</v>
      </c>
      <c r="AZ8">
        <v>1</v>
      </c>
      <c r="BA8">
        <v>7</v>
      </c>
      <c r="BB8">
        <v>7</v>
      </c>
      <c r="BC8">
        <v>0</v>
      </c>
      <c r="BD8">
        <v>0</v>
      </c>
      <c r="BE8" t="s">
        <v>188</v>
      </c>
      <c r="BF8">
        <v>0</v>
      </c>
    </row>
    <row r="9" spans="1:58" ht="195" x14ac:dyDescent="0.25">
      <c r="A9">
        <v>196</v>
      </c>
      <c r="B9" t="s">
        <v>181</v>
      </c>
      <c r="C9" s="1">
        <v>44249.387349537035</v>
      </c>
      <c r="G9" t="s">
        <v>153</v>
      </c>
      <c r="H9">
        <v>7</v>
      </c>
      <c r="I9">
        <v>26</v>
      </c>
      <c r="J9" t="s">
        <v>234</v>
      </c>
      <c r="L9" s="2" t="s">
        <v>342</v>
      </c>
      <c r="M9" t="e">
        <v>#NAME?</v>
      </c>
      <c r="N9">
        <v>4</v>
      </c>
      <c r="O9">
        <v>5</v>
      </c>
      <c r="P9">
        <v>4</v>
      </c>
      <c r="Q9">
        <v>1</v>
      </c>
      <c r="R9">
        <v>1</v>
      </c>
      <c r="V9">
        <v>4</v>
      </c>
      <c r="W9">
        <v>4</v>
      </c>
      <c r="X9">
        <v>4</v>
      </c>
      <c r="Y9">
        <v>3</v>
      </c>
      <c r="Z9">
        <v>3</v>
      </c>
      <c r="AA9">
        <v>4</v>
      </c>
      <c r="AB9">
        <v>4</v>
      </c>
      <c r="AC9">
        <v>4</v>
      </c>
      <c r="AP9">
        <v>24</v>
      </c>
      <c r="AR9">
        <v>48</v>
      </c>
      <c r="AS9">
        <v>9</v>
      </c>
      <c r="AT9">
        <v>141</v>
      </c>
      <c r="AU9">
        <v>91</v>
      </c>
      <c r="AV9">
        <v>77</v>
      </c>
      <c r="AX9">
        <v>344</v>
      </c>
      <c r="AY9" s="1">
        <v>44249.391863425924</v>
      </c>
      <c r="AZ9">
        <v>1</v>
      </c>
      <c r="BA9">
        <v>7</v>
      </c>
      <c r="BB9">
        <v>7</v>
      </c>
      <c r="BC9">
        <v>0</v>
      </c>
      <c r="BD9">
        <v>0</v>
      </c>
      <c r="BE9" t="s">
        <v>343</v>
      </c>
      <c r="BF9">
        <v>5</v>
      </c>
    </row>
    <row r="10" spans="1:58" ht="105" x14ac:dyDescent="0.25">
      <c r="A10">
        <v>276</v>
      </c>
      <c r="B10" t="s">
        <v>181</v>
      </c>
      <c r="C10" s="1">
        <v>44256.588599537034</v>
      </c>
      <c r="G10" t="s">
        <v>436</v>
      </c>
      <c r="H10">
        <v>4</v>
      </c>
      <c r="I10">
        <v>19</v>
      </c>
      <c r="J10" t="s">
        <v>523</v>
      </c>
      <c r="L10" s="2" t="s">
        <v>524</v>
      </c>
      <c r="M10" s="2" t="s">
        <v>525</v>
      </c>
      <c r="N10">
        <v>3</v>
      </c>
      <c r="O10">
        <v>4</v>
      </c>
      <c r="P10">
        <v>3</v>
      </c>
      <c r="Q10">
        <v>2</v>
      </c>
      <c r="V10">
        <v>4</v>
      </c>
      <c r="W10">
        <v>2</v>
      </c>
      <c r="X10">
        <v>3</v>
      </c>
      <c r="Y10">
        <v>2</v>
      </c>
      <c r="Z10">
        <v>3</v>
      </c>
      <c r="AA10">
        <v>4</v>
      </c>
      <c r="AB10">
        <v>4</v>
      </c>
      <c r="AC10">
        <v>3</v>
      </c>
      <c r="AP10">
        <v>23</v>
      </c>
      <c r="AR10">
        <v>35</v>
      </c>
      <c r="AS10">
        <v>10</v>
      </c>
      <c r="AT10">
        <v>49</v>
      </c>
      <c r="AU10">
        <v>36</v>
      </c>
      <c r="AV10">
        <v>28</v>
      </c>
      <c r="AX10">
        <v>181</v>
      </c>
      <c r="AY10" s="1">
        <v>44256.590694444443</v>
      </c>
      <c r="AZ10">
        <v>1</v>
      </c>
      <c r="BA10">
        <v>7</v>
      </c>
      <c r="BB10">
        <v>7</v>
      </c>
      <c r="BC10">
        <v>0</v>
      </c>
      <c r="BD10">
        <v>0</v>
      </c>
      <c r="BE10" t="s">
        <v>526</v>
      </c>
      <c r="BF10">
        <v>23</v>
      </c>
    </row>
    <row r="11" spans="1:58" x14ac:dyDescent="0.25">
      <c r="A11">
        <v>262</v>
      </c>
      <c r="B11" t="s">
        <v>181</v>
      </c>
      <c r="C11" s="1">
        <v>44256.587951388887</v>
      </c>
      <c r="G11" t="s">
        <v>465</v>
      </c>
      <c r="H11">
        <v>4</v>
      </c>
      <c r="I11">
        <v>23</v>
      </c>
      <c r="J11" t="s">
        <v>501</v>
      </c>
      <c r="L11" t="e">
        <v>#NAME?</v>
      </c>
      <c r="M11" t="e">
        <v>#NAME?</v>
      </c>
      <c r="N11">
        <v>4</v>
      </c>
      <c r="O11">
        <v>4</v>
      </c>
      <c r="P11">
        <v>3</v>
      </c>
      <c r="Q11">
        <v>5</v>
      </c>
      <c r="R11">
        <v>3</v>
      </c>
      <c r="V11">
        <v>4</v>
      </c>
      <c r="W11">
        <v>3</v>
      </c>
      <c r="X11">
        <v>2</v>
      </c>
      <c r="Y11">
        <v>4</v>
      </c>
      <c r="Z11">
        <v>5</v>
      </c>
      <c r="AA11">
        <v>4</v>
      </c>
      <c r="AB11">
        <v>4</v>
      </c>
      <c r="AC11">
        <v>3</v>
      </c>
      <c r="AP11">
        <v>66</v>
      </c>
      <c r="AR11">
        <v>137</v>
      </c>
      <c r="AS11">
        <v>17</v>
      </c>
      <c r="AT11">
        <v>191</v>
      </c>
      <c r="AU11">
        <v>50</v>
      </c>
      <c r="AV11">
        <v>38</v>
      </c>
      <c r="AX11">
        <v>356</v>
      </c>
      <c r="AY11" s="1">
        <v>44256.593726851854</v>
      </c>
      <c r="AZ11">
        <v>1</v>
      </c>
      <c r="BA11">
        <v>7</v>
      </c>
      <c r="BB11">
        <v>7</v>
      </c>
      <c r="BC11">
        <v>0</v>
      </c>
      <c r="BD11">
        <v>0</v>
      </c>
      <c r="BE11" t="s">
        <v>400</v>
      </c>
      <c r="BF11">
        <v>5</v>
      </c>
    </row>
    <row r="12" spans="1:58" ht="409.5" x14ac:dyDescent="0.25">
      <c r="A12">
        <v>259</v>
      </c>
      <c r="B12" t="s">
        <v>181</v>
      </c>
      <c r="C12" s="1">
        <v>44256.58792824074</v>
      </c>
      <c r="G12" t="s">
        <v>436</v>
      </c>
      <c r="H12">
        <v>6</v>
      </c>
      <c r="I12">
        <v>28</v>
      </c>
      <c r="J12" t="s">
        <v>437</v>
      </c>
      <c r="L12" s="2" t="s">
        <v>1023</v>
      </c>
      <c r="M12" t="e">
        <v>#NAME?</v>
      </c>
      <c r="N12">
        <v>4</v>
      </c>
      <c r="O12">
        <v>4</v>
      </c>
      <c r="P12">
        <v>4</v>
      </c>
      <c r="Q12">
        <v>2</v>
      </c>
      <c r="R12">
        <v>2</v>
      </c>
      <c r="V12">
        <v>4</v>
      </c>
      <c r="W12">
        <v>4</v>
      </c>
      <c r="X12">
        <v>4</v>
      </c>
      <c r="Y12">
        <v>3</v>
      </c>
      <c r="Z12">
        <v>3</v>
      </c>
      <c r="AA12">
        <v>4</v>
      </c>
      <c r="AB12">
        <v>4</v>
      </c>
      <c r="AC12">
        <v>3</v>
      </c>
      <c r="AP12">
        <v>19</v>
      </c>
      <c r="AR12">
        <v>31</v>
      </c>
      <c r="AS12">
        <v>21</v>
      </c>
      <c r="AT12">
        <v>224</v>
      </c>
      <c r="AU12">
        <v>146</v>
      </c>
      <c r="AV12">
        <v>28</v>
      </c>
      <c r="AX12">
        <v>469</v>
      </c>
      <c r="AY12" s="1">
        <v>44256.593356481484</v>
      </c>
      <c r="AZ12">
        <v>1</v>
      </c>
      <c r="BA12">
        <v>7</v>
      </c>
      <c r="BB12">
        <v>7</v>
      </c>
      <c r="BC12">
        <v>0</v>
      </c>
      <c r="BD12">
        <v>0</v>
      </c>
      <c r="BE12" t="s">
        <v>217</v>
      </c>
      <c r="BF12">
        <v>4</v>
      </c>
    </row>
    <row r="13" spans="1:58" ht="165" x14ac:dyDescent="0.25">
      <c r="A13">
        <v>272</v>
      </c>
      <c r="B13" t="s">
        <v>181</v>
      </c>
      <c r="C13" s="1">
        <v>44256.588090277779</v>
      </c>
      <c r="G13" t="s">
        <v>415</v>
      </c>
      <c r="H13">
        <v>1</v>
      </c>
      <c r="I13">
        <v>16</v>
      </c>
      <c r="J13" t="s">
        <v>416</v>
      </c>
      <c r="L13" t="e">
        <v>#NAME?</v>
      </c>
      <c r="M13" s="2" t="s">
        <v>521</v>
      </c>
      <c r="N13">
        <v>4</v>
      </c>
      <c r="O13">
        <v>4</v>
      </c>
      <c r="P13">
        <v>4</v>
      </c>
      <c r="Q13">
        <v>1</v>
      </c>
      <c r="R13">
        <v>3</v>
      </c>
      <c r="V13">
        <v>5</v>
      </c>
      <c r="W13">
        <v>3</v>
      </c>
      <c r="X13">
        <v>3</v>
      </c>
      <c r="Y13">
        <v>4</v>
      </c>
      <c r="Z13">
        <v>4</v>
      </c>
      <c r="AA13">
        <v>4</v>
      </c>
      <c r="AB13">
        <v>4</v>
      </c>
      <c r="AC13">
        <v>2</v>
      </c>
      <c r="AP13">
        <v>13</v>
      </c>
      <c r="AR13">
        <v>46</v>
      </c>
      <c r="AS13">
        <v>12</v>
      </c>
      <c r="AT13">
        <v>177</v>
      </c>
      <c r="AU13">
        <v>77</v>
      </c>
      <c r="AV13">
        <v>20</v>
      </c>
      <c r="AX13">
        <v>345</v>
      </c>
      <c r="AY13" s="1">
        <v>44256.592083333337</v>
      </c>
      <c r="AZ13">
        <v>1</v>
      </c>
      <c r="BA13">
        <v>7</v>
      </c>
      <c r="BB13">
        <v>7</v>
      </c>
      <c r="BC13">
        <v>0</v>
      </c>
      <c r="BD13">
        <v>0</v>
      </c>
      <c r="BE13" t="s">
        <v>375</v>
      </c>
      <c r="BF13">
        <v>11</v>
      </c>
    </row>
    <row r="14" spans="1:58" ht="180" x14ac:dyDescent="0.25">
      <c r="A14">
        <v>130</v>
      </c>
      <c r="B14" t="s">
        <v>181</v>
      </c>
      <c r="C14" s="1">
        <v>44245.386412037034</v>
      </c>
      <c r="G14" t="s">
        <v>161</v>
      </c>
      <c r="H14">
        <v>7</v>
      </c>
      <c r="I14">
        <v>14</v>
      </c>
      <c r="J14" t="s">
        <v>162</v>
      </c>
      <c r="L14" s="2" t="s">
        <v>190</v>
      </c>
      <c r="M14" s="2" t="s">
        <v>191</v>
      </c>
      <c r="N14">
        <v>2</v>
      </c>
      <c r="O14">
        <v>5</v>
      </c>
      <c r="P14">
        <v>4</v>
      </c>
      <c r="Q14">
        <v>1</v>
      </c>
      <c r="R14">
        <v>3</v>
      </c>
      <c r="V14">
        <v>4</v>
      </c>
      <c r="W14">
        <v>2</v>
      </c>
      <c r="X14">
        <v>2</v>
      </c>
      <c r="Y14">
        <v>4</v>
      </c>
      <c r="Z14">
        <v>4</v>
      </c>
      <c r="AA14">
        <v>5</v>
      </c>
      <c r="AB14">
        <v>4</v>
      </c>
      <c r="AC14">
        <v>2</v>
      </c>
      <c r="AP14">
        <v>24</v>
      </c>
      <c r="AR14">
        <v>52</v>
      </c>
      <c r="AS14">
        <v>9</v>
      </c>
      <c r="AT14">
        <v>76</v>
      </c>
      <c r="AU14">
        <v>47</v>
      </c>
      <c r="AV14">
        <v>28</v>
      </c>
      <c r="AX14">
        <v>236</v>
      </c>
      <c r="AY14" s="1">
        <v>44245.389143518521</v>
      </c>
      <c r="AZ14">
        <v>1</v>
      </c>
      <c r="BA14">
        <v>7</v>
      </c>
      <c r="BB14">
        <v>7</v>
      </c>
      <c r="BC14">
        <v>0</v>
      </c>
      <c r="BD14">
        <v>0</v>
      </c>
      <c r="BE14" t="s">
        <v>192</v>
      </c>
      <c r="BF14">
        <v>13</v>
      </c>
    </row>
    <row r="15" spans="1:58" ht="180" x14ac:dyDescent="0.25">
      <c r="A15">
        <v>280</v>
      </c>
      <c r="B15" t="s">
        <v>181</v>
      </c>
      <c r="C15" s="1">
        <v>44256.591585648152</v>
      </c>
      <c r="G15" t="s">
        <v>161</v>
      </c>
      <c r="H15">
        <v>9</v>
      </c>
      <c r="I15">
        <v>30</v>
      </c>
      <c r="J15" t="s">
        <v>489</v>
      </c>
      <c r="L15" s="2" t="s">
        <v>532</v>
      </c>
      <c r="M15" s="2" t="s">
        <v>533</v>
      </c>
      <c r="N15">
        <v>4</v>
      </c>
      <c r="O15">
        <v>4</v>
      </c>
      <c r="P15">
        <v>4</v>
      </c>
      <c r="Q15">
        <v>1</v>
      </c>
      <c r="R15">
        <v>3</v>
      </c>
      <c r="V15">
        <v>3</v>
      </c>
      <c r="W15">
        <v>2</v>
      </c>
      <c r="X15">
        <v>2</v>
      </c>
      <c r="Y15">
        <v>2</v>
      </c>
      <c r="Z15">
        <v>3</v>
      </c>
      <c r="AA15">
        <v>4</v>
      </c>
      <c r="AB15">
        <v>3</v>
      </c>
      <c r="AC15">
        <v>4</v>
      </c>
      <c r="AP15">
        <v>17</v>
      </c>
      <c r="AR15">
        <v>52</v>
      </c>
      <c r="AS15">
        <v>12</v>
      </c>
      <c r="AT15">
        <v>60</v>
      </c>
      <c r="AU15">
        <v>46</v>
      </c>
      <c r="AV15">
        <v>22</v>
      </c>
      <c r="AX15">
        <v>209</v>
      </c>
      <c r="AY15" s="1">
        <v>44256.594004629631</v>
      </c>
      <c r="AZ15">
        <v>1</v>
      </c>
      <c r="BA15">
        <v>7</v>
      </c>
      <c r="BB15">
        <v>7</v>
      </c>
      <c r="BC15">
        <v>0</v>
      </c>
      <c r="BD15">
        <v>0</v>
      </c>
      <c r="BE15" t="s">
        <v>346</v>
      </c>
      <c r="BF15">
        <v>18</v>
      </c>
    </row>
    <row r="16" spans="1:58" ht="409.5" x14ac:dyDescent="0.25">
      <c r="A16">
        <v>306</v>
      </c>
      <c r="B16" t="s">
        <v>181</v>
      </c>
      <c r="C16" s="1">
        <v>44258.441874999997</v>
      </c>
      <c r="G16" t="s">
        <v>568</v>
      </c>
      <c r="H16">
        <v>2</v>
      </c>
      <c r="I16">
        <v>19</v>
      </c>
      <c r="J16" t="s">
        <v>569</v>
      </c>
      <c r="L16" s="2" t="s">
        <v>596</v>
      </c>
      <c r="M16" t="e">
        <v>#NAME?</v>
      </c>
      <c r="N16">
        <v>4</v>
      </c>
      <c r="O16">
        <v>5</v>
      </c>
      <c r="P16">
        <v>4</v>
      </c>
      <c r="Q16">
        <v>2</v>
      </c>
      <c r="R16">
        <v>3</v>
      </c>
      <c r="V16">
        <v>5</v>
      </c>
      <c r="W16">
        <v>4</v>
      </c>
      <c r="X16">
        <v>3</v>
      </c>
      <c r="Y16">
        <v>4</v>
      </c>
      <c r="Z16">
        <v>4</v>
      </c>
      <c r="AA16">
        <v>4</v>
      </c>
      <c r="AB16">
        <v>4</v>
      </c>
      <c r="AC16">
        <v>3</v>
      </c>
      <c r="AP16">
        <v>37</v>
      </c>
      <c r="AR16">
        <v>37</v>
      </c>
      <c r="AS16">
        <v>23</v>
      </c>
      <c r="AT16">
        <v>211</v>
      </c>
      <c r="AU16">
        <v>213</v>
      </c>
      <c r="AV16">
        <v>31</v>
      </c>
      <c r="AX16">
        <v>552</v>
      </c>
      <c r="AY16" s="1">
        <v>44258.448263888888</v>
      </c>
      <c r="AZ16">
        <v>1</v>
      </c>
      <c r="BA16">
        <v>7</v>
      </c>
      <c r="BB16">
        <v>7</v>
      </c>
      <c r="BC16">
        <v>0</v>
      </c>
      <c r="BD16">
        <v>0</v>
      </c>
      <c r="BE16" t="s">
        <v>510</v>
      </c>
      <c r="BF16">
        <v>0</v>
      </c>
    </row>
    <row r="17" spans="1:58" ht="105" x14ac:dyDescent="0.25">
      <c r="A17">
        <v>199</v>
      </c>
      <c r="B17" t="s">
        <v>181</v>
      </c>
      <c r="C17" s="1">
        <v>44249.387361111112</v>
      </c>
      <c r="G17" t="s">
        <v>170</v>
      </c>
      <c r="H17">
        <v>6</v>
      </c>
      <c r="I17">
        <v>15</v>
      </c>
      <c r="J17" t="s">
        <v>257</v>
      </c>
      <c r="L17" s="2" t="s">
        <v>348</v>
      </c>
      <c r="M17" t="s">
        <v>349</v>
      </c>
      <c r="N17">
        <v>2</v>
      </c>
      <c r="O17">
        <v>4</v>
      </c>
      <c r="P17">
        <v>2</v>
      </c>
      <c r="Q17">
        <v>1</v>
      </c>
      <c r="R17">
        <v>2</v>
      </c>
      <c r="V17">
        <v>1</v>
      </c>
      <c r="W17">
        <v>4</v>
      </c>
      <c r="X17">
        <v>1</v>
      </c>
      <c r="Y17">
        <v>4</v>
      </c>
      <c r="Z17">
        <v>5</v>
      </c>
      <c r="AA17">
        <v>4</v>
      </c>
      <c r="AB17">
        <v>4</v>
      </c>
      <c r="AC17">
        <v>2</v>
      </c>
      <c r="AP17">
        <v>27</v>
      </c>
      <c r="AR17">
        <v>65</v>
      </c>
      <c r="AS17">
        <v>15</v>
      </c>
      <c r="AT17">
        <v>28</v>
      </c>
      <c r="AU17">
        <v>20</v>
      </c>
      <c r="AV17">
        <v>37</v>
      </c>
      <c r="AX17">
        <v>192</v>
      </c>
      <c r="AY17" s="1">
        <v>44249.38958333333</v>
      </c>
      <c r="AZ17">
        <v>1</v>
      </c>
      <c r="BA17">
        <v>7</v>
      </c>
      <c r="BB17">
        <v>7</v>
      </c>
      <c r="BC17">
        <v>0</v>
      </c>
      <c r="BD17">
        <v>0</v>
      </c>
      <c r="BE17" t="s">
        <v>350</v>
      </c>
      <c r="BF17">
        <v>45</v>
      </c>
    </row>
    <row r="18" spans="1:58" ht="255" x14ac:dyDescent="0.25">
      <c r="A18">
        <v>125</v>
      </c>
      <c r="B18" t="s">
        <v>181</v>
      </c>
      <c r="C18" s="1">
        <v>44245.386331018519</v>
      </c>
      <c r="G18" t="s">
        <v>170</v>
      </c>
      <c r="H18">
        <v>14</v>
      </c>
      <c r="I18">
        <v>19</v>
      </c>
      <c r="J18" t="s">
        <v>171</v>
      </c>
      <c r="L18" s="2" t="s">
        <v>183</v>
      </c>
      <c r="M18" s="2" t="s">
        <v>184</v>
      </c>
      <c r="N18">
        <v>4</v>
      </c>
      <c r="O18">
        <v>4</v>
      </c>
      <c r="P18">
        <v>4</v>
      </c>
      <c r="Q18">
        <v>2</v>
      </c>
      <c r="R18">
        <v>2</v>
      </c>
      <c r="V18">
        <v>3</v>
      </c>
      <c r="W18">
        <v>3</v>
      </c>
      <c r="X18">
        <v>3</v>
      </c>
      <c r="Y18">
        <v>4</v>
      </c>
      <c r="Z18">
        <v>4</v>
      </c>
      <c r="AA18">
        <v>4</v>
      </c>
      <c r="AB18">
        <v>4</v>
      </c>
      <c r="AC18">
        <v>3</v>
      </c>
      <c r="AP18">
        <v>14</v>
      </c>
      <c r="AR18">
        <v>46</v>
      </c>
      <c r="AS18">
        <v>12</v>
      </c>
      <c r="AT18">
        <v>303</v>
      </c>
      <c r="AU18">
        <v>75</v>
      </c>
      <c r="AV18">
        <v>24</v>
      </c>
      <c r="AX18">
        <v>474</v>
      </c>
      <c r="AY18" s="1">
        <v>44245.391817129632</v>
      </c>
      <c r="AZ18">
        <v>1</v>
      </c>
      <c r="BA18">
        <v>7</v>
      </c>
      <c r="BB18">
        <v>7</v>
      </c>
      <c r="BC18">
        <v>0</v>
      </c>
      <c r="BD18">
        <v>0</v>
      </c>
      <c r="BE18" t="s">
        <v>185</v>
      </c>
      <c r="BF18">
        <v>8</v>
      </c>
    </row>
    <row r="19" spans="1:58" x14ac:dyDescent="0.25">
      <c r="A19">
        <v>315</v>
      </c>
      <c r="B19" t="s">
        <v>181</v>
      </c>
      <c r="C19" s="1">
        <v>44258.442106481481</v>
      </c>
      <c r="G19" t="s">
        <v>123</v>
      </c>
      <c r="H19">
        <v>2</v>
      </c>
      <c r="I19">
        <v>21</v>
      </c>
      <c r="J19" t="s">
        <v>577</v>
      </c>
      <c r="L19" t="s">
        <v>609</v>
      </c>
      <c r="M19" t="s">
        <v>610</v>
      </c>
      <c r="N19">
        <v>2</v>
      </c>
      <c r="O19">
        <v>4</v>
      </c>
      <c r="P19">
        <v>4</v>
      </c>
      <c r="Q19">
        <v>3</v>
      </c>
      <c r="R19">
        <v>2</v>
      </c>
      <c r="V19">
        <v>5</v>
      </c>
      <c r="W19">
        <v>3</v>
      </c>
      <c r="Y19">
        <v>4</v>
      </c>
      <c r="Z19">
        <v>5</v>
      </c>
      <c r="AA19">
        <v>4</v>
      </c>
      <c r="AB19">
        <v>4</v>
      </c>
      <c r="AP19">
        <v>26</v>
      </c>
      <c r="AR19">
        <v>48</v>
      </c>
      <c r="AS19">
        <v>13</v>
      </c>
      <c r="AT19">
        <v>91</v>
      </c>
      <c r="AU19">
        <v>225</v>
      </c>
      <c r="AV19">
        <v>46</v>
      </c>
      <c r="AX19">
        <v>449</v>
      </c>
      <c r="AY19" s="1">
        <v>44258.44730324074</v>
      </c>
      <c r="AZ19">
        <v>1</v>
      </c>
      <c r="BA19">
        <v>7</v>
      </c>
      <c r="BB19">
        <v>7</v>
      </c>
      <c r="BC19">
        <v>0</v>
      </c>
      <c r="BD19">
        <v>0</v>
      </c>
      <c r="BE19" t="s">
        <v>611</v>
      </c>
      <c r="BF19">
        <v>1</v>
      </c>
    </row>
    <row r="20" spans="1:58" ht="409.5" x14ac:dyDescent="0.25">
      <c r="A20">
        <v>202</v>
      </c>
      <c r="B20" t="s">
        <v>181</v>
      </c>
      <c r="C20" s="1">
        <v>44249.387395833335</v>
      </c>
      <c r="G20" t="s">
        <v>123</v>
      </c>
      <c r="H20">
        <v>4</v>
      </c>
      <c r="I20">
        <v>12</v>
      </c>
      <c r="J20" t="s">
        <v>292</v>
      </c>
      <c r="L20" s="2" t="s">
        <v>356</v>
      </c>
      <c r="M20" s="2" t="s">
        <v>357</v>
      </c>
      <c r="N20">
        <v>2</v>
      </c>
      <c r="O20">
        <v>4</v>
      </c>
      <c r="P20">
        <v>4</v>
      </c>
      <c r="Q20">
        <v>3</v>
      </c>
      <c r="R20">
        <v>3</v>
      </c>
      <c r="V20">
        <v>4</v>
      </c>
      <c r="Y20">
        <v>4</v>
      </c>
      <c r="Z20">
        <v>4</v>
      </c>
      <c r="AA20">
        <v>4</v>
      </c>
      <c r="AB20">
        <v>4</v>
      </c>
      <c r="AC20">
        <v>3</v>
      </c>
      <c r="AP20">
        <v>22</v>
      </c>
      <c r="AR20">
        <v>22</v>
      </c>
      <c r="AS20">
        <v>6</v>
      </c>
      <c r="AT20">
        <v>145</v>
      </c>
      <c r="AU20">
        <v>200</v>
      </c>
      <c r="AV20">
        <v>44</v>
      </c>
      <c r="AX20">
        <v>439</v>
      </c>
      <c r="AY20" s="1">
        <v>44249.392476851855</v>
      </c>
      <c r="AZ20">
        <v>1</v>
      </c>
      <c r="BA20">
        <v>7</v>
      </c>
      <c r="BB20">
        <v>7</v>
      </c>
      <c r="BC20">
        <v>0</v>
      </c>
      <c r="BD20">
        <v>0</v>
      </c>
      <c r="BE20" t="s">
        <v>285</v>
      </c>
      <c r="BF20">
        <v>18</v>
      </c>
    </row>
    <row r="21" spans="1:58" ht="390" x14ac:dyDescent="0.25">
      <c r="A21">
        <v>133</v>
      </c>
      <c r="B21" t="s">
        <v>181</v>
      </c>
      <c r="C21" s="1">
        <v>44245.38653935185</v>
      </c>
      <c r="G21" t="s">
        <v>123</v>
      </c>
      <c r="H21">
        <v>5</v>
      </c>
      <c r="I21">
        <v>4</v>
      </c>
      <c r="J21" t="s">
        <v>166</v>
      </c>
      <c r="L21" s="2" t="s">
        <v>199</v>
      </c>
      <c r="M21" t="s">
        <v>200</v>
      </c>
      <c r="N21">
        <v>4</v>
      </c>
      <c r="O21">
        <v>5</v>
      </c>
      <c r="P21">
        <v>4</v>
      </c>
      <c r="Q21">
        <v>1</v>
      </c>
      <c r="R21">
        <v>2</v>
      </c>
      <c r="V21">
        <v>4</v>
      </c>
      <c r="W21">
        <v>4</v>
      </c>
      <c r="X21">
        <v>2</v>
      </c>
      <c r="Y21">
        <v>4</v>
      </c>
      <c r="Z21">
        <v>5</v>
      </c>
      <c r="AA21">
        <v>4</v>
      </c>
      <c r="AB21">
        <v>4</v>
      </c>
      <c r="AC21">
        <v>2</v>
      </c>
      <c r="AP21">
        <v>30</v>
      </c>
      <c r="AR21">
        <v>41</v>
      </c>
      <c r="AS21">
        <v>18</v>
      </c>
      <c r="AT21">
        <v>148</v>
      </c>
      <c r="AU21">
        <v>123</v>
      </c>
      <c r="AV21">
        <v>33</v>
      </c>
      <c r="AX21">
        <v>393</v>
      </c>
      <c r="AY21" s="1">
        <v>44245.391087962962</v>
      </c>
      <c r="AZ21">
        <v>1</v>
      </c>
      <c r="BA21">
        <v>7</v>
      </c>
      <c r="BB21">
        <v>7</v>
      </c>
      <c r="BC21">
        <v>0</v>
      </c>
      <c r="BD21">
        <v>0</v>
      </c>
      <c r="BE21" t="s">
        <v>160</v>
      </c>
      <c r="BF21">
        <v>0</v>
      </c>
    </row>
    <row r="22" spans="1:58" ht="409.5" x14ac:dyDescent="0.25">
      <c r="A22">
        <v>145</v>
      </c>
      <c r="B22" t="s">
        <v>181</v>
      </c>
      <c r="C22" s="1">
        <v>44245.387569444443</v>
      </c>
      <c r="G22" t="s">
        <v>123</v>
      </c>
      <c r="H22">
        <v>7</v>
      </c>
      <c r="I22">
        <v>19</v>
      </c>
      <c r="J22" t="s">
        <v>124</v>
      </c>
      <c r="L22" s="2" t="s">
        <v>218</v>
      </c>
      <c r="M22" s="2" t="s">
        <v>219</v>
      </c>
      <c r="N22">
        <v>4</v>
      </c>
      <c r="O22">
        <v>5</v>
      </c>
      <c r="P22">
        <v>5</v>
      </c>
      <c r="Q22">
        <v>2</v>
      </c>
      <c r="R22">
        <v>4</v>
      </c>
      <c r="V22">
        <v>5</v>
      </c>
      <c r="W22">
        <v>4</v>
      </c>
      <c r="X22">
        <v>3</v>
      </c>
      <c r="Y22">
        <v>4</v>
      </c>
      <c r="Z22">
        <v>5</v>
      </c>
      <c r="AA22">
        <v>5</v>
      </c>
      <c r="AB22">
        <v>4</v>
      </c>
      <c r="AP22">
        <v>17</v>
      </c>
      <c r="AR22">
        <v>15</v>
      </c>
      <c r="AS22">
        <v>2</v>
      </c>
      <c r="AT22">
        <v>382</v>
      </c>
      <c r="AU22">
        <v>55</v>
      </c>
      <c r="AV22">
        <v>35</v>
      </c>
      <c r="AX22">
        <v>220</v>
      </c>
      <c r="AY22" s="1">
        <v>44245.393425925926</v>
      </c>
      <c r="AZ22">
        <v>1</v>
      </c>
      <c r="BA22">
        <v>7</v>
      </c>
      <c r="BB22">
        <v>7</v>
      </c>
      <c r="BC22">
        <v>0</v>
      </c>
      <c r="BD22">
        <v>0</v>
      </c>
      <c r="BE22" t="s">
        <v>220</v>
      </c>
      <c r="BF22">
        <v>69</v>
      </c>
    </row>
    <row r="23" spans="1:58" ht="210" x14ac:dyDescent="0.25">
      <c r="A23">
        <v>201</v>
      </c>
      <c r="B23" t="s">
        <v>181</v>
      </c>
      <c r="C23" s="1">
        <v>44249.387395833335</v>
      </c>
      <c r="G23" t="s">
        <v>123</v>
      </c>
      <c r="H23">
        <v>9</v>
      </c>
      <c r="I23">
        <v>4</v>
      </c>
      <c r="J23" t="s">
        <v>330</v>
      </c>
      <c r="L23" t="s">
        <v>353</v>
      </c>
      <c r="M23" s="2" t="s">
        <v>354</v>
      </c>
      <c r="N23">
        <v>3</v>
      </c>
      <c r="O23">
        <v>4</v>
      </c>
      <c r="P23">
        <v>4</v>
      </c>
      <c r="Q23">
        <v>3</v>
      </c>
      <c r="R23">
        <v>2</v>
      </c>
      <c r="V23">
        <v>5</v>
      </c>
      <c r="W23">
        <v>4</v>
      </c>
      <c r="X23">
        <v>4</v>
      </c>
      <c r="Y23">
        <v>4</v>
      </c>
      <c r="Z23">
        <v>4</v>
      </c>
      <c r="AA23">
        <v>5</v>
      </c>
      <c r="AB23">
        <v>4</v>
      </c>
      <c r="AC23">
        <v>2</v>
      </c>
      <c r="AP23">
        <v>10</v>
      </c>
      <c r="AR23">
        <v>37</v>
      </c>
      <c r="AS23">
        <v>7</v>
      </c>
      <c r="AT23">
        <v>48</v>
      </c>
      <c r="AU23">
        <v>78</v>
      </c>
      <c r="AV23">
        <v>19</v>
      </c>
      <c r="AX23">
        <v>199</v>
      </c>
      <c r="AY23" s="1">
        <v>44249.389699074076</v>
      </c>
      <c r="AZ23">
        <v>1</v>
      </c>
      <c r="BA23">
        <v>7</v>
      </c>
      <c r="BB23">
        <v>7</v>
      </c>
      <c r="BC23">
        <v>0</v>
      </c>
      <c r="BD23">
        <v>0</v>
      </c>
      <c r="BE23" t="s">
        <v>355</v>
      </c>
      <c r="BF23">
        <v>32</v>
      </c>
    </row>
    <row r="24" spans="1:58" ht="225" x14ac:dyDescent="0.25">
      <c r="A24">
        <v>278</v>
      </c>
      <c r="B24" t="s">
        <v>181</v>
      </c>
      <c r="C24" s="1">
        <v>44256.589479166665</v>
      </c>
      <c r="G24" t="s">
        <v>481</v>
      </c>
      <c r="H24">
        <v>11</v>
      </c>
      <c r="I24">
        <v>27</v>
      </c>
      <c r="J24" t="s">
        <v>482</v>
      </c>
      <c r="L24" s="2" t="s">
        <v>527</v>
      </c>
      <c r="M24" s="2" t="s">
        <v>528</v>
      </c>
      <c r="N24">
        <v>4</v>
      </c>
      <c r="O24">
        <v>4</v>
      </c>
      <c r="P24">
        <v>4</v>
      </c>
      <c r="Q24">
        <v>4</v>
      </c>
      <c r="R24">
        <v>4</v>
      </c>
      <c r="V24">
        <v>4</v>
      </c>
      <c r="W24">
        <v>3</v>
      </c>
      <c r="X24">
        <v>2</v>
      </c>
      <c r="Y24">
        <v>4</v>
      </c>
      <c r="Z24">
        <v>5</v>
      </c>
      <c r="AA24">
        <v>4</v>
      </c>
      <c r="AB24">
        <v>4</v>
      </c>
      <c r="AC24">
        <v>2</v>
      </c>
      <c r="AP24">
        <v>20</v>
      </c>
      <c r="AR24">
        <v>27</v>
      </c>
      <c r="AS24">
        <v>7</v>
      </c>
      <c r="AT24">
        <v>49</v>
      </c>
      <c r="AU24">
        <v>95</v>
      </c>
      <c r="AV24">
        <v>19</v>
      </c>
      <c r="AX24">
        <v>217</v>
      </c>
      <c r="AY24" s="1">
        <v>44256.591990740744</v>
      </c>
      <c r="AZ24">
        <v>1</v>
      </c>
      <c r="BA24">
        <v>7</v>
      </c>
      <c r="BB24">
        <v>7</v>
      </c>
      <c r="BC24">
        <v>0</v>
      </c>
      <c r="BD24">
        <v>0</v>
      </c>
      <c r="BE24" t="s">
        <v>529</v>
      </c>
      <c r="BF24">
        <v>26</v>
      </c>
    </row>
    <row r="25" spans="1:58" ht="30" x14ac:dyDescent="0.25">
      <c r="A25">
        <v>263</v>
      </c>
      <c r="B25" t="s">
        <v>181</v>
      </c>
      <c r="C25" s="1">
        <v>44256.587951388887</v>
      </c>
      <c r="G25" t="s">
        <v>477</v>
      </c>
      <c r="H25">
        <v>9</v>
      </c>
      <c r="I25">
        <v>3</v>
      </c>
      <c r="J25" t="s">
        <v>478</v>
      </c>
      <c r="L25" t="s">
        <v>502</v>
      </c>
      <c r="M25" s="2" t="s">
        <v>503</v>
      </c>
      <c r="N25">
        <v>4</v>
      </c>
      <c r="O25">
        <v>5</v>
      </c>
      <c r="P25">
        <v>5</v>
      </c>
      <c r="Q25">
        <v>4</v>
      </c>
      <c r="R25">
        <v>2</v>
      </c>
      <c r="V25">
        <v>3</v>
      </c>
      <c r="W25">
        <v>4</v>
      </c>
      <c r="X25">
        <v>3</v>
      </c>
      <c r="Y25">
        <v>4</v>
      </c>
      <c r="Z25">
        <v>5</v>
      </c>
      <c r="AA25">
        <v>4</v>
      </c>
      <c r="AB25">
        <v>4</v>
      </c>
      <c r="AC25">
        <v>2</v>
      </c>
      <c r="AP25">
        <v>67</v>
      </c>
      <c r="AR25">
        <v>68</v>
      </c>
      <c r="AS25">
        <v>17</v>
      </c>
      <c r="AT25">
        <v>62</v>
      </c>
      <c r="AU25">
        <v>79</v>
      </c>
      <c r="AV25">
        <v>39</v>
      </c>
      <c r="AX25">
        <v>286</v>
      </c>
      <c r="AY25" s="1">
        <v>44256.591793981483</v>
      </c>
      <c r="AZ25">
        <v>1</v>
      </c>
      <c r="BA25">
        <v>7</v>
      </c>
      <c r="BB25">
        <v>7</v>
      </c>
      <c r="BC25">
        <v>0</v>
      </c>
      <c r="BD25">
        <v>0</v>
      </c>
      <c r="BE25" t="s">
        <v>127</v>
      </c>
      <c r="BF25">
        <v>5</v>
      </c>
    </row>
    <row r="26" spans="1:58" x14ac:dyDescent="0.25">
      <c r="A26">
        <v>200</v>
      </c>
      <c r="B26" t="s">
        <v>181</v>
      </c>
      <c r="C26" s="1">
        <v>44249.387361111112</v>
      </c>
      <c r="G26" t="s">
        <v>266</v>
      </c>
      <c r="H26">
        <v>9</v>
      </c>
      <c r="I26">
        <v>12</v>
      </c>
      <c r="J26" t="s">
        <v>267</v>
      </c>
      <c r="L26" t="s">
        <v>250</v>
      </c>
      <c r="M26" t="s">
        <v>351</v>
      </c>
      <c r="N26">
        <v>2</v>
      </c>
      <c r="O26">
        <v>4</v>
      </c>
      <c r="P26">
        <v>3</v>
      </c>
      <c r="Q26">
        <v>1</v>
      </c>
      <c r="R26">
        <v>3</v>
      </c>
      <c r="V26">
        <v>4</v>
      </c>
      <c r="W26">
        <v>4</v>
      </c>
      <c r="X26">
        <v>2</v>
      </c>
      <c r="Y26">
        <v>4</v>
      </c>
      <c r="Z26">
        <v>4</v>
      </c>
      <c r="AA26">
        <v>2</v>
      </c>
      <c r="AB26">
        <v>4</v>
      </c>
      <c r="AC26">
        <v>2</v>
      </c>
      <c r="AP26">
        <v>35</v>
      </c>
      <c r="AR26">
        <v>39</v>
      </c>
      <c r="AS26">
        <v>10</v>
      </c>
      <c r="AT26">
        <v>8</v>
      </c>
      <c r="AU26">
        <v>48</v>
      </c>
      <c r="AV26">
        <v>34</v>
      </c>
      <c r="AX26">
        <v>174</v>
      </c>
      <c r="AY26" s="1">
        <v>44249.389374999999</v>
      </c>
      <c r="AZ26">
        <v>1</v>
      </c>
      <c r="BA26">
        <v>7</v>
      </c>
      <c r="BB26">
        <v>7</v>
      </c>
      <c r="BC26">
        <v>0</v>
      </c>
      <c r="BD26">
        <v>0</v>
      </c>
      <c r="BE26" t="s">
        <v>352</v>
      </c>
      <c r="BF26">
        <v>92</v>
      </c>
    </row>
    <row r="27" spans="1:58" ht="150" x14ac:dyDescent="0.25">
      <c r="A27">
        <v>310</v>
      </c>
      <c r="B27" t="s">
        <v>181</v>
      </c>
      <c r="C27" s="1">
        <v>44258.441932870373</v>
      </c>
      <c r="G27" t="s">
        <v>536</v>
      </c>
      <c r="H27">
        <v>7</v>
      </c>
      <c r="I27">
        <v>26</v>
      </c>
      <c r="J27" t="s">
        <v>556</v>
      </c>
      <c r="L27" s="2" t="s">
        <v>601</v>
      </c>
      <c r="M27" s="2" t="s">
        <v>602</v>
      </c>
      <c r="N27">
        <v>3</v>
      </c>
      <c r="O27">
        <v>4</v>
      </c>
      <c r="Q27">
        <v>2</v>
      </c>
      <c r="R27">
        <v>2</v>
      </c>
      <c r="V27">
        <v>4</v>
      </c>
      <c r="W27">
        <v>4</v>
      </c>
      <c r="X27">
        <v>3</v>
      </c>
      <c r="Y27">
        <v>4</v>
      </c>
      <c r="Z27">
        <v>4</v>
      </c>
      <c r="AA27">
        <v>4</v>
      </c>
      <c r="AB27">
        <v>5</v>
      </c>
      <c r="AC27">
        <v>2</v>
      </c>
      <c r="AP27">
        <v>22</v>
      </c>
      <c r="AR27">
        <v>36</v>
      </c>
      <c r="AS27">
        <v>16</v>
      </c>
      <c r="AT27">
        <v>44</v>
      </c>
      <c r="AU27">
        <v>52</v>
      </c>
      <c r="AV27">
        <v>27</v>
      </c>
      <c r="AX27">
        <v>197</v>
      </c>
      <c r="AY27" s="1">
        <v>44258.444224537037</v>
      </c>
      <c r="AZ27">
        <v>1</v>
      </c>
      <c r="BA27">
        <v>7</v>
      </c>
      <c r="BB27">
        <v>7</v>
      </c>
      <c r="BC27">
        <v>0</v>
      </c>
      <c r="BD27">
        <v>0</v>
      </c>
      <c r="BE27" t="s">
        <v>246</v>
      </c>
      <c r="BF27">
        <v>16</v>
      </c>
    </row>
    <row r="28" spans="1:58" ht="300" x14ac:dyDescent="0.25">
      <c r="A28">
        <v>305</v>
      </c>
      <c r="B28" t="s">
        <v>181</v>
      </c>
      <c r="C28" s="1">
        <v>44258.441863425927</v>
      </c>
      <c r="G28" t="s">
        <v>536</v>
      </c>
      <c r="H28">
        <v>8</v>
      </c>
      <c r="I28">
        <v>12</v>
      </c>
      <c r="J28" t="s">
        <v>537</v>
      </c>
      <c r="L28" t="e">
        <v>#NAME?</v>
      </c>
      <c r="M28" s="2" t="s">
        <v>594</v>
      </c>
      <c r="N28">
        <v>4</v>
      </c>
      <c r="O28">
        <v>4</v>
      </c>
      <c r="P28">
        <v>4</v>
      </c>
      <c r="Q28">
        <v>2</v>
      </c>
      <c r="R28">
        <v>4</v>
      </c>
      <c r="V28">
        <v>4</v>
      </c>
      <c r="Y28">
        <v>4</v>
      </c>
      <c r="Z28">
        <v>4</v>
      </c>
      <c r="AA28">
        <v>4</v>
      </c>
      <c r="AB28">
        <v>4</v>
      </c>
      <c r="AP28">
        <v>18</v>
      </c>
      <c r="AR28">
        <v>37</v>
      </c>
      <c r="AS28">
        <v>11</v>
      </c>
      <c r="AT28">
        <v>91</v>
      </c>
      <c r="AU28">
        <v>43</v>
      </c>
      <c r="AV28">
        <v>37</v>
      </c>
      <c r="AX28">
        <v>237</v>
      </c>
      <c r="AY28" s="1">
        <v>44258.444606481484</v>
      </c>
      <c r="AZ28">
        <v>1</v>
      </c>
      <c r="BA28">
        <v>7</v>
      </c>
      <c r="BB28">
        <v>7</v>
      </c>
      <c r="BC28">
        <v>0</v>
      </c>
      <c r="BD28">
        <v>0</v>
      </c>
      <c r="BE28" t="s">
        <v>595</v>
      </c>
      <c r="BF28">
        <v>12</v>
      </c>
    </row>
    <row r="29" spans="1:58" ht="409.5" x14ac:dyDescent="0.25">
      <c r="A29">
        <v>208</v>
      </c>
      <c r="B29" t="s">
        <v>181</v>
      </c>
      <c r="C29" s="1">
        <v>44249.387442129628</v>
      </c>
      <c r="G29" t="s">
        <v>269</v>
      </c>
      <c r="H29">
        <v>2</v>
      </c>
      <c r="I29">
        <v>10</v>
      </c>
      <c r="J29" t="s">
        <v>367</v>
      </c>
      <c r="L29" t="s">
        <v>368</v>
      </c>
      <c r="M29" s="2" t="s">
        <v>369</v>
      </c>
      <c r="N29">
        <v>1</v>
      </c>
      <c r="O29">
        <v>4</v>
      </c>
      <c r="P29">
        <v>4</v>
      </c>
      <c r="Q29">
        <v>2</v>
      </c>
      <c r="R29">
        <v>3</v>
      </c>
      <c r="V29">
        <v>5</v>
      </c>
      <c r="W29">
        <v>4</v>
      </c>
      <c r="X29">
        <v>4</v>
      </c>
      <c r="Y29">
        <v>5</v>
      </c>
      <c r="Z29">
        <v>5</v>
      </c>
      <c r="AA29">
        <v>3</v>
      </c>
      <c r="AB29">
        <v>4</v>
      </c>
      <c r="AC29">
        <v>2</v>
      </c>
      <c r="AP29">
        <v>34</v>
      </c>
      <c r="AR29">
        <v>27</v>
      </c>
      <c r="AS29">
        <v>9</v>
      </c>
      <c r="AT29">
        <v>78</v>
      </c>
      <c r="AU29">
        <v>198</v>
      </c>
      <c r="AV29">
        <v>22</v>
      </c>
      <c r="AX29">
        <v>368</v>
      </c>
      <c r="AY29" s="1">
        <v>44249.391701388886</v>
      </c>
      <c r="AZ29">
        <v>1</v>
      </c>
      <c r="BA29">
        <v>7</v>
      </c>
      <c r="BB29">
        <v>7</v>
      </c>
      <c r="BC29">
        <v>0</v>
      </c>
      <c r="BD29">
        <v>0</v>
      </c>
      <c r="BE29" t="s">
        <v>308</v>
      </c>
      <c r="BF29">
        <v>14</v>
      </c>
    </row>
    <row r="30" spans="1:58" ht="270" x14ac:dyDescent="0.25">
      <c r="A30">
        <v>268</v>
      </c>
      <c r="B30" t="s">
        <v>181</v>
      </c>
      <c r="C30" s="1">
        <v>44256.587997685187</v>
      </c>
      <c r="G30" t="s">
        <v>511</v>
      </c>
      <c r="H30">
        <v>1</v>
      </c>
      <c r="I30">
        <v>26</v>
      </c>
      <c r="J30" t="s">
        <v>512</v>
      </c>
      <c r="L30" t="e">
        <v>#NAME?</v>
      </c>
      <c r="M30" s="2" t="s">
        <v>513</v>
      </c>
      <c r="N30">
        <v>2</v>
      </c>
      <c r="O30">
        <v>4</v>
      </c>
      <c r="P30">
        <v>4</v>
      </c>
      <c r="Q30">
        <v>2</v>
      </c>
      <c r="R30">
        <v>3</v>
      </c>
      <c r="V30">
        <v>5</v>
      </c>
      <c r="W30">
        <v>3</v>
      </c>
      <c r="X30">
        <v>3</v>
      </c>
      <c r="Y30">
        <v>5</v>
      </c>
      <c r="Z30">
        <v>5</v>
      </c>
      <c r="AA30">
        <v>4</v>
      </c>
      <c r="AB30">
        <v>4</v>
      </c>
      <c r="AC30">
        <v>3</v>
      </c>
      <c r="AP30">
        <v>19</v>
      </c>
      <c r="AR30">
        <v>37</v>
      </c>
      <c r="AS30">
        <v>14</v>
      </c>
      <c r="AT30">
        <v>90</v>
      </c>
      <c r="AU30">
        <v>81</v>
      </c>
      <c r="AV30">
        <v>25</v>
      </c>
      <c r="AX30">
        <v>266</v>
      </c>
      <c r="AY30" s="1">
        <v>44256.59107638889</v>
      </c>
      <c r="AZ30">
        <v>1</v>
      </c>
      <c r="BA30">
        <v>7</v>
      </c>
      <c r="BB30">
        <v>7</v>
      </c>
      <c r="BC30">
        <v>0</v>
      </c>
      <c r="BD30">
        <v>0</v>
      </c>
      <c r="BE30" t="s">
        <v>198</v>
      </c>
      <c r="BF30">
        <v>4</v>
      </c>
    </row>
    <row r="31" spans="1:58" ht="240" x14ac:dyDescent="0.25">
      <c r="A31">
        <v>135</v>
      </c>
      <c r="B31" t="s">
        <v>181</v>
      </c>
      <c r="C31" s="1">
        <v>44245.386608796296</v>
      </c>
      <c r="G31" t="s">
        <v>134</v>
      </c>
      <c r="H31">
        <v>3</v>
      </c>
      <c r="I31">
        <v>9</v>
      </c>
      <c r="J31" t="s">
        <v>135</v>
      </c>
      <c r="L31" s="2" t="s">
        <v>201</v>
      </c>
      <c r="M31" s="2" t="s">
        <v>202</v>
      </c>
      <c r="N31">
        <v>4</v>
      </c>
      <c r="O31">
        <v>4</v>
      </c>
      <c r="P31">
        <v>4</v>
      </c>
      <c r="Q31">
        <v>2</v>
      </c>
      <c r="R31">
        <v>2</v>
      </c>
      <c r="V31">
        <v>4</v>
      </c>
      <c r="W31">
        <v>4</v>
      </c>
      <c r="Y31">
        <v>3</v>
      </c>
      <c r="Z31">
        <v>4</v>
      </c>
      <c r="AA31">
        <v>4</v>
      </c>
      <c r="AB31">
        <v>4</v>
      </c>
      <c r="AC31">
        <v>2</v>
      </c>
      <c r="AP31">
        <v>21</v>
      </c>
      <c r="AR31">
        <v>57</v>
      </c>
      <c r="AS31">
        <v>14</v>
      </c>
      <c r="AT31">
        <v>183</v>
      </c>
      <c r="AU31">
        <v>66</v>
      </c>
      <c r="AV31">
        <v>26</v>
      </c>
      <c r="AX31">
        <v>367</v>
      </c>
      <c r="AY31" s="1">
        <v>44245.390856481485</v>
      </c>
      <c r="AZ31">
        <v>1</v>
      </c>
      <c r="BA31">
        <v>7</v>
      </c>
      <c r="BB31">
        <v>7</v>
      </c>
      <c r="BC31">
        <v>0</v>
      </c>
      <c r="BD31">
        <v>0</v>
      </c>
      <c r="BE31" t="s">
        <v>203</v>
      </c>
      <c r="BF31">
        <v>3</v>
      </c>
    </row>
    <row r="32" spans="1:58" x14ac:dyDescent="0.25">
      <c r="A32">
        <v>267</v>
      </c>
      <c r="B32" t="s">
        <v>181</v>
      </c>
      <c r="C32" s="1">
        <v>44256.58797453704</v>
      </c>
      <c r="G32" t="s">
        <v>407</v>
      </c>
      <c r="H32">
        <v>2</v>
      </c>
      <c r="I32">
        <v>26</v>
      </c>
      <c r="J32" t="s">
        <v>408</v>
      </c>
      <c r="L32" t="e">
        <v>#NAME?</v>
      </c>
      <c r="M32" t="e">
        <v>#NAME?</v>
      </c>
      <c r="Q32">
        <v>2</v>
      </c>
      <c r="V32">
        <v>5</v>
      </c>
      <c r="Y32">
        <v>4</v>
      </c>
      <c r="Z32">
        <v>4</v>
      </c>
      <c r="AA32">
        <v>4</v>
      </c>
      <c r="AB32">
        <v>4</v>
      </c>
      <c r="AP32">
        <v>40</v>
      </c>
      <c r="AR32">
        <v>71</v>
      </c>
      <c r="AS32">
        <v>21</v>
      </c>
      <c r="AT32">
        <v>183</v>
      </c>
      <c r="AU32">
        <v>81</v>
      </c>
      <c r="AV32">
        <v>37</v>
      </c>
      <c r="AX32">
        <v>433</v>
      </c>
      <c r="AY32" s="1">
        <v>44256.592986111114</v>
      </c>
      <c r="AZ32">
        <v>1</v>
      </c>
      <c r="BA32">
        <v>7</v>
      </c>
      <c r="BB32">
        <v>7</v>
      </c>
      <c r="BC32">
        <v>0</v>
      </c>
      <c r="BD32">
        <v>0</v>
      </c>
      <c r="BE32" t="s">
        <v>510</v>
      </c>
      <c r="BF32">
        <v>0</v>
      </c>
    </row>
    <row r="33" spans="1:58" ht="409.5" x14ac:dyDescent="0.25">
      <c r="A33">
        <v>309</v>
      </c>
      <c r="B33" t="s">
        <v>181</v>
      </c>
      <c r="C33" s="1">
        <v>44258.441921296297</v>
      </c>
      <c r="G33" t="s">
        <v>407</v>
      </c>
      <c r="H33">
        <v>8</v>
      </c>
      <c r="I33">
        <v>6</v>
      </c>
      <c r="J33" t="s">
        <v>550</v>
      </c>
      <c r="L33" s="2" t="s">
        <v>1024</v>
      </c>
      <c r="M33" s="2" t="s">
        <v>600</v>
      </c>
      <c r="N33">
        <v>4</v>
      </c>
      <c r="O33">
        <v>4</v>
      </c>
      <c r="P33">
        <v>4</v>
      </c>
      <c r="Q33">
        <v>1</v>
      </c>
      <c r="R33">
        <v>2</v>
      </c>
      <c r="V33">
        <v>5</v>
      </c>
      <c r="W33">
        <v>5</v>
      </c>
      <c r="X33">
        <v>5</v>
      </c>
      <c r="Y33">
        <v>5</v>
      </c>
      <c r="Z33">
        <v>5</v>
      </c>
      <c r="AA33">
        <v>5</v>
      </c>
      <c r="AB33">
        <v>5</v>
      </c>
      <c r="AC33">
        <v>2</v>
      </c>
      <c r="AP33">
        <v>13</v>
      </c>
      <c r="AR33">
        <v>33</v>
      </c>
      <c r="AS33">
        <v>14</v>
      </c>
      <c r="AT33">
        <v>207</v>
      </c>
      <c r="AU33">
        <v>94</v>
      </c>
      <c r="AV33">
        <v>53</v>
      </c>
      <c r="AX33">
        <v>414</v>
      </c>
      <c r="AY33" s="1">
        <v>44258.446712962963</v>
      </c>
      <c r="AZ33">
        <v>1</v>
      </c>
      <c r="BA33">
        <v>7</v>
      </c>
      <c r="BB33">
        <v>7</v>
      </c>
      <c r="BC33">
        <v>0</v>
      </c>
      <c r="BD33">
        <v>0</v>
      </c>
      <c r="BE33" t="s">
        <v>209</v>
      </c>
      <c r="BF33">
        <v>7</v>
      </c>
    </row>
    <row r="34" spans="1:58" ht="240" x14ac:dyDescent="0.25">
      <c r="A34">
        <v>270</v>
      </c>
      <c r="B34" t="s">
        <v>181</v>
      </c>
      <c r="C34" s="1">
        <v>44256.588043981479</v>
      </c>
      <c r="G34" t="s">
        <v>455</v>
      </c>
      <c r="H34">
        <v>7</v>
      </c>
      <c r="I34">
        <v>23</v>
      </c>
      <c r="J34" t="s">
        <v>456</v>
      </c>
      <c r="L34" s="2" t="s">
        <v>518</v>
      </c>
      <c r="M34" s="2" t="s">
        <v>519</v>
      </c>
      <c r="N34">
        <v>2</v>
      </c>
      <c r="O34">
        <v>4</v>
      </c>
      <c r="P34">
        <v>4</v>
      </c>
      <c r="Q34">
        <v>3</v>
      </c>
      <c r="R34">
        <v>4</v>
      </c>
      <c r="V34">
        <v>4</v>
      </c>
      <c r="W34">
        <v>5</v>
      </c>
      <c r="X34">
        <v>4</v>
      </c>
      <c r="Y34">
        <v>4</v>
      </c>
      <c r="Z34">
        <v>4</v>
      </c>
      <c r="AA34">
        <v>4</v>
      </c>
      <c r="AB34">
        <v>5</v>
      </c>
      <c r="AC34">
        <v>2</v>
      </c>
      <c r="AP34">
        <v>17</v>
      </c>
      <c r="AR34">
        <v>39</v>
      </c>
      <c r="AS34">
        <v>11</v>
      </c>
      <c r="AT34">
        <v>139</v>
      </c>
      <c r="AU34">
        <v>54</v>
      </c>
      <c r="AV34">
        <v>18</v>
      </c>
      <c r="AX34">
        <v>278</v>
      </c>
      <c r="AY34" s="1">
        <v>44256.591261574074</v>
      </c>
      <c r="AZ34">
        <v>1</v>
      </c>
      <c r="BA34">
        <v>7</v>
      </c>
      <c r="BB34">
        <v>7</v>
      </c>
      <c r="BC34">
        <v>0</v>
      </c>
      <c r="BD34">
        <v>0</v>
      </c>
      <c r="BE34" t="s">
        <v>215</v>
      </c>
      <c r="BF34">
        <v>14</v>
      </c>
    </row>
    <row r="35" spans="1:58" ht="255" x14ac:dyDescent="0.25">
      <c r="A35">
        <v>211</v>
      </c>
      <c r="B35" t="s">
        <v>181</v>
      </c>
      <c r="C35" s="1">
        <v>44249.387546296297</v>
      </c>
      <c r="G35" t="s">
        <v>304</v>
      </c>
      <c r="H35">
        <v>8</v>
      </c>
      <c r="I35">
        <v>12</v>
      </c>
      <c r="J35" t="s">
        <v>305</v>
      </c>
      <c r="L35" s="2" t="s">
        <v>373</v>
      </c>
      <c r="M35" s="2" t="s">
        <v>374</v>
      </c>
      <c r="N35">
        <v>4</v>
      </c>
      <c r="O35">
        <v>4</v>
      </c>
      <c r="P35">
        <v>3</v>
      </c>
      <c r="Q35">
        <v>3</v>
      </c>
      <c r="R35">
        <v>4</v>
      </c>
      <c r="V35">
        <v>4</v>
      </c>
      <c r="Y35">
        <v>4</v>
      </c>
      <c r="Z35">
        <v>4</v>
      </c>
      <c r="AA35">
        <v>4</v>
      </c>
      <c r="AB35">
        <v>4</v>
      </c>
      <c r="AP35">
        <v>25</v>
      </c>
      <c r="AR35">
        <v>24</v>
      </c>
      <c r="AS35">
        <v>11</v>
      </c>
      <c r="AT35">
        <v>62</v>
      </c>
      <c r="AU35">
        <v>170</v>
      </c>
      <c r="AV35">
        <v>32</v>
      </c>
      <c r="AX35">
        <v>324</v>
      </c>
      <c r="AY35" s="1">
        <v>44249.391296296293</v>
      </c>
      <c r="AZ35">
        <v>1</v>
      </c>
      <c r="BA35">
        <v>7</v>
      </c>
      <c r="BB35">
        <v>7</v>
      </c>
      <c r="BC35">
        <v>0</v>
      </c>
      <c r="BD35">
        <v>0</v>
      </c>
      <c r="BE35" t="s">
        <v>375</v>
      </c>
      <c r="BF35">
        <v>12</v>
      </c>
    </row>
    <row r="36" spans="1:58" ht="120" x14ac:dyDescent="0.25">
      <c r="A36">
        <v>219</v>
      </c>
      <c r="B36" t="s">
        <v>181</v>
      </c>
      <c r="C36" s="1">
        <v>44249.388055555559</v>
      </c>
      <c r="G36" t="s">
        <v>335</v>
      </c>
      <c r="H36">
        <v>6</v>
      </c>
      <c r="I36">
        <v>19</v>
      </c>
      <c r="J36" t="s">
        <v>340</v>
      </c>
      <c r="L36" s="2" t="s">
        <v>391</v>
      </c>
      <c r="M36" t="e">
        <v>#NAME?</v>
      </c>
      <c r="N36">
        <v>3</v>
      </c>
      <c r="O36">
        <v>5</v>
      </c>
      <c r="P36">
        <v>4</v>
      </c>
      <c r="Q36">
        <v>5</v>
      </c>
      <c r="R36">
        <v>5</v>
      </c>
      <c r="V36">
        <v>5</v>
      </c>
      <c r="W36">
        <v>5</v>
      </c>
      <c r="X36">
        <v>5</v>
      </c>
      <c r="Y36">
        <v>4</v>
      </c>
      <c r="Z36">
        <v>5</v>
      </c>
      <c r="AA36">
        <v>5</v>
      </c>
      <c r="AB36">
        <v>5</v>
      </c>
      <c r="AC36">
        <v>2</v>
      </c>
      <c r="AP36">
        <v>13</v>
      </c>
      <c r="AR36">
        <v>33</v>
      </c>
      <c r="AS36">
        <v>10</v>
      </c>
      <c r="AT36">
        <v>65</v>
      </c>
      <c r="AU36">
        <v>92</v>
      </c>
      <c r="AV36">
        <v>22</v>
      </c>
      <c r="AX36">
        <v>235</v>
      </c>
      <c r="AY36" s="1">
        <v>44249.390775462962</v>
      </c>
      <c r="AZ36">
        <v>1</v>
      </c>
      <c r="BA36">
        <v>7</v>
      </c>
      <c r="BB36">
        <v>7</v>
      </c>
      <c r="BC36">
        <v>0</v>
      </c>
      <c r="BD36">
        <v>0</v>
      </c>
      <c r="BE36" t="s">
        <v>392</v>
      </c>
      <c r="BF36">
        <v>17</v>
      </c>
    </row>
    <row r="37" spans="1:58" ht="90" x14ac:dyDescent="0.25">
      <c r="A37">
        <v>131</v>
      </c>
      <c r="B37" t="s">
        <v>181</v>
      </c>
      <c r="C37" s="1">
        <v>44245.386412037034</v>
      </c>
      <c r="G37" t="s">
        <v>144</v>
      </c>
      <c r="H37">
        <v>12</v>
      </c>
      <c r="I37">
        <v>25</v>
      </c>
      <c r="J37" t="s">
        <v>145</v>
      </c>
      <c r="L37" s="2" t="s">
        <v>193</v>
      </c>
      <c r="M37" t="s">
        <v>194</v>
      </c>
      <c r="N37">
        <v>4</v>
      </c>
      <c r="O37">
        <v>4</v>
      </c>
      <c r="P37">
        <v>3</v>
      </c>
      <c r="Q37">
        <v>3</v>
      </c>
      <c r="R37">
        <v>4</v>
      </c>
      <c r="V37">
        <v>4</v>
      </c>
      <c r="W37">
        <v>3</v>
      </c>
      <c r="X37">
        <v>3</v>
      </c>
      <c r="Y37">
        <v>5</v>
      </c>
      <c r="Z37">
        <v>4</v>
      </c>
      <c r="AA37">
        <v>4</v>
      </c>
      <c r="AB37">
        <v>4</v>
      </c>
      <c r="AC37">
        <v>1</v>
      </c>
      <c r="AP37">
        <v>29</v>
      </c>
      <c r="AR37">
        <v>28</v>
      </c>
      <c r="AS37">
        <v>10</v>
      </c>
      <c r="AT37">
        <v>40</v>
      </c>
      <c r="AU37">
        <v>125</v>
      </c>
      <c r="AV37">
        <v>32</v>
      </c>
      <c r="AX37">
        <v>264</v>
      </c>
      <c r="AY37" s="1">
        <v>44245.389467592591</v>
      </c>
      <c r="AZ37">
        <v>1</v>
      </c>
      <c r="BA37">
        <v>7</v>
      </c>
      <c r="BB37">
        <v>7</v>
      </c>
      <c r="BC37">
        <v>0</v>
      </c>
      <c r="BD37">
        <v>0</v>
      </c>
      <c r="BE37" t="s">
        <v>195</v>
      </c>
      <c r="BF37">
        <v>18</v>
      </c>
    </row>
    <row r="38" spans="1:58" ht="195" x14ac:dyDescent="0.25">
      <c r="A38">
        <v>142</v>
      </c>
      <c r="B38" t="s">
        <v>181</v>
      </c>
      <c r="C38" s="1">
        <v>44245.387106481481</v>
      </c>
      <c r="G38" t="s">
        <v>117</v>
      </c>
      <c r="H38">
        <v>11</v>
      </c>
      <c r="I38">
        <v>29</v>
      </c>
      <c r="J38" t="s">
        <v>118</v>
      </c>
      <c r="L38" s="2" t="s">
        <v>213</v>
      </c>
      <c r="M38" s="2" t="s">
        <v>214</v>
      </c>
      <c r="N38">
        <v>4</v>
      </c>
      <c r="O38">
        <v>5</v>
      </c>
      <c r="P38">
        <v>4</v>
      </c>
      <c r="Q38">
        <v>1</v>
      </c>
      <c r="R38">
        <v>2</v>
      </c>
      <c r="V38">
        <v>5</v>
      </c>
      <c r="W38">
        <v>4</v>
      </c>
      <c r="X38">
        <v>3</v>
      </c>
      <c r="Y38">
        <v>4</v>
      </c>
      <c r="Z38">
        <v>5</v>
      </c>
      <c r="AA38">
        <v>4</v>
      </c>
      <c r="AB38">
        <v>4</v>
      </c>
      <c r="AC38">
        <v>2</v>
      </c>
      <c r="AP38">
        <v>10</v>
      </c>
      <c r="AR38">
        <v>39</v>
      </c>
      <c r="AS38">
        <v>14</v>
      </c>
      <c r="AT38">
        <v>89</v>
      </c>
      <c r="AU38">
        <v>74</v>
      </c>
      <c r="AV38">
        <v>28</v>
      </c>
      <c r="AX38">
        <v>254</v>
      </c>
      <c r="AY38" s="1">
        <v>44245.390046296299</v>
      </c>
      <c r="AZ38">
        <v>1</v>
      </c>
      <c r="BA38">
        <v>7</v>
      </c>
      <c r="BB38">
        <v>7</v>
      </c>
      <c r="BC38">
        <v>0</v>
      </c>
      <c r="BD38">
        <v>0</v>
      </c>
      <c r="BE38" t="s">
        <v>215</v>
      </c>
      <c r="BF38">
        <v>11</v>
      </c>
    </row>
    <row r="39" spans="1:58" x14ac:dyDescent="0.25">
      <c r="A39">
        <v>198</v>
      </c>
      <c r="B39" t="s">
        <v>181</v>
      </c>
      <c r="C39" s="1">
        <v>44249.387361111112</v>
      </c>
      <c r="G39" t="s">
        <v>117</v>
      </c>
      <c r="H39">
        <v>27</v>
      </c>
      <c r="I39">
        <v>23</v>
      </c>
      <c r="J39" t="s">
        <v>238</v>
      </c>
      <c r="L39" t="s">
        <v>250</v>
      </c>
      <c r="M39" t="s">
        <v>250</v>
      </c>
      <c r="N39">
        <v>5</v>
      </c>
      <c r="O39">
        <v>5</v>
      </c>
      <c r="P39">
        <v>4</v>
      </c>
      <c r="Q39">
        <v>1</v>
      </c>
      <c r="R39">
        <v>3</v>
      </c>
      <c r="V39">
        <v>4</v>
      </c>
      <c r="W39">
        <v>3</v>
      </c>
      <c r="X39">
        <v>3</v>
      </c>
      <c r="Y39">
        <v>3</v>
      </c>
      <c r="Z39">
        <v>5</v>
      </c>
      <c r="AA39">
        <v>4</v>
      </c>
      <c r="AB39">
        <v>4</v>
      </c>
      <c r="AC39">
        <v>3</v>
      </c>
      <c r="AP39">
        <v>10</v>
      </c>
      <c r="AR39">
        <v>35</v>
      </c>
      <c r="AS39">
        <v>9</v>
      </c>
      <c r="AT39">
        <v>31</v>
      </c>
      <c r="AU39">
        <v>6</v>
      </c>
      <c r="AV39">
        <v>27</v>
      </c>
      <c r="AX39">
        <v>118</v>
      </c>
      <c r="AY39" s="1">
        <v>44249.388726851852</v>
      </c>
      <c r="AZ39">
        <v>1</v>
      </c>
      <c r="BA39">
        <v>7</v>
      </c>
      <c r="BB39">
        <v>7</v>
      </c>
      <c r="BC39">
        <v>0</v>
      </c>
      <c r="BD39">
        <v>0</v>
      </c>
      <c r="BE39" t="s">
        <v>347</v>
      </c>
      <c r="BF39">
        <v>117</v>
      </c>
    </row>
    <row r="40" spans="1:58" ht="105" x14ac:dyDescent="0.25">
      <c r="A40">
        <v>264</v>
      </c>
      <c r="B40" t="s">
        <v>181</v>
      </c>
      <c r="C40" s="1">
        <v>44256.587951388887</v>
      </c>
      <c r="G40" t="s">
        <v>472</v>
      </c>
      <c r="H40">
        <v>14</v>
      </c>
      <c r="I40">
        <v>4</v>
      </c>
      <c r="J40" t="s">
        <v>473</v>
      </c>
      <c r="L40" s="2" t="s">
        <v>504</v>
      </c>
      <c r="M40" s="2" t="s">
        <v>505</v>
      </c>
      <c r="O40">
        <v>3</v>
      </c>
      <c r="P40">
        <v>4</v>
      </c>
      <c r="Q40">
        <v>2</v>
      </c>
      <c r="V40">
        <v>4</v>
      </c>
      <c r="W40">
        <v>4</v>
      </c>
      <c r="X40">
        <v>3</v>
      </c>
      <c r="Y40">
        <v>3</v>
      </c>
      <c r="Z40">
        <v>3</v>
      </c>
      <c r="AA40">
        <v>3</v>
      </c>
      <c r="AB40">
        <v>3</v>
      </c>
      <c r="AC40">
        <v>3</v>
      </c>
      <c r="AP40">
        <v>21</v>
      </c>
      <c r="AR40">
        <v>62</v>
      </c>
      <c r="AS40">
        <v>25</v>
      </c>
      <c r="AT40">
        <v>70</v>
      </c>
      <c r="AU40">
        <v>58</v>
      </c>
      <c r="AV40">
        <v>50</v>
      </c>
      <c r="AX40">
        <v>286</v>
      </c>
      <c r="AY40" s="1">
        <v>44256.591261574074</v>
      </c>
      <c r="AZ40">
        <v>1</v>
      </c>
      <c r="BA40">
        <v>7</v>
      </c>
      <c r="BB40">
        <v>7</v>
      </c>
      <c r="BC40">
        <v>0</v>
      </c>
      <c r="BD40">
        <v>0</v>
      </c>
      <c r="BE40" t="s">
        <v>418</v>
      </c>
      <c r="BF40">
        <v>6</v>
      </c>
    </row>
    <row r="41" spans="1:58" x14ac:dyDescent="0.25">
      <c r="A41">
        <v>141</v>
      </c>
      <c r="B41" t="s">
        <v>181</v>
      </c>
      <c r="C41" s="1">
        <v>44245.387071759258</v>
      </c>
      <c r="G41" t="s">
        <v>156</v>
      </c>
      <c r="H41">
        <v>12</v>
      </c>
      <c r="I41">
        <v>10</v>
      </c>
      <c r="J41" t="s">
        <v>157</v>
      </c>
      <c r="L41" t="s">
        <v>210</v>
      </c>
      <c r="M41" t="s">
        <v>211</v>
      </c>
      <c r="N41">
        <v>3</v>
      </c>
      <c r="O41">
        <v>2</v>
      </c>
      <c r="P41">
        <v>4</v>
      </c>
      <c r="Q41">
        <v>3</v>
      </c>
      <c r="V41">
        <v>3</v>
      </c>
      <c r="W41">
        <v>3</v>
      </c>
      <c r="X41">
        <v>4</v>
      </c>
      <c r="Y41">
        <v>3</v>
      </c>
      <c r="Z41">
        <v>3</v>
      </c>
      <c r="AB41">
        <v>3</v>
      </c>
      <c r="AP41">
        <v>12</v>
      </c>
      <c r="AR41">
        <v>50</v>
      </c>
      <c r="AS41">
        <v>4</v>
      </c>
      <c r="AT41">
        <v>20</v>
      </c>
      <c r="AU41">
        <v>11</v>
      </c>
      <c r="AV41">
        <v>35</v>
      </c>
      <c r="AX41">
        <v>132</v>
      </c>
      <c r="AY41" s="1">
        <v>44245.388599537036</v>
      </c>
      <c r="AZ41">
        <v>1</v>
      </c>
      <c r="BA41">
        <v>7</v>
      </c>
      <c r="BB41">
        <v>7</v>
      </c>
      <c r="BC41">
        <v>0</v>
      </c>
      <c r="BD41">
        <v>0</v>
      </c>
      <c r="BE41" t="s">
        <v>212</v>
      </c>
      <c r="BF41">
        <v>110</v>
      </c>
    </row>
    <row r="42" spans="1:58" ht="240" x14ac:dyDescent="0.25">
      <c r="A42">
        <v>215</v>
      </c>
      <c r="B42" t="s">
        <v>181</v>
      </c>
      <c r="C42" s="1">
        <v>44249.387627314813</v>
      </c>
      <c r="G42" t="s">
        <v>140</v>
      </c>
      <c r="H42">
        <v>2</v>
      </c>
      <c r="I42">
        <v>10</v>
      </c>
      <c r="J42" t="s">
        <v>314</v>
      </c>
      <c r="L42" s="2" t="s">
        <v>381</v>
      </c>
      <c r="M42" s="2" t="s">
        <v>382</v>
      </c>
      <c r="N42">
        <v>3</v>
      </c>
      <c r="O42">
        <v>4</v>
      </c>
      <c r="Q42">
        <v>2</v>
      </c>
      <c r="R42">
        <v>2</v>
      </c>
      <c r="V42">
        <v>4</v>
      </c>
      <c r="W42">
        <v>4</v>
      </c>
      <c r="X42">
        <v>2</v>
      </c>
      <c r="Y42">
        <v>3</v>
      </c>
      <c r="Z42">
        <v>4</v>
      </c>
      <c r="AA42">
        <v>4</v>
      </c>
      <c r="AB42">
        <v>2</v>
      </c>
      <c r="AC42">
        <v>2</v>
      </c>
      <c r="AP42">
        <v>22</v>
      </c>
      <c r="AR42">
        <v>57</v>
      </c>
      <c r="AS42">
        <v>27</v>
      </c>
      <c r="AT42">
        <v>67</v>
      </c>
      <c r="AU42">
        <v>88</v>
      </c>
      <c r="AV42">
        <v>42</v>
      </c>
      <c r="AX42">
        <v>303</v>
      </c>
      <c r="AY42" s="1">
        <v>44249.391134259262</v>
      </c>
      <c r="AZ42">
        <v>1</v>
      </c>
      <c r="BA42">
        <v>7</v>
      </c>
      <c r="BB42">
        <v>7</v>
      </c>
      <c r="BC42">
        <v>0</v>
      </c>
      <c r="BD42">
        <v>0</v>
      </c>
      <c r="BE42" t="s">
        <v>343</v>
      </c>
      <c r="BF42">
        <v>4</v>
      </c>
    </row>
    <row r="43" spans="1:58" ht="255" x14ac:dyDescent="0.25">
      <c r="A43">
        <v>307</v>
      </c>
      <c r="B43" t="s">
        <v>181</v>
      </c>
      <c r="C43" s="1">
        <v>44258.441886574074</v>
      </c>
      <c r="G43" t="s">
        <v>140</v>
      </c>
      <c r="H43">
        <v>3</v>
      </c>
      <c r="I43">
        <v>22</v>
      </c>
      <c r="J43" t="s">
        <v>547</v>
      </c>
      <c r="L43" s="2" t="s">
        <v>597</v>
      </c>
      <c r="M43" s="2" t="s">
        <v>598</v>
      </c>
      <c r="N43">
        <v>2</v>
      </c>
      <c r="O43">
        <v>4</v>
      </c>
      <c r="P43">
        <v>3</v>
      </c>
      <c r="Q43">
        <v>1</v>
      </c>
      <c r="R43">
        <v>3</v>
      </c>
      <c r="V43">
        <v>4</v>
      </c>
      <c r="W43">
        <v>4</v>
      </c>
      <c r="X43">
        <v>2</v>
      </c>
      <c r="Y43">
        <v>4</v>
      </c>
      <c r="Z43">
        <v>4</v>
      </c>
      <c r="AA43">
        <v>4</v>
      </c>
      <c r="AB43">
        <v>4</v>
      </c>
      <c r="AC43">
        <v>2</v>
      </c>
      <c r="AP43">
        <v>21</v>
      </c>
      <c r="AR43">
        <v>62</v>
      </c>
      <c r="AS43">
        <v>19</v>
      </c>
      <c r="AT43">
        <v>176</v>
      </c>
      <c r="AU43">
        <v>125</v>
      </c>
      <c r="AV43">
        <v>52</v>
      </c>
      <c r="AX43">
        <v>455</v>
      </c>
      <c r="AY43" s="1">
        <v>44258.447152777779</v>
      </c>
      <c r="AZ43">
        <v>1</v>
      </c>
      <c r="BA43">
        <v>7</v>
      </c>
      <c r="BB43">
        <v>7</v>
      </c>
      <c r="BC43">
        <v>0</v>
      </c>
      <c r="BD43">
        <v>0</v>
      </c>
      <c r="BE43" t="s">
        <v>564</v>
      </c>
      <c r="BF43">
        <v>0</v>
      </c>
    </row>
    <row r="44" spans="1:58" ht="345" x14ac:dyDescent="0.25">
      <c r="A44">
        <v>304</v>
      </c>
      <c r="B44" t="s">
        <v>181</v>
      </c>
      <c r="C44" s="1">
        <v>44258.441863425927</v>
      </c>
      <c r="G44" t="s">
        <v>140</v>
      </c>
      <c r="H44">
        <v>5</v>
      </c>
      <c r="I44">
        <v>12</v>
      </c>
      <c r="J44" t="s">
        <v>553</v>
      </c>
      <c r="L44" s="2" t="s">
        <v>592</v>
      </c>
      <c r="M44" s="2" t="s">
        <v>593</v>
      </c>
      <c r="N44">
        <v>3</v>
      </c>
      <c r="O44">
        <v>5</v>
      </c>
      <c r="P44">
        <v>4</v>
      </c>
      <c r="Q44">
        <v>3</v>
      </c>
      <c r="R44">
        <v>2</v>
      </c>
      <c r="V44">
        <v>4</v>
      </c>
      <c r="W44">
        <v>4</v>
      </c>
      <c r="X44">
        <v>3</v>
      </c>
      <c r="Y44">
        <v>3</v>
      </c>
      <c r="Z44">
        <v>4</v>
      </c>
      <c r="AA44">
        <v>5</v>
      </c>
      <c r="AB44">
        <v>4</v>
      </c>
      <c r="AC44">
        <v>3</v>
      </c>
      <c r="AP44">
        <v>32</v>
      </c>
      <c r="AR44">
        <v>36</v>
      </c>
      <c r="AS44">
        <v>23</v>
      </c>
      <c r="AT44">
        <v>176</v>
      </c>
      <c r="AU44">
        <v>144</v>
      </c>
      <c r="AV44">
        <v>56</v>
      </c>
      <c r="AX44">
        <v>467</v>
      </c>
      <c r="AY44" s="1">
        <v>44258.447268518517</v>
      </c>
      <c r="AZ44">
        <v>1</v>
      </c>
      <c r="BA44">
        <v>7</v>
      </c>
      <c r="BB44">
        <v>7</v>
      </c>
      <c r="BC44">
        <v>0</v>
      </c>
      <c r="BD44">
        <v>0</v>
      </c>
      <c r="BE44" t="s">
        <v>571</v>
      </c>
      <c r="BF44">
        <v>1</v>
      </c>
    </row>
    <row r="45" spans="1:58" ht="150" x14ac:dyDescent="0.25">
      <c r="A45">
        <v>218</v>
      </c>
      <c r="B45" t="s">
        <v>181</v>
      </c>
      <c r="C45" s="1">
        <v>44249.387824074074</v>
      </c>
      <c r="G45" t="s">
        <v>140</v>
      </c>
      <c r="H45">
        <v>6</v>
      </c>
      <c r="I45">
        <v>19</v>
      </c>
      <c r="J45" t="s">
        <v>310</v>
      </c>
      <c r="L45" s="2" t="s">
        <v>1025</v>
      </c>
      <c r="M45" s="2" t="s">
        <v>389</v>
      </c>
      <c r="N45">
        <v>4</v>
      </c>
      <c r="O45">
        <v>4</v>
      </c>
      <c r="P45">
        <v>4</v>
      </c>
      <c r="Q45">
        <v>2</v>
      </c>
      <c r="R45">
        <v>3</v>
      </c>
      <c r="V45">
        <v>4</v>
      </c>
      <c r="W45">
        <v>3</v>
      </c>
      <c r="X45">
        <v>3</v>
      </c>
      <c r="Y45">
        <v>4</v>
      </c>
      <c r="Z45">
        <v>4</v>
      </c>
      <c r="AA45">
        <v>5</v>
      </c>
      <c r="AB45">
        <v>4</v>
      </c>
      <c r="AC45">
        <v>2</v>
      </c>
      <c r="AP45">
        <v>17</v>
      </c>
      <c r="AR45">
        <v>18</v>
      </c>
      <c r="AS45">
        <v>5</v>
      </c>
      <c r="AT45">
        <v>65</v>
      </c>
      <c r="AU45">
        <v>89</v>
      </c>
      <c r="AV45">
        <v>17</v>
      </c>
      <c r="AX45">
        <v>211</v>
      </c>
      <c r="AY45" s="1">
        <v>44249.390266203707</v>
      </c>
      <c r="AZ45">
        <v>1</v>
      </c>
      <c r="BA45">
        <v>7</v>
      </c>
      <c r="BB45">
        <v>7</v>
      </c>
      <c r="BC45">
        <v>0</v>
      </c>
      <c r="BD45">
        <v>0</v>
      </c>
      <c r="BE45" t="s">
        <v>390</v>
      </c>
      <c r="BF45">
        <v>38</v>
      </c>
    </row>
    <row r="46" spans="1:58" x14ac:dyDescent="0.25">
      <c r="A46">
        <v>279</v>
      </c>
      <c r="B46" t="s">
        <v>181</v>
      </c>
      <c r="C46" s="1">
        <v>44256.590358796297</v>
      </c>
      <c r="G46" t="s">
        <v>140</v>
      </c>
      <c r="H46">
        <v>6</v>
      </c>
      <c r="I46">
        <v>28</v>
      </c>
      <c r="J46" t="s">
        <v>469</v>
      </c>
      <c r="L46" t="s">
        <v>530</v>
      </c>
      <c r="M46" t="s">
        <v>471</v>
      </c>
      <c r="N46">
        <v>4</v>
      </c>
      <c r="O46">
        <v>4</v>
      </c>
      <c r="P46">
        <v>4</v>
      </c>
      <c r="Q46">
        <v>1</v>
      </c>
      <c r="R46">
        <v>1</v>
      </c>
      <c r="V46">
        <v>1</v>
      </c>
      <c r="W46">
        <v>2</v>
      </c>
      <c r="X46">
        <v>1</v>
      </c>
      <c r="Y46">
        <v>2</v>
      </c>
      <c r="Z46">
        <v>3</v>
      </c>
      <c r="AA46">
        <v>3</v>
      </c>
      <c r="AB46">
        <v>2</v>
      </c>
      <c r="AC46">
        <v>2</v>
      </c>
      <c r="AP46">
        <v>15</v>
      </c>
      <c r="AR46">
        <v>29</v>
      </c>
      <c r="AS46">
        <v>11</v>
      </c>
      <c r="AT46">
        <v>15</v>
      </c>
      <c r="AU46">
        <v>8</v>
      </c>
      <c r="AV46">
        <v>22</v>
      </c>
      <c r="AX46">
        <v>100</v>
      </c>
      <c r="AY46" s="1">
        <v>44256.591516203705</v>
      </c>
      <c r="AZ46">
        <v>1</v>
      </c>
      <c r="BA46">
        <v>7</v>
      </c>
      <c r="BB46">
        <v>7</v>
      </c>
      <c r="BC46">
        <v>0</v>
      </c>
      <c r="BD46">
        <v>0</v>
      </c>
      <c r="BE46" t="s">
        <v>531</v>
      </c>
      <c r="BF46">
        <v>131</v>
      </c>
    </row>
    <row r="47" spans="1:58" ht="409.5" x14ac:dyDescent="0.25">
      <c r="A47">
        <v>136</v>
      </c>
      <c r="B47" t="s">
        <v>181</v>
      </c>
      <c r="C47" s="1">
        <v>44245.386631944442</v>
      </c>
      <c r="G47" t="s">
        <v>140</v>
      </c>
      <c r="H47">
        <v>7</v>
      </c>
      <c r="I47">
        <v>2</v>
      </c>
      <c r="J47" t="s">
        <v>177</v>
      </c>
      <c r="L47" s="2" t="s">
        <v>204</v>
      </c>
      <c r="M47" s="2" t="s">
        <v>205</v>
      </c>
      <c r="N47">
        <v>4</v>
      </c>
      <c r="O47">
        <v>4</v>
      </c>
      <c r="P47">
        <v>4</v>
      </c>
      <c r="Q47">
        <v>2</v>
      </c>
      <c r="R47">
        <v>4</v>
      </c>
      <c r="V47">
        <v>4</v>
      </c>
      <c r="W47">
        <v>4</v>
      </c>
      <c r="X47">
        <v>2</v>
      </c>
      <c r="Y47">
        <v>4</v>
      </c>
      <c r="Z47">
        <v>4</v>
      </c>
      <c r="AA47">
        <v>4</v>
      </c>
      <c r="AB47">
        <v>4</v>
      </c>
      <c r="AC47">
        <v>3</v>
      </c>
      <c r="AP47">
        <v>14</v>
      </c>
      <c r="AR47">
        <v>37</v>
      </c>
      <c r="AS47">
        <v>17</v>
      </c>
      <c r="AT47">
        <v>163</v>
      </c>
      <c r="AU47">
        <v>119</v>
      </c>
      <c r="AV47">
        <v>30</v>
      </c>
      <c r="AX47">
        <v>380</v>
      </c>
      <c r="AY47" s="1">
        <v>44245.391030092593</v>
      </c>
      <c r="AZ47">
        <v>1</v>
      </c>
      <c r="BA47">
        <v>7</v>
      </c>
      <c r="BB47">
        <v>7</v>
      </c>
      <c r="BC47">
        <v>0</v>
      </c>
      <c r="BD47">
        <v>0</v>
      </c>
      <c r="BE47" t="s">
        <v>165</v>
      </c>
      <c r="BF47">
        <v>5</v>
      </c>
    </row>
    <row r="48" spans="1:58" ht="165" x14ac:dyDescent="0.25">
      <c r="A48">
        <v>212</v>
      </c>
      <c r="B48" t="s">
        <v>181</v>
      </c>
      <c r="C48" s="1">
        <v>44249.387546296297</v>
      </c>
      <c r="G48" t="s">
        <v>140</v>
      </c>
      <c r="H48">
        <v>7</v>
      </c>
      <c r="I48">
        <v>11</v>
      </c>
      <c r="J48" t="s">
        <v>274</v>
      </c>
      <c r="L48" s="2" t="s">
        <v>376</v>
      </c>
      <c r="M48" s="2" t="s">
        <v>377</v>
      </c>
      <c r="N48">
        <v>3</v>
      </c>
      <c r="O48">
        <v>4</v>
      </c>
      <c r="P48">
        <v>4</v>
      </c>
      <c r="Q48">
        <v>3</v>
      </c>
      <c r="R48">
        <v>3</v>
      </c>
      <c r="V48">
        <v>5</v>
      </c>
      <c r="W48">
        <v>5</v>
      </c>
      <c r="X48">
        <v>4</v>
      </c>
      <c r="Y48">
        <v>4</v>
      </c>
      <c r="Z48">
        <v>5</v>
      </c>
      <c r="AA48">
        <v>4</v>
      </c>
      <c r="AB48">
        <v>5</v>
      </c>
      <c r="AC48">
        <v>2</v>
      </c>
      <c r="AP48">
        <v>23</v>
      </c>
      <c r="AR48">
        <v>21</v>
      </c>
      <c r="AS48">
        <v>15</v>
      </c>
      <c r="AT48">
        <v>54</v>
      </c>
      <c r="AU48">
        <v>64</v>
      </c>
      <c r="AV48">
        <v>18</v>
      </c>
      <c r="AX48">
        <v>195</v>
      </c>
      <c r="AY48" s="1">
        <v>44249.389803240738</v>
      </c>
      <c r="AZ48">
        <v>1</v>
      </c>
      <c r="BA48">
        <v>7</v>
      </c>
      <c r="BB48">
        <v>7</v>
      </c>
      <c r="BC48">
        <v>0</v>
      </c>
      <c r="BD48">
        <v>0</v>
      </c>
      <c r="BE48" t="s">
        <v>378</v>
      </c>
      <c r="BF48">
        <v>22</v>
      </c>
    </row>
    <row r="49" spans="1:58" ht="195" x14ac:dyDescent="0.25">
      <c r="A49">
        <v>143</v>
      </c>
      <c r="B49" t="s">
        <v>181</v>
      </c>
      <c r="C49" s="1">
        <v>44245.387164351851</v>
      </c>
      <c r="G49" t="s">
        <v>140</v>
      </c>
      <c r="H49">
        <v>11</v>
      </c>
      <c r="I49">
        <v>87</v>
      </c>
      <c r="J49" t="s">
        <v>141</v>
      </c>
      <c r="L49" t="e">
        <v>#NAME?</v>
      </c>
      <c r="M49" s="2" t="s">
        <v>216</v>
      </c>
      <c r="N49">
        <v>4</v>
      </c>
      <c r="O49">
        <v>4</v>
      </c>
      <c r="Q49">
        <v>4</v>
      </c>
      <c r="R49">
        <v>2</v>
      </c>
      <c r="V49">
        <v>5</v>
      </c>
      <c r="W49">
        <v>4</v>
      </c>
      <c r="X49">
        <v>3</v>
      </c>
      <c r="Y49">
        <v>3</v>
      </c>
      <c r="Z49">
        <v>4</v>
      </c>
      <c r="AA49">
        <v>4</v>
      </c>
      <c r="AB49">
        <v>4</v>
      </c>
      <c r="AC49">
        <v>3</v>
      </c>
      <c r="AP49">
        <v>16</v>
      </c>
      <c r="AR49">
        <v>91</v>
      </c>
      <c r="AS49">
        <v>40</v>
      </c>
      <c r="AT49">
        <v>226</v>
      </c>
      <c r="AU49">
        <v>68</v>
      </c>
      <c r="AV49">
        <v>22</v>
      </c>
      <c r="AX49">
        <v>385</v>
      </c>
      <c r="AY49" s="1">
        <v>44245.392523148148</v>
      </c>
      <c r="AZ49">
        <v>1</v>
      </c>
      <c r="BA49">
        <v>7</v>
      </c>
      <c r="BB49">
        <v>7</v>
      </c>
      <c r="BC49">
        <v>0</v>
      </c>
      <c r="BD49">
        <v>0</v>
      </c>
      <c r="BE49" t="s">
        <v>217</v>
      </c>
      <c r="BF49">
        <v>7</v>
      </c>
    </row>
    <row r="50" spans="1:58" ht="409.5" x14ac:dyDescent="0.25">
      <c r="A50">
        <v>311</v>
      </c>
      <c r="B50" t="s">
        <v>181</v>
      </c>
      <c r="C50" s="1">
        <v>44258.44195601852</v>
      </c>
      <c r="G50" t="s">
        <v>560</v>
      </c>
      <c r="H50">
        <v>12</v>
      </c>
      <c r="I50">
        <v>23</v>
      </c>
      <c r="J50" t="s">
        <v>561</v>
      </c>
      <c r="L50" s="2" t="s">
        <v>603</v>
      </c>
      <c r="M50" s="2" t="s">
        <v>604</v>
      </c>
      <c r="N50">
        <v>3</v>
      </c>
      <c r="O50">
        <v>4</v>
      </c>
      <c r="P50">
        <v>4</v>
      </c>
      <c r="Q50">
        <v>3</v>
      </c>
      <c r="R50">
        <v>2</v>
      </c>
      <c r="V50">
        <v>5</v>
      </c>
      <c r="W50">
        <v>4</v>
      </c>
      <c r="X50">
        <v>4</v>
      </c>
      <c r="Y50">
        <v>3</v>
      </c>
      <c r="Z50">
        <v>3</v>
      </c>
      <c r="AA50">
        <v>5</v>
      </c>
      <c r="AB50">
        <v>5</v>
      </c>
      <c r="AC50">
        <v>2</v>
      </c>
      <c r="AP50">
        <v>15</v>
      </c>
      <c r="AR50">
        <v>59</v>
      </c>
      <c r="AS50">
        <v>37</v>
      </c>
      <c r="AT50">
        <v>166</v>
      </c>
      <c r="AU50">
        <v>169</v>
      </c>
      <c r="AV50">
        <v>48</v>
      </c>
      <c r="AX50">
        <v>471</v>
      </c>
      <c r="AY50" s="1">
        <v>44258.44767361111</v>
      </c>
      <c r="AZ50">
        <v>1</v>
      </c>
      <c r="BA50">
        <v>7</v>
      </c>
      <c r="BB50">
        <v>7</v>
      </c>
      <c r="BC50">
        <v>0</v>
      </c>
      <c r="BD50">
        <v>0</v>
      </c>
      <c r="BE50" t="s">
        <v>564</v>
      </c>
      <c r="BF50">
        <v>3</v>
      </c>
    </row>
    <row r="51" spans="1:58" x14ac:dyDescent="0.25">
      <c r="A51">
        <v>308</v>
      </c>
      <c r="B51" t="s">
        <v>181</v>
      </c>
      <c r="C51" s="1">
        <v>44258.44189814815</v>
      </c>
      <c r="G51" t="s">
        <v>583</v>
      </c>
      <c r="H51">
        <v>2</v>
      </c>
      <c r="I51">
        <v>17</v>
      </c>
      <c r="J51" t="s">
        <v>584</v>
      </c>
      <c r="L51" t="e">
        <v>#NAME?</v>
      </c>
      <c r="M51" t="e">
        <v>#NAME?</v>
      </c>
      <c r="N51">
        <v>3</v>
      </c>
      <c r="O51">
        <v>4</v>
      </c>
      <c r="P51">
        <v>4</v>
      </c>
      <c r="Q51">
        <v>3</v>
      </c>
      <c r="R51">
        <v>2</v>
      </c>
      <c r="V51">
        <v>4</v>
      </c>
      <c r="W51">
        <v>4</v>
      </c>
      <c r="X51">
        <v>4</v>
      </c>
      <c r="Y51">
        <v>3</v>
      </c>
      <c r="Z51">
        <v>3</v>
      </c>
      <c r="AA51">
        <v>4</v>
      </c>
      <c r="AB51">
        <v>4</v>
      </c>
      <c r="AC51">
        <v>3</v>
      </c>
      <c r="AP51">
        <v>23</v>
      </c>
      <c r="AR51">
        <v>42</v>
      </c>
      <c r="AS51">
        <v>17</v>
      </c>
      <c r="AT51">
        <v>96</v>
      </c>
      <c r="AU51">
        <v>194</v>
      </c>
      <c r="AV51">
        <v>31</v>
      </c>
      <c r="AX51">
        <v>403</v>
      </c>
      <c r="AY51" s="1">
        <v>44258.446562500001</v>
      </c>
      <c r="AZ51">
        <v>1</v>
      </c>
      <c r="BA51">
        <v>7</v>
      </c>
      <c r="BB51">
        <v>7</v>
      </c>
      <c r="BC51">
        <v>0</v>
      </c>
      <c r="BD51">
        <v>0</v>
      </c>
      <c r="BE51" t="s">
        <v>217</v>
      </c>
      <c r="BF51">
        <v>0</v>
      </c>
    </row>
    <row r="52" spans="1:58" ht="409.5" x14ac:dyDescent="0.25">
      <c r="A52">
        <v>316</v>
      </c>
      <c r="B52" t="s">
        <v>181</v>
      </c>
      <c r="C52" s="1">
        <v>44258.442245370374</v>
      </c>
      <c r="G52" t="s">
        <v>402</v>
      </c>
      <c r="H52">
        <v>5</v>
      </c>
      <c r="I52">
        <v>23</v>
      </c>
      <c r="J52" t="s">
        <v>565</v>
      </c>
      <c r="L52" s="2" t="s">
        <v>612</v>
      </c>
      <c r="M52" t="s">
        <v>613</v>
      </c>
      <c r="N52">
        <v>5</v>
      </c>
      <c r="O52">
        <v>4</v>
      </c>
      <c r="P52">
        <v>4</v>
      </c>
      <c r="Q52">
        <v>2</v>
      </c>
      <c r="R52">
        <v>3</v>
      </c>
      <c r="V52">
        <v>4</v>
      </c>
      <c r="W52">
        <v>3</v>
      </c>
      <c r="X52">
        <v>3</v>
      </c>
      <c r="Y52">
        <v>3</v>
      </c>
      <c r="Z52">
        <v>4</v>
      </c>
      <c r="AA52">
        <v>4</v>
      </c>
      <c r="AB52">
        <v>3</v>
      </c>
      <c r="AC52">
        <v>2</v>
      </c>
      <c r="AP52">
        <v>12</v>
      </c>
      <c r="AR52">
        <v>20</v>
      </c>
      <c r="AS52">
        <v>8</v>
      </c>
      <c r="AT52">
        <v>64</v>
      </c>
      <c r="AU52">
        <v>44</v>
      </c>
      <c r="AV52">
        <v>31</v>
      </c>
      <c r="AX52">
        <v>179</v>
      </c>
      <c r="AY52" s="1">
        <v>44258.44431712963</v>
      </c>
      <c r="AZ52">
        <v>1</v>
      </c>
      <c r="BA52">
        <v>7</v>
      </c>
      <c r="BB52">
        <v>7</v>
      </c>
      <c r="BC52">
        <v>0</v>
      </c>
      <c r="BD52">
        <v>0</v>
      </c>
      <c r="BE52" t="s">
        <v>142</v>
      </c>
      <c r="BF52">
        <v>31</v>
      </c>
    </row>
    <row r="53" spans="1:58" ht="180" x14ac:dyDescent="0.25">
      <c r="A53">
        <v>261</v>
      </c>
      <c r="B53" t="s">
        <v>181</v>
      </c>
      <c r="C53" s="1">
        <v>44256.587939814817</v>
      </c>
      <c r="G53" t="s">
        <v>402</v>
      </c>
      <c r="H53">
        <v>7</v>
      </c>
      <c r="I53">
        <v>18</v>
      </c>
      <c r="J53" t="s">
        <v>403</v>
      </c>
      <c r="L53" s="2" t="s">
        <v>498</v>
      </c>
      <c r="M53" s="2" t="s">
        <v>499</v>
      </c>
      <c r="N53">
        <v>5</v>
      </c>
      <c r="O53">
        <v>4</v>
      </c>
      <c r="P53">
        <v>4</v>
      </c>
      <c r="Q53">
        <v>1</v>
      </c>
      <c r="R53">
        <v>2</v>
      </c>
      <c r="V53">
        <v>4</v>
      </c>
      <c r="W53">
        <v>4</v>
      </c>
      <c r="X53">
        <v>2</v>
      </c>
      <c r="Y53">
        <v>3</v>
      </c>
      <c r="Z53">
        <v>3</v>
      </c>
      <c r="AA53">
        <v>4</v>
      </c>
      <c r="AB53">
        <v>4</v>
      </c>
      <c r="AC53">
        <v>2</v>
      </c>
      <c r="AP53">
        <v>23</v>
      </c>
      <c r="AR53">
        <v>75</v>
      </c>
      <c r="AS53">
        <v>20</v>
      </c>
      <c r="AT53">
        <v>93</v>
      </c>
      <c r="AU53">
        <v>55</v>
      </c>
      <c r="AV53">
        <v>35</v>
      </c>
      <c r="AX53">
        <v>301</v>
      </c>
      <c r="AY53" s="1">
        <v>44256.591423611113</v>
      </c>
      <c r="AZ53">
        <v>1</v>
      </c>
      <c r="BA53">
        <v>7</v>
      </c>
      <c r="BB53">
        <v>7</v>
      </c>
      <c r="BC53">
        <v>0</v>
      </c>
      <c r="BD53">
        <v>0</v>
      </c>
      <c r="BE53" t="s">
        <v>500</v>
      </c>
      <c r="BF53">
        <v>4</v>
      </c>
    </row>
    <row r="54" spans="1:58" ht="285" x14ac:dyDescent="0.25">
      <c r="A54">
        <v>271</v>
      </c>
      <c r="B54" t="s">
        <v>181</v>
      </c>
      <c r="C54" s="1">
        <v>44256.588055555556</v>
      </c>
      <c r="G54" t="s">
        <v>321</v>
      </c>
      <c r="H54">
        <v>8</v>
      </c>
      <c r="I54">
        <v>26</v>
      </c>
      <c r="J54" t="s">
        <v>451</v>
      </c>
      <c r="L54" s="2" t="s">
        <v>520</v>
      </c>
      <c r="M54" t="e">
        <v>#NAME?</v>
      </c>
      <c r="N54">
        <v>4</v>
      </c>
      <c r="O54">
        <v>4</v>
      </c>
      <c r="P54">
        <v>4</v>
      </c>
      <c r="Q54">
        <v>1</v>
      </c>
      <c r="R54">
        <v>2</v>
      </c>
      <c r="V54">
        <v>4</v>
      </c>
      <c r="W54">
        <v>4</v>
      </c>
      <c r="X54">
        <v>2</v>
      </c>
      <c r="Y54">
        <v>3</v>
      </c>
      <c r="Z54">
        <v>3</v>
      </c>
      <c r="AA54">
        <v>3</v>
      </c>
      <c r="AB54">
        <v>4</v>
      </c>
      <c r="AC54">
        <v>2</v>
      </c>
      <c r="AP54">
        <v>25</v>
      </c>
      <c r="AR54">
        <v>34</v>
      </c>
      <c r="AS54">
        <v>22</v>
      </c>
      <c r="AT54">
        <v>144</v>
      </c>
      <c r="AU54">
        <v>78</v>
      </c>
      <c r="AV54">
        <v>31</v>
      </c>
      <c r="AX54">
        <v>334</v>
      </c>
      <c r="AY54" s="1">
        <v>44256.591921296298</v>
      </c>
      <c r="AZ54">
        <v>1</v>
      </c>
      <c r="BA54">
        <v>7</v>
      </c>
      <c r="BB54">
        <v>7</v>
      </c>
      <c r="BC54">
        <v>0</v>
      </c>
      <c r="BD54">
        <v>0</v>
      </c>
      <c r="BE54" t="s">
        <v>453</v>
      </c>
      <c r="BF54">
        <v>1</v>
      </c>
    </row>
    <row r="55" spans="1:58" ht="409.5" x14ac:dyDescent="0.25">
      <c r="A55">
        <v>214</v>
      </c>
      <c r="B55" t="s">
        <v>181</v>
      </c>
      <c r="C55" s="1">
        <v>44249.387557870374</v>
      </c>
      <c r="G55" t="s">
        <v>321</v>
      </c>
      <c r="H55">
        <v>11</v>
      </c>
      <c r="I55">
        <v>23</v>
      </c>
      <c r="J55" t="s">
        <v>322</v>
      </c>
      <c r="L55" s="2" t="s">
        <v>1026</v>
      </c>
      <c r="M55" s="2" t="s">
        <v>380</v>
      </c>
      <c r="N55">
        <v>4</v>
      </c>
      <c r="O55">
        <v>5</v>
      </c>
      <c r="P55">
        <v>4</v>
      </c>
      <c r="Q55">
        <v>2</v>
      </c>
      <c r="R55">
        <v>2</v>
      </c>
      <c r="V55">
        <v>5</v>
      </c>
      <c r="W55">
        <v>5</v>
      </c>
      <c r="X55">
        <v>5</v>
      </c>
      <c r="Y55">
        <v>5</v>
      </c>
      <c r="Z55">
        <v>5</v>
      </c>
      <c r="AA55">
        <v>4</v>
      </c>
      <c r="AB55">
        <v>5</v>
      </c>
      <c r="AC55">
        <v>2</v>
      </c>
      <c r="AP55">
        <v>21</v>
      </c>
      <c r="AR55">
        <v>41</v>
      </c>
      <c r="AS55">
        <v>6</v>
      </c>
      <c r="AT55">
        <v>195</v>
      </c>
      <c r="AU55">
        <v>78</v>
      </c>
      <c r="AV55">
        <v>121</v>
      </c>
      <c r="AX55">
        <v>372</v>
      </c>
      <c r="AY55" s="1">
        <v>44249.392905092594</v>
      </c>
      <c r="AZ55">
        <v>1</v>
      </c>
      <c r="BA55">
        <v>7</v>
      </c>
      <c r="BB55">
        <v>7</v>
      </c>
      <c r="BC55">
        <v>0</v>
      </c>
      <c r="BD55">
        <v>0</v>
      </c>
      <c r="BE55" t="s">
        <v>298</v>
      </c>
      <c r="BF55">
        <v>11</v>
      </c>
    </row>
    <row r="56" spans="1:58" ht="300" x14ac:dyDescent="0.25">
      <c r="A56">
        <v>266</v>
      </c>
      <c r="B56" t="s">
        <v>181</v>
      </c>
      <c r="C56" s="1">
        <v>44256.58797453704</v>
      </c>
      <c r="G56" t="s">
        <v>321</v>
      </c>
      <c r="H56">
        <v>12</v>
      </c>
      <c r="I56">
        <v>29</v>
      </c>
      <c r="J56" t="s">
        <v>444</v>
      </c>
      <c r="L56" s="2" t="s">
        <v>508</v>
      </c>
      <c r="M56" s="2" t="s">
        <v>509</v>
      </c>
      <c r="N56">
        <v>4</v>
      </c>
      <c r="O56">
        <v>4</v>
      </c>
      <c r="P56">
        <v>5</v>
      </c>
      <c r="Q56">
        <v>1</v>
      </c>
      <c r="R56">
        <v>2</v>
      </c>
      <c r="V56">
        <v>4</v>
      </c>
      <c r="W56">
        <v>5</v>
      </c>
      <c r="X56">
        <v>1</v>
      </c>
      <c r="Y56">
        <v>3</v>
      </c>
      <c r="Z56">
        <v>4</v>
      </c>
      <c r="AA56">
        <v>4</v>
      </c>
      <c r="AB56">
        <v>5</v>
      </c>
      <c r="AC56">
        <v>2</v>
      </c>
      <c r="AP56">
        <v>22</v>
      </c>
      <c r="AR56">
        <v>37</v>
      </c>
      <c r="AS56">
        <v>65</v>
      </c>
      <c r="AT56">
        <v>103</v>
      </c>
      <c r="AU56">
        <v>75</v>
      </c>
      <c r="AV56">
        <v>24</v>
      </c>
      <c r="AX56">
        <v>275</v>
      </c>
      <c r="AY56" s="1">
        <v>44256.591747685183</v>
      </c>
      <c r="AZ56">
        <v>1</v>
      </c>
      <c r="BA56">
        <v>7</v>
      </c>
      <c r="BB56">
        <v>7</v>
      </c>
      <c r="BC56">
        <v>0</v>
      </c>
      <c r="BD56">
        <v>0</v>
      </c>
      <c r="BE56" t="s">
        <v>418</v>
      </c>
      <c r="BF56">
        <v>3</v>
      </c>
    </row>
    <row r="57" spans="1:58" ht="195" x14ac:dyDescent="0.25">
      <c r="A57">
        <v>204</v>
      </c>
      <c r="B57" t="s">
        <v>181</v>
      </c>
      <c r="C57" s="1">
        <v>44249.387395833335</v>
      </c>
      <c r="G57" t="s">
        <v>317</v>
      </c>
      <c r="H57">
        <v>9</v>
      </c>
      <c r="I57">
        <v>15</v>
      </c>
      <c r="J57" t="s">
        <v>318</v>
      </c>
      <c r="L57" t="e">
        <v>#NAME?</v>
      </c>
      <c r="M57" s="2" t="s">
        <v>360</v>
      </c>
      <c r="N57">
        <v>4</v>
      </c>
      <c r="O57">
        <v>4</v>
      </c>
      <c r="P57">
        <v>4</v>
      </c>
      <c r="Q57">
        <v>1</v>
      </c>
      <c r="R57">
        <v>3</v>
      </c>
      <c r="V57">
        <v>4</v>
      </c>
      <c r="W57">
        <v>5</v>
      </c>
      <c r="X57">
        <v>4</v>
      </c>
      <c r="Y57">
        <v>4</v>
      </c>
      <c r="Z57">
        <v>4</v>
      </c>
      <c r="AA57">
        <v>4</v>
      </c>
      <c r="AB57">
        <v>4</v>
      </c>
      <c r="AC57">
        <v>2</v>
      </c>
      <c r="AP57">
        <v>21</v>
      </c>
      <c r="AR57">
        <v>43</v>
      </c>
      <c r="AS57">
        <v>9</v>
      </c>
      <c r="AT57">
        <v>93</v>
      </c>
      <c r="AU57">
        <v>67</v>
      </c>
      <c r="AV57">
        <v>25</v>
      </c>
      <c r="AX57">
        <v>258</v>
      </c>
      <c r="AY57" s="1">
        <v>44249.390381944446</v>
      </c>
      <c r="AZ57">
        <v>1</v>
      </c>
      <c r="BA57">
        <v>7</v>
      </c>
      <c r="BB57">
        <v>7</v>
      </c>
      <c r="BC57">
        <v>0</v>
      </c>
      <c r="BD57">
        <v>0</v>
      </c>
      <c r="BE57" t="s">
        <v>273</v>
      </c>
      <c r="BF57">
        <v>8</v>
      </c>
    </row>
    <row r="58" spans="1:58" ht="409.5" x14ac:dyDescent="0.25">
      <c r="A58">
        <v>258</v>
      </c>
      <c r="B58" t="s">
        <v>181</v>
      </c>
      <c r="C58" s="1">
        <v>44256.58792824074</v>
      </c>
      <c r="G58" t="s">
        <v>462</v>
      </c>
      <c r="H58">
        <v>10</v>
      </c>
      <c r="I58">
        <v>27</v>
      </c>
      <c r="J58" t="s">
        <v>463</v>
      </c>
      <c r="L58" s="2" t="s">
        <v>496</v>
      </c>
      <c r="M58" t="e">
        <v>#NAME?</v>
      </c>
      <c r="N58">
        <v>3</v>
      </c>
      <c r="O58">
        <v>4</v>
      </c>
      <c r="P58">
        <v>4</v>
      </c>
      <c r="Q58">
        <v>2</v>
      </c>
      <c r="R58">
        <v>3</v>
      </c>
      <c r="V58">
        <v>5</v>
      </c>
      <c r="W58">
        <v>5</v>
      </c>
      <c r="X58">
        <v>2</v>
      </c>
      <c r="Y58">
        <v>4</v>
      </c>
      <c r="Z58">
        <v>4</v>
      </c>
      <c r="AA58">
        <v>4</v>
      </c>
      <c r="AB58">
        <v>4</v>
      </c>
      <c r="AC58">
        <v>2</v>
      </c>
      <c r="AP58">
        <v>25</v>
      </c>
      <c r="AR58">
        <v>38</v>
      </c>
      <c r="AS58">
        <v>12</v>
      </c>
      <c r="AT58">
        <v>131</v>
      </c>
      <c r="AU58">
        <v>67</v>
      </c>
      <c r="AV58">
        <v>55</v>
      </c>
      <c r="AX58">
        <v>328</v>
      </c>
      <c r="AY58" s="1">
        <v>44256.591724537036</v>
      </c>
      <c r="AZ58">
        <v>1</v>
      </c>
      <c r="BA58">
        <v>7</v>
      </c>
      <c r="BB58">
        <v>7</v>
      </c>
      <c r="BC58">
        <v>0</v>
      </c>
      <c r="BD58">
        <v>0</v>
      </c>
      <c r="BE58" t="s">
        <v>418</v>
      </c>
      <c r="BF58">
        <v>3</v>
      </c>
    </row>
    <row r="59" spans="1:58" ht="409.5" x14ac:dyDescent="0.25">
      <c r="A59">
        <v>140</v>
      </c>
      <c r="B59" t="s">
        <v>181</v>
      </c>
      <c r="C59" s="1">
        <v>44245.386979166666</v>
      </c>
      <c r="G59" t="s">
        <v>129</v>
      </c>
      <c r="H59">
        <v>1</v>
      </c>
      <c r="I59">
        <v>17</v>
      </c>
      <c r="J59" t="s">
        <v>130</v>
      </c>
      <c r="L59" s="2" t="s">
        <v>1027</v>
      </c>
      <c r="M59" s="2" t="s">
        <v>208</v>
      </c>
      <c r="N59">
        <v>3</v>
      </c>
      <c r="O59">
        <v>4</v>
      </c>
      <c r="P59">
        <v>4</v>
      </c>
      <c r="Q59">
        <v>2</v>
      </c>
      <c r="R59">
        <v>3</v>
      </c>
      <c r="V59">
        <v>4</v>
      </c>
      <c r="W59">
        <v>3</v>
      </c>
      <c r="X59">
        <v>1</v>
      </c>
      <c r="Y59">
        <v>4</v>
      </c>
      <c r="Z59">
        <v>5</v>
      </c>
      <c r="AA59">
        <v>5</v>
      </c>
      <c r="AB59">
        <v>3</v>
      </c>
      <c r="AC59">
        <v>2</v>
      </c>
      <c r="AP59">
        <v>14</v>
      </c>
      <c r="AR59">
        <v>52</v>
      </c>
      <c r="AS59">
        <v>17</v>
      </c>
      <c r="AT59">
        <v>315</v>
      </c>
      <c r="AU59">
        <v>85</v>
      </c>
      <c r="AV59">
        <v>22</v>
      </c>
      <c r="AX59">
        <v>505</v>
      </c>
      <c r="AY59" s="1">
        <v>44245.392824074072</v>
      </c>
      <c r="AZ59">
        <v>1</v>
      </c>
      <c r="BA59">
        <v>7</v>
      </c>
      <c r="BB59">
        <v>7</v>
      </c>
      <c r="BC59">
        <v>0</v>
      </c>
      <c r="BD59">
        <v>0</v>
      </c>
      <c r="BE59" t="s">
        <v>209</v>
      </c>
      <c r="BF59">
        <v>8</v>
      </c>
    </row>
    <row r="60" spans="1:58" x14ac:dyDescent="0.25">
      <c r="A60">
        <v>134</v>
      </c>
      <c r="B60" t="s">
        <v>181</v>
      </c>
      <c r="C60" s="1">
        <v>44245.386550925927</v>
      </c>
      <c r="G60" t="s">
        <v>174</v>
      </c>
      <c r="H60">
        <v>4</v>
      </c>
      <c r="I60">
        <v>19</v>
      </c>
      <c r="J60" t="s">
        <v>175</v>
      </c>
      <c r="L60" t="e">
        <v>#NAME?</v>
      </c>
      <c r="M60" t="e">
        <v>#NAME?</v>
      </c>
      <c r="N60">
        <v>4</v>
      </c>
      <c r="O60">
        <v>5</v>
      </c>
      <c r="P60">
        <v>4</v>
      </c>
      <c r="Q60">
        <v>2</v>
      </c>
      <c r="R60">
        <v>1</v>
      </c>
      <c r="V60">
        <v>4</v>
      </c>
      <c r="W60">
        <v>4</v>
      </c>
      <c r="X60">
        <v>4</v>
      </c>
      <c r="Y60">
        <v>4</v>
      </c>
      <c r="Z60">
        <v>5</v>
      </c>
      <c r="AA60">
        <v>5</v>
      </c>
      <c r="AB60">
        <v>4</v>
      </c>
      <c r="AC60">
        <v>2</v>
      </c>
      <c r="AP60">
        <v>19</v>
      </c>
      <c r="AR60">
        <v>55</v>
      </c>
      <c r="AS60">
        <v>8</v>
      </c>
      <c r="AT60">
        <v>136</v>
      </c>
      <c r="AU60">
        <v>107</v>
      </c>
      <c r="AV60">
        <v>26</v>
      </c>
      <c r="AX60">
        <v>351</v>
      </c>
      <c r="AY60" s="1">
        <v>44245.390613425923</v>
      </c>
      <c r="AZ60">
        <v>1</v>
      </c>
      <c r="BA60">
        <v>7</v>
      </c>
      <c r="BB60">
        <v>7</v>
      </c>
      <c r="BC60">
        <v>0</v>
      </c>
      <c r="BD60">
        <v>0</v>
      </c>
      <c r="BE60" t="s">
        <v>185</v>
      </c>
      <c r="BF60">
        <v>9</v>
      </c>
    </row>
    <row r="61" spans="1:58" ht="300" x14ac:dyDescent="0.25">
      <c r="A61">
        <v>303</v>
      </c>
      <c r="B61" t="s">
        <v>181</v>
      </c>
      <c r="C61" s="1">
        <v>44258.441851851851</v>
      </c>
      <c r="G61" t="s">
        <v>174</v>
      </c>
      <c r="H61">
        <v>8</v>
      </c>
      <c r="I61">
        <v>23</v>
      </c>
      <c r="J61" t="s">
        <v>542</v>
      </c>
      <c r="L61" t="e">
        <v>#NAME?</v>
      </c>
      <c r="M61" s="2" t="s">
        <v>591</v>
      </c>
      <c r="N61">
        <v>4</v>
      </c>
      <c r="O61">
        <v>5</v>
      </c>
      <c r="P61">
        <v>5</v>
      </c>
      <c r="Q61">
        <v>5</v>
      </c>
      <c r="R61">
        <v>3</v>
      </c>
      <c r="V61">
        <v>5</v>
      </c>
      <c r="W61">
        <v>4</v>
      </c>
      <c r="X61">
        <v>4</v>
      </c>
      <c r="Y61">
        <v>5</v>
      </c>
      <c r="Z61">
        <v>5</v>
      </c>
      <c r="AA61">
        <v>4</v>
      </c>
      <c r="AB61">
        <v>5</v>
      </c>
      <c r="AC61">
        <v>2</v>
      </c>
      <c r="AP61">
        <v>28</v>
      </c>
      <c r="AR61">
        <v>38</v>
      </c>
      <c r="AS61">
        <v>11</v>
      </c>
      <c r="AT61">
        <v>94</v>
      </c>
      <c r="AU61">
        <v>241</v>
      </c>
      <c r="AV61">
        <v>45</v>
      </c>
      <c r="AX61">
        <v>295</v>
      </c>
      <c r="AY61" s="1">
        <v>44258.447141203702</v>
      </c>
      <c r="AZ61">
        <v>1</v>
      </c>
      <c r="BA61">
        <v>7</v>
      </c>
      <c r="BB61">
        <v>7</v>
      </c>
      <c r="BC61">
        <v>0</v>
      </c>
      <c r="BD61">
        <v>0</v>
      </c>
      <c r="BE61" t="s">
        <v>217</v>
      </c>
      <c r="BF61">
        <v>3</v>
      </c>
    </row>
    <row r="62" spans="1:58" ht="409.5" x14ac:dyDescent="0.25">
      <c r="A62">
        <v>265</v>
      </c>
      <c r="B62" t="s">
        <v>181</v>
      </c>
      <c r="C62" s="1">
        <v>44256.587962962964</v>
      </c>
      <c r="G62" t="s">
        <v>411</v>
      </c>
      <c r="H62">
        <v>6</v>
      </c>
      <c r="I62">
        <v>8</v>
      </c>
      <c r="J62" t="s">
        <v>412</v>
      </c>
      <c r="L62" s="2" t="s">
        <v>506</v>
      </c>
      <c r="M62" s="2" t="s">
        <v>507</v>
      </c>
      <c r="N62">
        <v>4</v>
      </c>
      <c r="O62">
        <v>3</v>
      </c>
      <c r="P62">
        <v>4</v>
      </c>
      <c r="Q62">
        <v>2</v>
      </c>
      <c r="R62">
        <v>3</v>
      </c>
      <c r="V62">
        <v>3</v>
      </c>
      <c r="W62">
        <v>4</v>
      </c>
      <c r="X62">
        <v>2</v>
      </c>
      <c r="Y62">
        <v>4</v>
      </c>
      <c r="Z62">
        <v>4</v>
      </c>
      <c r="AA62">
        <v>4</v>
      </c>
      <c r="AB62">
        <v>4</v>
      </c>
      <c r="AC62">
        <v>2</v>
      </c>
      <c r="AP62">
        <v>19</v>
      </c>
      <c r="AR62">
        <v>36</v>
      </c>
      <c r="AS62">
        <v>25</v>
      </c>
      <c r="AT62">
        <v>156</v>
      </c>
      <c r="AU62">
        <v>92</v>
      </c>
      <c r="AV62">
        <v>39</v>
      </c>
      <c r="AX62">
        <v>367</v>
      </c>
      <c r="AY62" s="1">
        <v>44256.592210648145</v>
      </c>
      <c r="AZ62">
        <v>1</v>
      </c>
      <c r="BA62">
        <v>7</v>
      </c>
      <c r="BB62">
        <v>7</v>
      </c>
      <c r="BC62">
        <v>0</v>
      </c>
      <c r="BD62">
        <v>0</v>
      </c>
      <c r="BE62" t="s">
        <v>127</v>
      </c>
      <c r="BF62">
        <v>2</v>
      </c>
    </row>
    <row r="63" spans="1:58" x14ac:dyDescent="0.25">
      <c r="A63">
        <v>260</v>
      </c>
      <c r="B63" t="s">
        <v>181</v>
      </c>
      <c r="C63" s="1">
        <v>44256.587939814817</v>
      </c>
      <c r="G63" t="s">
        <v>428</v>
      </c>
      <c r="H63">
        <v>6</v>
      </c>
      <c r="I63">
        <v>22</v>
      </c>
      <c r="J63" t="s">
        <v>429</v>
      </c>
      <c r="L63" t="e">
        <v>#NAME?</v>
      </c>
      <c r="M63" t="e">
        <v>#NAME?</v>
      </c>
      <c r="N63">
        <v>3</v>
      </c>
      <c r="O63">
        <v>4</v>
      </c>
      <c r="P63">
        <v>4</v>
      </c>
      <c r="Q63">
        <v>3</v>
      </c>
      <c r="R63">
        <v>2</v>
      </c>
      <c r="V63">
        <v>4</v>
      </c>
      <c r="W63">
        <v>3</v>
      </c>
      <c r="X63">
        <v>3</v>
      </c>
      <c r="Y63">
        <v>4</v>
      </c>
      <c r="Z63">
        <v>4</v>
      </c>
      <c r="AA63">
        <v>4</v>
      </c>
      <c r="AB63">
        <v>5</v>
      </c>
      <c r="AC63">
        <v>2</v>
      </c>
      <c r="AP63">
        <v>18</v>
      </c>
      <c r="AR63">
        <v>35</v>
      </c>
      <c r="AS63">
        <v>17</v>
      </c>
      <c r="AT63">
        <v>120</v>
      </c>
      <c r="AU63">
        <v>164</v>
      </c>
      <c r="AV63">
        <v>25</v>
      </c>
      <c r="AX63">
        <v>379</v>
      </c>
      <c r="AY63" s="1">
        <v>44256.592326388891</v>
      </c>
      <c r="AZ63">
        <v>1</v>
      </c>
      <c r="BA63">
        <v>7</v>
      </c>
      <c r="BB63">
        <v>7</v>
      </c>
      <c r="BC63">
        <v>0</v>
      </c>
      <c r="BD63">
        <v>0</v>
      </c>
      <c r="BE63" t="s">
        <v>165</v>
      </c>
      <c r="BF63">
        <v>4</v>
      </c>
    </row>
    <row r="64" spans="1:58" ht="409.5" x14ac:dyDescent="0.25">
      <c r="A64">
        <v>312</v>
      </c>
      <c r="B64" t="s">
        <v>181</v>
      </c>
      <c r="C64" s="1">
        <v>44258.441967592589</v>
      </c>
      <c r="G64" t="s">
        <v>411</v>
      </c>
      <c r="H64">
        <v>25</v>
      </c>
      <c r="I64">
        <v>15</v>
      </c>
      <c r="J64" t="s">
        <v>544</v>
      </c>
      <c r="L64" s="2" t="s">
        <v>605</v>
      </c>
      <c r="M64" s="2" t="s">
        <v>606</v>
      </c>
      <c r="N64">
        <v>3</v>
      </c>
      <c r="O64">
        <v>4</v>
      </c>
      <c r="P64">
        <v>4</v>
      </c>
      <c r="Q64">
        <v>1</v>
      </c>
      <c r="R64">
        <v>4</v>
      </c>
      <c r="V64">
        <v>4</v>
      </c>
      <c r="W64">
        <v>4</v>
      </c>
      <c r="X64">
        <v>4</v>
      </c>
      <c r="Y64">
        <v>3</v>
      </c>
      <c r="Z64">
        <v>3</v>
      </c>
      <c r="AA64">
        <v>4</v>
      </c>
      <c r="AB64">
        <v>4</v>
      </c>
      <c r="AP64">
        <v>15</v>
      </c>
      <c r="AR64">
        <v>68</v>
      </c>
      <c r="AS64">
        <v>39</v>
      </c>
      <c r="AT64">
        <v>215</v>
      </c>
      <c r="AU64">
        <v>177</v>
      </c>
      <c r="AV64">
        <v>35</v>
      </c>
      <c r="AX64">
        <v>524</v>
      </c>
      <c r="AY64" s="1">
        <v>44258.448321759257</v>
      </c>
      <c r="AZ64">
        <v>1</v>
      </c>
      <c r="BA64">
        <v>7</v>
      </c>
      <c r="BB64">
        <v>7</v>
      </c>
      <c r="BC64">
        <v>0</v>
      </c>
      <c r="BD64">
        <v>0</v>
      </c>
      <c r="BE64" t="s">
        <v>564</v>
      </c>
      <c r="BF64">
        <v>3</v>
      </c>
    </row>
    <row r="65" spans="1:58" ht="375" x14ac:dyDescent="0.25">
      <c r="A65">
        <v>206</v>
      </c>
      <c r="B65" t="s">
        <v>181</v>
      </c>
      <c r="C65" s="1">
        <v>44249.387430555558</v>
      </c>
      <c r="G65" t="s">
        <v>281</v>
      </c>
      <c r="H65">
        <v>7</v>
      </c>
      <c r="I65">
        <v>10</v>
      </c>
      <c r="J65" t="s">
        <v>282</v>
      </c>
      <c r="L65" s="2" t="s">
        <v>363</v>
      </c>
      <c r="M65" s="2" t="s">
        <v>364</v>
      </c>
      <c r="N65">
        <v>4</v>
      </c>
      <c r="O65">
        <v>5</v>
      </c>
      <c r="P65">
        <v>4</v>
      </c>
      <c r="Q65">
        <v>2</v>
      </c>
      <c r="R65">
        <v>2</v>
      </c>
      <c r="V65">
        <v>5</v>
      </c>
      <c r="W65">
        <v>4</v>
      </c>
      <c r="X65">
        <v>2</v>
      </c>
      <c r="Y65">
        <v>4</v>
      </c>
      <c r="Z65">
        <v>5</v>
      </c>
      <c r="AA65">
        <v>4</v>
      </c>
      <c r="AB65">
        <v>3</v>
      </c>
      <c r="AC65">
        <v>3</v>
      </c>
      <c r="AP65">
        <v>11</v>
      </c>
      <c r="AR65">
        <v>46</v>
      </c>
      <c r="AS65">
        <v>17</v>
      </c>
      <c r="AT65">
        <v>114</v>
      </c>
      <c r="AU65">
        <v>74</v>
      </c>
      <c r="AV65">
        <v>28</v>
      </c>
      <c r="AX65">
        <v>290</v>
      </c>
      <c r="AY65" s="1">
        <v>44249.390787037039</v>
      </c>
      <c r="AZ65">
        <v>1</v>
      </c>
      <c r="BA65">
        <v>7</v>
      </c>
      <c r="BB65">
        <v>7</v>
      </c>
      <c r="BC65">
        <v>0</v>
      </c>
      <c r="BD65">
        <v>0</v>
      </c>
      <c r="BE65" t="s">
        <v>365</v>
      </c>
      <c r="BF65">
        <v>9</v>
      </c>
    </row>
    <row r="66" spans="1:58" ht="270" x14ac:dyDescent="0.25">
      <c r="A66">
        <v>132</v>
      </c>
      <c r="B66" t="s">
        <v>181</v>
      </c>
      <c r="C66" s="1">
        <v>44245.386423611111</v>
      </c>
      <c r="G66" t="s">
        <v>149</v>
      </c>
      <c r="H66">
        <v>10</v>
      </c>
      <c r="I66">
        <v>5</v>
      </c>
      <c r="J66" t="s">
        <v>150</v>
      </c>
      <c r="L66" s="2" t="s">
        <v>196</v>
      </c>
      <c r="M66" s="2" t="s">
        <v>197</v>
      </c>
      <c r="N66">
        <v>3</v>
      </c>
      <c r="O66">
        <v>4</v>
      </c>
      <c r="P66">
        <v>4</v>
      </c>
      <c r="Q66">
        <v>4</v>
      </c>
      <c r="R66">
        <v>2</v>
      </c>
      <c r="V66">
        <v>5</v>
      </c>
      <c r="W66">
        <v>3</v>
      </c>
      <c r="X66">
        <v>2</v>
      </c>
      <c r="Y66">
        <v>5</v>
      </c>
      <c r="Z66">
        <v>5</v>
      </c>
      <c r="AA66">
        <v>4</v>
      </c>
      <c r="AC66">
        <v>3</v>
      </c>
      <c r="AP66">
        <v>19</v>
      </c>
      <c r="AR66">
        <v>45</v>
      </c>
      <c r="AS66">
        <v>10</v>
      </c>
      <c r="AT66">
        <v>86</v>
      </c>
      <c r="AU66">
        <v>111</v>
      </c>
      <c r="AV66">
        <v>26</v>
      </c>
      <c r="AX66">
        <v>297</v>
      </c>
      <c r="AY66" s="1">
        <v>44245.389861111114</v>
      </c>
      <c r="AZ66">
        <v>1</v>
      </c>
      <c r="BA66">
        <v>7</v>
      </c>
      <c r="BB66">
        <v>7</v>
      </c>
      <c r="BC66">
        <v>0</v>
      </c>
      <c r="BD66">
        <v>0</v>
      </c>
      <c r="BE66" t="s">
        <v>198</v>
      </c>
      <c r="BF66">
        <v>7</v>
      </c>
    </row>
  </sheetData>
  <sortState xmlns:xlrd2="http://schemas.microsoft.com/office/spreadsheetml/2017/richdata2" ref="A3:BF66">
    <sortCondition ref="J3:J66"/>
  </sortState>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658D7-BE0F-4E67-8EAE-6129B14686B2}">
  <dimension ref="A1:R90"/>
  <sheetViews>
    <sheetView topLeftCell="A55" zoomScale="115" zoomScaleNormal="115" workbookViewId="0">
      <selection activeCell="A67" sqref="A67:B70"/>
    </sheetView>
  </sheetViews>
  <sheetFormatPr baseColWidth="10" defaultRowHeight="15" x14ac:dyDescent="0.25"/>
  <sheetData>
    <row r="1" spans="1:18" x14ac:dyDescent="0.25">
      <c r="A1" t="s">
        <v>9</v>
      </c>
      <c r="B1" t="s">
        <v>13</v>
      </c>
      <c r="C1" t="s">
        <v>14</v>
      </c>
      <c r="D1" t="s">
        <v>15</v>
      </c>
      <c r="E1" t="s">
        <v>16</v>
      </c>
      <c r="F1" t="s">
        <v>17</v>
      </c>
      <c r="J1" t="s">
        <v>21</v>
      </c>
      <c r="K1" t="s">
        <v>22</v>
      </c>
      <c r="L1" t="s">
        <v>23</v>
      </c>
      <c r="M1" t="s">
        <v>24</v>
      </c>
      <c r="N1" t="s">
        <v>25</v>
      </c>
      <c r="O1" t="s">
        <v>26</v>
      </c>
      <c r="P1" t="s">
        <v>27</v>
      </c>
      <c r="Q1" t="s">
        <v>28</v>
      </c>
      <c r="R1" t="s">
        <v>1059</v>
      </c>
    </row>
    <row r="2" spans="1:18" x14ac:dyDescent="0.25">
      <c r="A2" t="s">
        <v>67</v>
      </c>
      <c r="B2" t="s">
        <v>71</v>
      </c>
      <c r="C2" t="s">
        <v>72</v>
      </c>
      <c r="D2" t="s">
        <v>73</v>
      </c>
      <c r="E2" t="s">
        <v>74</v>
      </c>
      <c r="F2" t="s">
        <v>75</v>
      </c>
      <c r="J2" t="s">
        <v>79</v>
      </c>
      <c r="K2" t="s">
        <v>80</v>
      </c>
      <c r="L2" t="s">
        <v>81</v>
      </c>
      <c r="M2" t="s">
        <v>82</v>
      </c>
      <c r="N2" t="s">
        <v>83</v>
      </c>
      <c r="O2" t="s">
        <v>84</v>
      </c>
      <c r="P2" t="s">
        <v>85</v>
      </c>
      <c r="Q2" t="s">
        <v>86</v>
      </c>
    </row>
    <row r="3" spans="1:18" x14ac:dyDescent="0.25">
      <c r="A3" t="s">
        <v>573</v>
      </c>
      <c r="C3">
        <f>'U2 korrigiert'!O3-'U1 korrigiert'!O3</f>
        <v>2</v>
      </c>
      <c r="E3">
        <f>'U2 korrigiert'!Q3-'U1 korrigiert'!Q3</f>
        <v>-1</v>
      </c>
      <c r="J3">
        <f>'U2 korrigiert'!V3-'U1 korrigiert'!V3</f>
        <v>1</v>
      </c>
      <c r="M3">
        <f>'U2 korrigiert'!Y3-'U1 korrigiert'!Y3</f>
        <v>0</v>
      </c>
      <c r="N3">
        <f>'U2 korrigiert'!Z3-'U1 korrigiert'!Z3</f>
        <v>0</v>
      </c>
      <c r="O3">
        <f>'U2 korrigiert'!AA3-'U1 korrigiert'!AA3</f>
        <v>0</v>
      </c>
      <c r="P3">
        <f>'U2 korrigiert'!AB3-'U1 korrigiert'!AB3</f>
        <v>0</v>
      </c>
      <c r="Q3">
        <f>'U2 korrigiert'!AC3-'U1 korrigiert'!AC3</f>
        <v>1</v>
      </c>
    </row>
    <row r="4" spans="1:18" x14ac:dyDescent="0.25">
      <c r="A4" t="s">
        <v>230</v>
      </c>
      <c r="B4">
        <f>'U2 korrigiert'!N4-'U1 korrigiert'!N4</f>
        <v>1</v>
      </c>
      <c r="C4">
        <f>'U2 korrigiert'!O4-'U1 korrigiert'!O4</f>
        <v>2</v>
      </c>
      <c r="E4">
        <f>'U2 korrigiert'!Q4-'U1 korrigiert'!Q4</f>
        <v>0</v>
      </c>
      <c r="F4">
        <f>'U2 korrigiert'!R4-'U1 korrigiert'!R4</f>
        <v>0</v>
      </c>
      <c r="J4">
        <f>'U2 korrigiert'!V4-'U1 korrigiert'!V4</f>
        <v>0</v>
      </c>
      <c r="L4">
        <f>'U2 korrigiert'!X4-'U1 korrigiert'!X4</f>
        <v>1</v>
      </c>
      <c r="M4">
        <f>'U2 korrigiert'!Y4-'U1 korrigiert'!Y4</f>
        <v>1</v>
      </c>
      <c r="N4">
        <f>'U2 korrigiert'!Z4-'U1 korrigiert'!Z4</f>
        <v>1</v>
      </c>
      <c r="P4">
        <f>'U2 korrigiert'!AB4-'U1 korrigiert'!AB4</f>
        <v>0</v>
      </c>
    </row>
    <row r="5" spans="1:18" x14ac:dyDescent="0.25">
      <c r="A5" t="s">
        <v>252</v>
      </c>
      <c r="B5">
        <f>'U2 korrigiert'!N5-'U1 korrigiert'!N5</f>
        <v>0</v>
      </c>
      <c r="C5">
        <f>'U2 korrigiert'!O5-'U1 korrigiert'!O5</f>
        <v>1</v>
      </c>
      <c r="D5">
        <f>'U2 korrigiert'!P5-'U1 korrigiert'!P5</f>
        <v>0</v>
      </c>
      <c r="E5">
        <f>'U2 korrigiert'!Q5-'U1 korrigiert'!Q5</f>
        <v>-1</v>
      </c>
      <c r="F5">
        <f>'U2 korrigiert'!R5-'U1 korrigiert'!R5</f>
        <v>0</v>
      </c>
      <c r="J5">
        <f>'U2 korrigiert'!V5-'U1 korrigiert'!V5</f>
        <v>0</v>
      </c>
      <c r="L5">
        <f>'U2 korrigiert'!X5-'U1 korrigiert'!X5</f>
        <v>0</v>
      </c>
      <c r="M5">
        <f>'U2 korrigiert'!Y5-'U1 korrigiert'!Y5</f>
        <v>0</v>
      </c>
      <c r="N5">
        <f>'U2 korrigiert'!Z5-'U1 korrigiert'!Z5</f>
        <v>1</v>
      </c>
      <c r="O5">
        <f>'U2 korrigiert'!AA5-'U1 korrigiert'!AA5</f>
        <v>1</v>
      </c>
      <c r="P5">
        <f>'U2 korrigiert'!AB5-'U1 korrigiert'!AB5</f>
        <v>1</v>
      </c>
    </row>
    <row r="6" spans="1:18" x14ac:dyDescent="0.25">
      <c r="A6" t="s">
        <v>262</v>
      </c>
      <c r="B6">
        <f>'U2 korrigiert'!N6-'U1 korrigiert'!N6</f>
        <v>2</v>
      </c>
      <c r="C6">
        <f>'U2 korrigiert'!O6-'U1 korrigiert'!O6</f>
        <v>1</v>
      </c>
      <c r="D6">
        <f>'U2 korrigiert'!P6-'U1 korrigiert'!P6</f>
        <v>1</v>
      </c>
      <c r="E6">
        <f>'U2 korrigiert'!Q6-'U1 korrigiert'!Q6</f>
        <v>0</v>
      </c>
      <c r="F6">
        <f>'U2 korrigiert'!R6-'U1 korrigiert'!R6</f>
        <v>1</v>
      </c>
      <c r="J6">
        <f>'U2 korrigiert'!V6-'U1 korrigiert'!V6</f>
        <v>0</v>
      </c>
      <c r="K6">
        <f>'U2 korrigiert'!W6-'U1 korrigiert'!W6</f>
        <v>0</v>
      </c>
      <c r="L6">
        <f>'U2 korrigiert'!X6-'U1 korrigiert'!X6</f>
        <v>1</v>
      </c>
      <c r="M6">
        <f>'U2 korrigiert'!Y6-'U1 korrigiert'!Y6</f>
        <v>0</v>
      </c>
      <c r="N6">
        <f>'U2 korrigiert'!Z6-'U1 korrigiert'!Z6</f>
        <v>0</v>
      </c>
      <c r="O6">
        <f>'U2 korrigiert'!AA6-'U1 korrigiert'!AA6</f>
        <v>1</v>
      </c>
      <c r="P6">
        <f>'U2 korrigiert'!AB6-'U1 korrigiert'!AB6</f>
        <v>1</v>
      </c>
      <c r="Q6">
        <f>'U2 korrigiert'!AC6-'U1 korrigiert'!AC6</f>
        <v>0</v>
      </c>
    </row>
    <row r="7" spans="1:18" x14ac:dyDescent="0.25">
      <c r="A7" t="s">
        <v>286</v>
      </c>
      <c r="B7">
        <f>'U2 korrigiert'!N7-'U1 korrigiert'!N7</f>
        <v>0</v>
      </c>
      <c r="E7">
        <f>'U2 korrigiert'!Q7-'U1 korrigiert'!Q7</f>
        <v>0</v>
      </c>
      <c r="F7">
        <f>'U2 korrigiert'!R7-'U1 korrigiert'!R7</f>
        <v>0</v>
      </c>
      <c r="J7">
        <f>'U2 korrigiert'!V7-'U1 korrigiert'!V7</f>
        <v>0</v>
      </c>
      <c r="M7">
        <f>'U2 korrigiert'!Y7-'U1 korrigiert'!Y7</f>
        <v>0</v>
      </c>
      <c r="N7">
        <f>'U2 korrigiert'!Z7-'U1 korrigiert'!Z7</f>
        <v>0</v>
      </c>
      <c r="O7">
        <f>'U2 korrigiert'!AA7-'U1 korrigiert'!AA7</f>
        <v>0</v>
      </c>
      <c r="P7">
        <f>'U2 korrigiert'!AB7-'U1 korrigiert'!AB7</f>
        <v>-1</v>
      </c>
    </row>
    <row r="8" spans="1:18" x14ac:dyDescent="0.25">
      <c r="A8" t="s">
        <v>154</v>
      </c>
      <c r="B8">
        <f>'U2 korrigiert'!N8-'U1 korrigiert'!N8</f>
        <v>0</v>
      </c>
      <c r="C8">
        <f>'U2 korrigiert'!O8-'U1 korrigiert'!O8</f>
        <v>0</v>
      </c>
      <c r="D8">
        <f>'U2 korrigiert'!P8-'U1 korrigiert'!P8</f>
        <v>0</v>
      </c>
      <c r="E8">
        <f>'U2 korrigiert'!Q8-'U1 korrigiert'!Q8</f>
        <v>0</v>
      </c>
      <c r="F8">
        <f>'U2 korrigiert'!R8-'U1 korrigiert'!R8</f>
        <v>0</v>
      </c>
      <c r="J8">
        <f>'U2 korrigiert'!V8-'U1 korrigiert'!V8</f>
        <v>0</v>
      </c>
      <c r="K8">
        <f>'U2 korrigiert'!W8-'U1 korrigiert'!W8</f>
        <v>1</v>
      </c>
      <c r="L8">
        <f>'U2 korrigiert'!X8-'U1 korrigiert'!X8</f>
        <v>0</v>
      </c>
      <c r="M8">
        <f>'U2 korrigiert'!Y8-'U1 korrigiert'!Y8</f>
        <v>1</v>
      </c>
      <c r="N8">
        <f>'U2 korrigiert'!Z8-'U1 korrigiert'!Z8</f>
        <v>1</v>
      </c>
      <c r="O8">
        <f>'U2 korrigiert'!AA8-'U1 korrigiert'!AA8</f>
        <v>0</v>
      </c>
      <c r="P8">
        <f>'U2 korrigiert'!AB8-'U1 korrigiert'!AB8</f>
        <v>0</v>
      </c>
      <c r="Q8">
        <f>'U2 korrigiert'!AC8-'U1 korrigiert'!AC8</f>
        <v>-1</v>
      </c>
    </row>
    <row r="9" spans="1:18" x14ac:dyDescent="0.25">
      <c r="A9" t="s">
        <v>234</v>
      </c>
      <c r="B9">
        <f>'U2 korrigiert'!N9-'U1 korrigiert'!N9</f>
        <v>0</v>
      </c>
      <c r="C9">
        <f>'U2 korrigiert'!O9-'U1 korrigiert'!O9</f>
        <v>2</v>
      </c>
      <c r="D9">
        <f>'U2 korrigiert'!P9-'U1 korrigiert'!P9</f>
        <v>0</v>
      </c>
      <c r="E9">
        <f>'U2 korrigiert'!Q9-'U1 korrigiert'!Q9</f>
        <v>0</v>
      </c>
      <c r="F9">
        <f>'U2 korrigiert'!R9-'U1 korrigiert'!R9</f>
        <v>-1</v>
      </c>
      <c r="J9">
        <f>'U2 korrigiert'!V9-'U1 korrigiert'!V9</f>
        <v>0</v>
      </c>
      <c r="K9">
        <f>'U2 korrigiert'!W9-'U1 korrigiert'!W9</f>
        <v>1</v>
      </c>
      <c r="L9">
        <f>'U2 korrigiert'!X9-'U1 korrigiert'!X9</f>
        <v>1</v>
      </c>
      <c r="M9">
        <f>'U2 korrigiert'!Y9-'U1 korrigiert'!Y9</f>
        <v>0</v>
      </c>
      <c r="N9">
        <f>'U2 korrigiert'!Z9-'U1 korrigiert'!Z9</f>
        <v>0</v>
      </c>
      <c r="O9">
        <f>'U2 korrigiert'!AA9-'U1 korrigiert'!AA9</f>
        <v>1</v>
      </c>
      <c r="P9">
        <f>'U2 korrigiert'!AB9-'U1 korrigiert'!AB9</f>
        <v>1</v>
      </c>
      <c r="Q9">
        <f>'U2 korrigiert'!AC9-'U1 korrigiert'!AC9</f>
        <v>0</v>
      </c>
    </row>
    <row r="10" spans="1:18" x14ac:dyDescent="0.25">
      <c r="A10" t="s">
        <v>466</v>
      </c>
      <c r="B10">
        <f>'U2 korrigiert'!N10-'U1 korrigiert'!N10</f>
        <v>1</v>
      </c>
      <c r="C10">
        <f>'U2 korrigiert'!O10-'U1 korrigiert'!O10</f>
        <v>1</v>
      </c>
      <c r="D10">
        <f>'U2 korrigiert'!P10-'U1 korrigiert'!P10</f>
        <v>-1</v>
      </c>
      <c r="E10">
        <f>'U2 korrigiert'!Q10-'U1 korrigiert'!Q10</f>
        <v>0</v>
      </c>
      <c r="J10">
        <f>'U2 korrigiert'!V10-'U1 korrigiert'!V10</f>
        <v>0</v>
      </c>
      <c r="K10">
        <f>'U2 korrigiert'!W10-'U1 korrigiert'!W10</f>
        <v>-1</v>
      </c>
      <c r="L10">
        <f>'U2 korrigiert'!X10-'U1 korrigiert'!X10</f>
        <v>-1</v>
      </c>
      <c r="M10">
        <f>'U2 korrigiert'!Y10-'U1 korrigiert'!Y10</f>
        <v>1</v>
      </c>
      <c r="N10">
        <f>'U2 korrigiert'!Z10-'U1 korrigiert'!Z10</f>
        <v>-1</v>
      </c>
      <c r="O10">
        <f>'U2 korrigiert'!AA10-'U1 korrigiert'!AA10</f>
        <v>0</v>
      </c>
      <c r="P10">
        <f>'U2 korrigiert'!AB10-'U1 korrigiert'!AB10</f>
        <v>0</v>
      </c>
      <c r="Q10">
        <f>'U2 korrigiert'!AC10-'U1 korrigiert'!AC10</f>
        <v>0</v>
      </c>
    </row>
    <row r="11" spans="1:18" x14ac:dyDescent="0.25">
      <c r="A11" t="s">
        <v>437</v>
      </c>
      <c r="B11">
        <f>'U2 korrigiert'!N11-'U1 korrigiert'!N11</f>
        <v>1</v>
      </c>
      <c r="C11">
        <f>'U2 korrigiert'!O11-'U1 korrigiert'!O11</f>
        <v>2</v>
      </c>
      <c r="D11">
        <f>'U2 korrigiert'!P11-'U1 korrigiert'!P11</f>
        <v>0</v>
      </c>
      <c r="E11">
        <f>'U2 korrigiert'!Q11-'U1 korrigiert'!Q11</f>
        <v>3</v>
      </c>
      <c r="F11">
        <f>'U2 korrigiert'!R11-'U1 korrigiert'!R11</f>
        <v>0</v>
      </c>
      <c r="J11">
        <f>'U2 korrigiert'!V11-'U1 korrigiert'!V11</f>
        <v>0</v>
      </c>
      <c r="K11">
        <f>'U2 korrigiert'!W11-'U1 korrigiert'!W11</f>
        <v>-1</v>
      </c>
      <c r="L11">
        <f>'U2 korrigiert'!X11-'U1 korrigiert'!X11</f>
        <v>-2</v>
      </c>
      <c r="M11">
        <f>'U2 korrigiert'!Y11-'U1 korrigiert'!Y11</f>
        <v>1</v>
      </c>
      <c r="N11">
        <f>'U2 korrigiert'!Z11-'U1 korrigiert'!Z11</f>
        <v>1</v>
      </c>
      <c r="O11">
        <f>'U2 korrigiert'!AA11-'U1 korrigiert'!AA11</f>
        <v>0</v>
      </c>
      <c r="P11">
        <f>'U2 korrigiert'!AB11-'U1 korrigiert'!AB11</f>
        <v>0</v>
      </c>
      <c r="Q11">
        <f>'U2 korrigiert'!AC11-'U1 korrigiert'!AC11</f>
        <v>0</v>
      </c>
    </row>
    <row r="12" spans="1:18" x14ac:dyDescent="0.25">
      <c r="A12" t="s">
        <v>416</v>
      </c>
      <c r="B12">
        <f>'U2 korrigiert'!N12-'U1 korrigiert'!N12</f>
        <v>2</v>
      </c>
      <c r="C12">
        <f>'U2 korrigiert'!O12-'U1 korrigiert'!O12</f>
        <v>2</v>
      </c>
      <c r="D12">
        <f>'U2 korrigiert'!P12-'U1 korrigiert'!P12</f>
        <v>2</v>
      </c>
      <c r="E12">
        <f>'U2 korrigiert'!Q12-'U1 korrigiert'!Q12</f>
        <v>1</v>
      </c>
      <c r="F12">
        <f>'U2 korrigiert'!R12-'U1 korrigiert'!R12</f>
        <v>-1</v>
      </c>
      <c r="J12">
        <f>'U2 korrigiert'!V12-'U1 korrigiert'!V12</f>
        <v>0</v>
      </c>
      <c r="K12">
        <f>'U2 korrigiert'!W12-'U1 korrigiert'!W12</f>
        <v>1</v>
      </c>
      <c r="L12">
        <f>'U2 korrigiert'!X12-'U1 korrigiert'!X12</f>
        <v>1</v>
      </c>
      <c r="M12">
        <f>'U2 korrigiert'!Y12-'U1 korrigiert'!Y12</f>
        <v>0</v>
      </c>
      <c r="N12">
        <f>'U2 korrigiert'!Z12-'U1 korrigiert'!Z12</f>
        <v>-1</v>
      </c>
      <c r="O12">
        <f>'U2 korrigiert'!AA12-'U1 korrigiert'!AA12</f>
        <v>0</v>
      </c>
      <c r="P12">
        <f>'U2 korrigiert'!AB12-'U1 korrigiert'!AB12</f>
        <v>0</v>
      </c>
      <c r="Q12">
        <f>'U2 korrigiert'!AC12-'U1 korrigiert'!AC12</f>
        <v>1</v>
      </c>
    </row>
    <row r="13" spans="1:18" x14ac:dyDescent="0.25">
      <c r="A13" t="s">
        <v>162</v>
      </c>
      <c r="B13">
        <f>'U2 korrigiert'!N13-'U1 korrigiert'!N13</f>
        <v>2</v>
      </c>
      <c r="C13">
        <f>'U2 korrigiert'!O13-'U1 korrigiert'!O13</f>
        <v>1</v>
      </c>
      <c r="D13">
        <f>'U2 korrigiert'!P13-'U1 korrigiert'!P13</f>
        <v>1</v>
      </c>
      <c r="E13">
        <f>'U2 korrigiert'!Q13-'U1 korrigiert'!Q13</f>
        <v>0</v>
      </c>
      <c r="F13">
        <f>'U2 korrigiert'!R13-'U1 korrigiert'!R13</f>
        <v>0</v>
      </c>
      <c r="J13">
        <f>'U2 korrigiert'!V13-'U1 korrigiert'!V13</f>
        <v>0</v>
      </c>
      <c r="K13">
        <f>'U2 korrigiert'!W13-'U1 korrigiert'!W13</f>
        <v>1</v>
      </c>
      <c r="L13">
        <f>'U2 korrigiert'!X13-'U1 korrigiert'!X13</f>
        <v>0</v>
      </c>
      <c r="M13">
        <f>'U2 korrigiert'!Y13-'U1 korrigiert'!Y13</f>
        <v>1</v>
      </c>
      <c r="N13">
        <f>'U2 korrigiert'!Z13-'U1 korrigiert'!Z13</f>
        <v>0</v>
      </c>
      <c r="O13">
        <f>'U2 korrigiert'!AA13-'U1 korrigiert'!AA13</f>
        <v>1</v>
      </c>
      <c r="P13">
        <f>'U2 korrigiert'!AB13-'U1 korrigiert'!AB13</f>
        <v>0</v>
      </c>
      <c r="Q13">
        <f>'U2 korrigiert'!AC13-'U1 korrigiert'!AC13</f>
        <v>0</v>
      </c>
    </row>
    <row r="14" spans="1:18" x14ac:dyDescent="0.25">
      <c r="A14" t="s">
        <v>489</v>
      </c>
      <c r="B14">
        <f>'U2 korrigiert'!N14-'U1 korrigiert'!N14</f>
        <v>-2</v>
      </c>
      <c r="C14">
        <f>'U2 korrigiert'!O14-'U1 korrigiert'!O14</f>
        <v>1</v>
      </c>
      <c r="D14">
        <f>'U2 korrigiert'!P14-'U1 korrigiert'!P14</f>
        <v>0</v>
      </c>
      <c r="E14">
        <f>'U2 korrigiert'!Q14-'U1 korrigiert'!Q14</f>
        <v>0</v>
      </c>
      <c r="F14">
        <f>'U2 korrigiert'!R14-'U1 korrigiert'!R14</f>
        <v>0</v>
      </c>
      <c r="J14">
        <f>'U2 korrigiert'!V14-'U1 korrigiert'!V14</f>
        <v>1</v>
      </c>
      <c r="K14">
        <f>'U2 korrigiert'!W14-'U1 korrigiert'!W14</f>
        <v>0</v>
      </c>
      <c r="L14">
        <f>'U2 korrigiert'!X14-'U1 korrigiert'!X14</f>
        <v>0</v>
      </c>
      <c r="M14">
        <f>'U2 korrigiert'!Y14-'U1 korrigiert'!Y14</f>
        <v>1</v>
      </c>
      <c r="N14">
        <f>'U2 korrigiert'!Z14-'U1 korrigiert'!Z14</f>
        <v>0</v>
      </c>
      <c r="O14">
        <f>'U2 korrigiert'!AA14-'U1 korrigiert'!AA14</f>
        <v>1</v>
      </c>
      <c r="P14">
        <f>'U2 korrigiert'!AB14-'U1 korrigiert'!AB14</f>
        <v>1</v>
      </c>
      <c r="Q14">
        <f>'U2 korrigiert'!AC14-'U1 korrigiert'!AC14</f>
        <v>-2</v>
      </c>
    </row>
    <row r="15" spans="1:18" x14ac:dyDescent="0.25">
      <c r="A15" t="s">
        <v>569</v>
      </c>
      <c r="C15">
        <f>'U2 korrigiert'!O15-'U1 korrigiert'!O15</f>
        <v>0</v>
      </c>
      <c r="D15">
        <f>'U2 korrigiert'!P15-'U1 korrigiert'!P15</f>
        <v>0</v>
      </c>
      <c r="E15">
        <f>'U2 korrigiert'!Q15-'U1 korrigiert'!Q15</f>
        <v>-1</v>
      </c>
      <c r="F15">
        <f>'U2 korrigiert'!R15-'U1 korrigiert'!R15</f>
        <v>0</v>
      </c>
      <c r="J15">
        <f>'U2 korrigiert'!V15-'U1 korrigiert'!V15</f>
        <v>-1</v>
      </c>
      <c r="K15">
        <f>'U2 korrigiert'!W15-'U1 korrigiert'!W15</f>
        <v>-1</v>
      </c>
      <c r="M15">
        <f>'U2 korrigiert'!Y15-'U1 korrigiert'!Y15</f>
        <v>-2</v>
      </c>
      <c r="N15">
        <f>'U2 korrigiert'!Z15-'U1 korrigiert'!Z15</f>
        <v>-1</v>
      </c>
      <c r="O15">
        <f>'U2 korrigiert'!AA15-'U1 korrigiert'!AA15</f>
        <v>0</v>
      </c>
      <c r="P15">
        <f>'U2 korrigiert'!AB15-'U1 korrigiert'!AB15</f>
        <v>0</v>
      </c>
    </row>
    <row r="16" spans="1:18" x14ac:dyDescent="0.25">
      <c r="A16" t="s">
        <v>257</v>
      </c>
      <c r="B16">
        <f>'U2 korrigiert'!N16-'U1 korrigiert'!N16</f>
        <v>2</v>
      </c>
      <c r="C16">
        <f>'U2 korrigiert'!O16-'U1 korrigiert'!O16</f>
        <v>2</v>
      </c>
      <c r="D16">
        <f>'U2 korrigiert'!P16-'U1 korrigiert'!P16</f>
        <v>2</v>
      </c>
      <c r="E16">
        <f>'U2 korrigiert'!Q16-'U1 korrigiert'!Q16</f>
        <v>1</v>
      </c>
      <c r="F16">
        <f>'U2 korrigiert'!R16-'U1 korrigiert'!R16</f>
        <v>1</v>
      </c>
      <c r="J16">
        <f>'U2 korrigiert'!V16-'U1 korrigiert'!V16</f>
        <v>4</v>
      </c>
      <c r="K16">
        <f>'U2 korrigiert'!W16-'U1 korrigiert'!W16</f>
        <v>3</v>
      </c>
      <c r="L16">
        <f>'U2 korrigiert'!X16-'U1 korrigiert'!X16</f>
        <v>2</v>
      </c>
      <c r="M16">
        <f>'U2 korrigiert'!Y16-'U1 korrigiert'!Y16</f>
        <v>1</v>
      </c>
      <c r="N16">
        <f>'U2 korrigiert'!Z16-'U1 korrigiert'!Z16</f>
        <v>-1</v>
      </c>
      <c r="O16">
        <f>'U2 korrigiert'!AA16-'U1 korrigiert'!AA16</f>
        <v>0</v>
      </c>
      <c r="P16">
        <f>'U2 korrigiert'!AB16-'U1 korrigiert'!AB16</f>
        <v>3</v>
      </c>
      <c r="Q16">
        <f>'U2 korrigiert'!AC16-'U1 korrigiert'!AC16</f>
        <v>2</v>
      </c>
    </row>
    <row r="17" spans="1:17" x14ac:dyDescent="0.25">
      <c r="A17" t="s">
        <v>171</v>
      </c>
      <c r="B17">
        <f>'U2 korrigiert'!N17-'U1 korrigiert'!N17</f>
        <v>-2</v>
      </c>
      <c r="C17">
        <f>'U2 korrigiert'!O17-'U1 korrigiert'!O17</f>
        <v>0</v>
      </c>
      <c r="D17">
        <f>'U2 korrigiert'!P17-'U1 korrigiert'!P17</f>
        <v>-2</v>
      </c>
      <c r="E17">
        <f>'U2 korrigiert'!Q17-'U1 korrigiert'!Q17</f>
        <v>0</v>
      </c>
      <c r="F17">
        <f>'U2 korrigiert'!R17-'U1 korrigiert'!R17</f>
        <v>0</v>
      </c>
      <c r="J17">
        <f>'U2 korrigiert'!V17-'U1 korrigiert'!V17</f>
        <v>-3</v>
      </c>
      <c r="K17">
        <f>'U2 korrigiert'!W17-'U1 korrigiert'!W17</f>
        <v>1</v>
      </c>
      <c r="L17">
        <f>'U2 korrigiert'!X17-'U1 korrigiert'!X17</f>
        <v>-3</v>
      </c>
      <c r="M17">
        <f>'U2 korrigiert'!Y17-'U1 korrigiert'!Y17</f>
        <v>0</v>
      </c>
      <c r="N17">
        <f>'U2 korrigiert'!Z17-'U1 korrigiert'!Z17</f>
        <v>2</v>
      </c>
      <c r="O17">
        <f>'U2 korrigiert'!AA17-'U1 korrigiert'!AA17</f>
        <v>0</v>
      </c>
      <c r="P17">
        <f>'U2 korrigiert'!AB17-'U1 korrigiert'!AB17</f>
        <v>1</v>
      </c>
      <c r="Q17">
        <f>'U2 korrigiert'!AC17-'U1 korrigiert'!AC17</f>
        <v>-1</v>
      </c>
    </row>
    <row r="18" spans="1:17" x14ac:dyDescent="0.25">
      <c r="A18" t="s">
        <v>577</v>
      </c>
      <c r="B18">
        <f>'U2 korrigiert'!N18-'U1 korrigiert'!N18</f>
        <v>1</v>
      </c>
      <c r="C18">
        <f>'U2 korrigiert'!O18-'U1 korrigiert'!O18</f>
        <v>2</v>
      </c>
      <c r="E18">
        <f>'U2 korrigiert'!Q18-'U1 korrigiert'!Q18</f>
        <v>0</v>
      </c>
      <c r="F18">
        <f>'U2 korrigiert'!R18-'U1 korrigiert'!R18</f>
        <v>0</v>
      </c>
      <c r="J18">
        <f>'U2 korrigiert'!V18-'U1 korrigiert'!V18</f>
        <v>0</v>
      </c>
      <c r="M18">
        <f>'U2 korrigiert'!Y18-'U1 korrigiert'!Y18</f>
        <v>2</v>
      </c>
      <c r="N18">
        <f>'U2 korrigiert'!Z18-'U1 korrigiert'!Z18</f>
        <v>1</v>
      </c>
    </row>
    <row r="19" spans="1:17" x14ac:dyDescent="0.25">
      <c r="A19" t="s">
        <v>292</v>
      </c>
      <c r="B19">
        <f>'U2 korrigiert'!N19-'U1 korrigiert'!N19</f>
        <v>0</v>
      </c>
      <c r="C19">
        <f>'U2 korrigiert'!O19-'U1 korrigiert'!O19</f>
        <v>0</v>
      </c>
      <c r="D19">
        <f>'U2 korrigiert'!P19-'U1 korrigiert'!P19</f>
        <v>1</v>
      </c>
      <c r="E19">
        <f>'U2 korrigiert'!Q19-'U1 korrigiert'!Q19</f>
        <v>0</v>
      </c>
      <c r="F19">
        <f>'U2 korrigiert'!R19-'U1 korrigiert'!R19</f>
        <v>0</v>
      </c>
      <c r="J19">
        <f>'U2 korrigiert'!V19-'U1 korrigiert'!V19</f>
        <v>1</v>
      </c>
      <c r="K19">
        <f>'U2 korrigiert'!W19-'U1 korrigiert'!W19</f>
        <v>0</v>
      </c>
      <c r="M19">
        <f>'U2 korrigiert'!Y19-'U1 korrigiert'!Y19</f>
        <v>0</v>
      </c>
      <c r="N19">
        <f>'U2 korrigiert'!Z19-'U1 korrigiert'!Z19</f>
        <v>1</v>
      </c>
      <c r="O19">
        <f>'U2 korrigiert'!AA19-'U1 korrigiert'!AA19</f>
        <v>0</v>
      </c>
      <c r="P19">
        <f>'U2 korrigiert'!AB19-'U1 korrigiert'!AB19</f>
        <v>0</v>
      </c>
    </row>
    <row r="20" spans="1:17" x14ac:dyDescent="0.25">
      <c r="A20" t="s">
        <v>166</v>
      </c>
      <c r="B20">
        <f>'U2 korrigiert'!N20-'U1 korrigiert'!N20</f>
        <v>-2</v>
      </c>
      <c r="C20">
        <f>'U2 korrigiert'!O20-'U1 korrigiert'!O20</f>
        <v>0</v>
      </c>
      <c r="D20">
        <f>'U2 korrigiert'!P20-'U1 korrigiert'!P20</f>
        <v>0</v>
      </c>
      <c r="E20">
        <f>'U2 korrigiert'!Q20-'U1 korrigiert'!Q20</f>
        <v>1</v>
      </c>
      <c r="F20">
        <f>'U2 korrigiert'!R20-'U1 korrigiert'!R20</f>
        <v>0</v>
      </c>
      <c r="J20">
        <f>'U2 korrigiert'!V20-'U1 korrigiert'!V20</f>
        <v>0</v>
      </c>
      <c r="M20">
        <f>'U2 korrigiert'!Y20-'U1 korrigiert'!Y20</f>
        <v>0</v>
      </c>
      <c r="N20">
        <f>'U2 korrigiert'!Z20-'U1 korrigiert'!Z20</f>
        <v>0</v>
      </c>
      <c r="O20">
        <f>'U2 korrigiert'!AA20-'U1 korrigiert'!AA20</f>
        <v>-1</v>
      </c>
      <c r="P20">
        <f>'U2 korrigiert'!AB20-'U1 korrigiert'!AB20</f>
        <v>0</v>
      </c>
      <c r="Q20">
        <f>'U2 korrigiert'!AC20-'U1 korrigiert'!AC20</f>
        <v>-1</v>
      </c>
    </row>
    <row r="21" spans="1:17" x14ac:dyDescent="0.25">
      <c r="A21" t="s">
        <v>124</v>
      </c>
      <c r="B21">
        <f>'U2 korrigiert'!N21-'U1 korrigiert'!N21</f>
        <v>2</v>
      </c>
      <c r="C21">
        <f>'U2 korrigiert'!O21-'U1 korrigiert'!O21</f>
        <v>2</v>
      </c>
      <c r="D21">
        <f>'U2 korrigiert'!P21-'U1 korrigiert'!P21</f>
        <v>-1</v>
      </c>
      <c r="E21">
        <f>'U2 korrigiert'!Q21-'U1 korrigiert'!Q21</f>
        <v>-3</v>
      </c>
      <c r="F21">
        <f>'U2 korrigiert'!R21-'U1 korrigiert'!R21</f>
        <v>-2</v>
      </c>
      <c r="J21">
        <f>'U2 korrigiert'!V21-'U1 korrigiert'!V21</f>
        <v>0</v>
      </c>
      <c r="K21">
        <f>'U2 korrigiert'!W21-'U1 korrigiert'!W21</f>
        <v>1</v>
      </c>
      <c r="L21">
        <f>'U2 korrigiert'!X21-'U1 korrigiert'!X21</f>
        <v>-1</v>
      </c>
      <c r="M21">
        <f>'U2 korrigiert'!Y21-'U1 korrigiert'!Y21</f>
        <v>0</v>
      </c>
      <c r="N21">
        <f>'U2 korrigiert'!Z21-'U1 korrigiert'!Z21</f>
        <v>1</v>
      </c>
      <c r="O21">
        <f>'U2 korrigiert'!AA21-'U1 korrigiert'!AA21</f>
        <v>-1</v>
      </c>
      <c r="P21">
        <f>'U2 korrigiert'!AB21-'U1 korrigiert'!AB21</f>
        <v>-1</v>
      </c>
    </row>
    <row r="22" spans="1:17" x14ac:dyDescent="0.25">
      <c r="A22" t="s">
        <v>330</v>
      </c>
      <c r="B22">
        <f>'U2 korrigiert'!N22-'U1 korrigiert'!N22</f>
        <v>1</v>
      </c>
      <c r="C22">
        <f>'U2 korrigiert'!O22-'U1 korrigiert'!O22</f>
        <v>1</v>
      </c>
      <c r="D22">
        <f>'U2 korrigiert'!P22-'U1 korrigiert'!P22</f>
        <v>1</v>
      </c>
      <c r="E22">
        <f>'U2 korrigiert'!Q22-'U1 korrigiert'!Q22</f>
        <v>-1</v>
      </c>
      <c r="F22">
        <f>'U2 korrigiert'!R22-'U1 korrigiert'!R22</f>
        <v>1</v>
      </c>
      <c r="J22">
        <f>'U2 korrigiert'!V22-'U1 korrigiert'!V22</f>
        <v>1</v>
      </c>
      <c r="K22">
        <f>'U2 korrigiert'!W22-'U1 korrigiert'!W22</f>
        <v>0</v>
      </c>
      <c r="L22">
        <f>'U2 korrigiert'!X22-'U1 korrigiert'!X22</f>
        <v>0</v>
      </c>
      <c r="M22">
        <f>'U2 korrigiert'!Y22-'U1 korrigiert'!Y22</f>
        <v>1</v>
      </c>
      <c r="N22">
        <f>'U2 korrigiert'!Z22-'U1 korrigiert'!Z22</f>
        <v>1</v>
      </c>
      <c r="O22">
        <f>'U2 korrigiert'!AA22-'U1 korrigiert'!AA22</f>
        <v>0</v>
      </c>
      <c r="P22">
        <f>'U2 korrigiert'!AB22-'U1 korrigiert'!AB22</f>
        <v>0</v>
      </c>
    </row>
    <row r="23" spans="1:17" x14ac:dyDescent="0.25">
      <c r="A23" t="s">
        <v>482</v>
      </c>
      <c r="B23">
        <f>'U2 korrigiert'!N23-'U1 korrigiert'!N23</f>
        <v>-1</v>
      </c>
      <c r="C23">
        <f>'U2 korrigiert'!O23-'U1 korrigiert'!O23</f>
        <v>0</v>
      </c>
      <c r="D23">
        <f>'U2 korrigiert'!P23-'U1 korrigiert'!P23</f>
        <v>0</v>
      </c>
      <c r="E23">
        <f>'U2 korrigiert'!Q23-'U1 korrigiert'!Q23</f>
        <v>-1</v>
      </c>
      <c r="F23">
        <f>'U2 korrigiert'!R23-'U1 korrigiert'!R23</f>
        <v>-3</v>
      </c>
      <c r="J23">
        <f>'U2 korrigiert'!V23-'U1 korrigiert'!V23</f>
        <v>0</v>
      </c>
      <c r="L23">
        <f>'U2 korrigiert'!X23-'U1 korrigiert'!X23</f>
        <v>2</v>
      </c>
      <c r="M23">
        <f>'U2 korrigiert'!Y23-'U1 korrigiert'!Y23</f>
        <v>0</v>
      </c>
      <c r="N23">
        <f>'U2 korrigiert'!Z23-'U1 korrigiert'!Z23</f>
        <v>-1</v>
      </c>
      <c r="O23">
        <f>'U2 korrigiert'!AA23-'U1 korrigiert'!AA23</f>
        <v>0</v>
      </c>
      <c r="P23">
        <f>'U2 korrigiert'!AB23-'U1 korrigiert'!AB23</f>
        <v>2</v>
      </c>
    </row>
    <row r="24" spans="1:17" x14ac:dyDescent="0.25">
      <c r="A24" t="s">
        <v>478</v>
      </c>
      <c r="B24">
        <f>'U2 korrigiert'!N24-'U1 korrigiert'!N24</f>
        <v>1</v>
      </c>
      <c r="C24">
        <f>'U2 korrigiert'!O24-'U1 korrigiert'!O24</f>
        <v>0</v>
      </c>
      <c r="D24">
        <f>'U2 korrigiert'!P24-'U1 korrigiert'!P24</f>
        <v>0</v>
      </c>
      <c r="E24">
        <f>'U2 korrigiert'!Q24-'U1 korrigiert'!Q24</f>
        <v>-1</v>
      </c>
      <c r="F24">
        <f>'U2 korrigiert'!R24-'U1 korrigiert'!R24</f>
        <v>2</v>
      </c>
      <c r="J24">
        <f>'U2 korrigiert'!V24-'U1 korrigiert'!V24</f>
        <v>1</v>
      </c>
      <c r="K24">
        <f>'U2 korrigiert'!W24-'U1 korrigiert'!W24</f>
        <v>-1</v>
      </c>
      <c r="L24">
        <f>'U2 korrigiert'!X24-'U1 korrigiert'!X24</f>
        <v>-1</v>
      </c>
      <c r="M24">
        <f>'U2 korrigiert'!Y24-'U1 korrigiert'!Y24</f>
        <v>0</v>
      </c>
      <c r="N24">
        <f>'U2 korrigiert'!Z24-'U1 korrigiert'!Z24</f>
        <v>1</v>
      </c>
      <c r="O24">
        <f>'U2 korrigiert'!AA24-'U1 korrigiert'!AA24</f>
        <v>0</v>
      </c>
      <c r="P24">
        <f>'U2 korrigiert'!AB24-'U1 korrigiert'!AB24</f>
        <v>0</v>
      </c>
      <c r="Q24">
        <f>'U2 korrigiert'!AC24-'U1 korrigiert'!AC24</f>
        <v>-1</v>
      </c>
    </row>
    <row r="25" spans="1:17" x14ac:dyDescent="0.25">
      <c r="A25" t="s">
        <v>267</v>
      </c>
      <c r="B25">
        <f>'U2 korrigiert'!N25-'U1 korrigiert'!N25</f>
        <v>3</v>
      </c>
      <c r="C25">
        <f>'U2 korrigiert'!O25-'U1 korrigiert'!O25</f>
        <v>3</v>
      </c>
      <c r="D25">
        <f>'U2 korrigiert'!P25-'U1 korrigiert'!P25</f>
        <v>2</v>
      </c>
      <c r="E25">
        <f>'U2 korrigiert'!Q25-'U1 korrigiert'!Q25</f>
        <v>3</v>
      </c>
      <c r="F25">
        <f>'U2 korrigiert'!R25-'U1 korrigiert'!R25</f>
        <v>-1</v>
      </c>
      <c r="J25">
        <f>'U2 korrigiert'!V25-'U1 korrigiert'!V25</f>
        <v>-1</v>
      </c>
      <c r="K25">
        <f>'U2 korrigiert'!W25-'U1 korrigiert'!W25</f>
        <v>1</v>
      </c>
      <c r="M25">
        <f>'U2 korrigiert'!Y25-'U1 korrigiert'!Y25</f>
        <v>1</v>
      </c>
      <c r="N25">
        <f>'U2 korrigiert'!Z25-'U1 korrigiert'!Z25</f>
        <v>1</v>
      </c>
      <c r="O25">
        <f>'U2 korrigiert'!AA25-'U1 korrigiert'!AA25</f>
        <v>-1</v>
      </c>
      <c r="P25">
        <f>'U2 korrigiert'!AB25-'U1 korrigiert'!AB25</f>
        <v>0</v>
      </c>
      <c r="Q25">
        <f>'U2 korrigiert'!AC25-'U1 korrigiert'!AC25</f>
        <v>0</v>
      </c>
    </row>
    <row r="26" spans="1:17" x14ac:dyDescent="0.25">
      <c r="A26" t="s">
        <v>556</v>
      </c>
      <c r="B26">
        <f>'U2 korrigiert'!N26-'U1 korrigiert'!N26</f>
        <v>0</v>
      </c>
      <c r="C26">
        <f>'U2 korrigiert'!O26-'U1 korrigiert'!O26</f>
        <v>0</v>
      </c>
      <c r="E26">
        <f>'U2 korrigiert'!Q26-'U1 korrigiert'!Q26</f>
        <v>0</v>
      </c>
      <c r="F26">
        <f>'U2 korrigiert'!R26-'U1 korrigiert'!R26</f>
        <v>1</v>
      </c>
      <c r="J26">
        <f>'U2 korrigiert'!V26-'U1 korrigiert'!V26</f>
        <v>1</v>
      </c>
      <c r="L26">
        <f>'U2 korrigiert'!X26-'U1 korrigiert'!X26</f>
        <v>0</v>
      </c>
      <c r="M26">
        <f>'U2 korrigiert'!Y26-'U1 korrigiert'!Y26</f>
        <v>0</v>
      </c>
      <c r="N26">
        <f>'U2 korrigiert'!Z26-'U1 korrigiert'!Z26</f>
        <v>0</v>
      </c>
      <c r="O26">
        <f>'U2 korrigiert'!AA26-'U1 korrigiert'!AA26</f>
        <v>-1</v>
      </c>
      <c r="P26">
        <f>'U2 korrigiert'!AB26-'U1 korrigiert'!AB26</f>
        <v>0</v>
      </c>
    </row>
    <row r="27" spans="1:17" x14ac:dyDescent="0.25">
      <c r="A27" t="s">
        <v>537</v>
      </c>
      <c r="C27">
        <f>'U2 korrigiert'!O27-'U1 korrigiert'!O27</f>
        <v>1</v>
      </c>
      <c r="E27">
        <f>'U2 korrigiert'!Q27-'U1 korrigiert'!Q27</f>
        <v>0</v>
      </c>
      <c r="F27">
        <f>'U2 korrigiert'!R27-'U1 korrigiert'!R27</f>
        <v>-1</v>
      </c>
      <c r="M27">
        <f>'U2 korrigiert'!Y27-'U1 korrigiert'!Y27</f>
        <v>1</v>
      </c>
      <c r="N27">
        <f>'U2 korrigiert'!Z27-'U1 korrigiert'!Z27</f>
        <v>1</v>
      </c>
      <c r="O27">
        <f>'U2 korrigiert'!AA27-'U1 korrigiert'!AA27</f>
        <v>0</v>
      </c>
      <c r="P27">
        <f>'U2 korrigiert'!AB27-'U1 korrigiert'!AB27</f>
        <v>2</v>
      </c>
    </row>
    <row r="28" spans="1:17" x14ac:dyDescent="0.25">
      <c r="A28" t="s">
        <v>270</v>
      </c>
      <c r="B28">
        <f>'U2 korrigiert'!N28-'U1 korrigiert'!N28</f>
        <v>3</v>
      </c>
      <c r="C28">
        <f>'U2 korrigiert'!O28-'U1 korrigiert'!O28</f>
        <v>0</v>
      </c>
      <c r="D28">
        <f>'U2 korrigiert'!P28-'U1 korrigiert'!P28</f>
        <v>0</v>
      </c>
      <c r="E28">
        <f>'U2 korrigiert'!Q28-'U1 korrigiert'!Q28</f>
        <v>0</v>
      </c>
      <c r="F28">
        <f>'U2 korrigiert'!R28-'U1 korrigiert'!R28</f>
        <v>1</v>
      </c>
      <c r="J28">
        <f>'U2 korrigiert'!V28-'U1 korrigiert'!V28</f>
        <v>1</v>
      </c>
      <c r="M28">
        <f>'U2 korrigiert'!Y28-'U1 korrigiert'!Y28</f>
        <v>1</v>
      </c>
      <c r="N28">
        <f>'U2 korrigiert'!Z28-'U1 korrigiert'!Z28</f>
        <v>-1</v>
      </c>
      <c r="O28">
        <f>'U2 korrigiert'!AA28-'U1 korrigiert'!AA28</f>
        <v>1</v>
      </c>
      <c r="P28">
        <f>'U2 korrigiert'!AB28-'U1 korrigiert'!AB28</f>
        <v>1</v>
      </c>
    </row>
    <row r="29" spans="1:17" x14ac:dyDescent="0.25">
      <c r="A29" t="s">
        <v>424</v>
      </c>
      <c r="B29">
        <f>'U2 korrigiert'!N29-'U1 korrigiert'!N29</f>
        <v>-3</v>
      </c>
      <c r="C29">
        <f>'U2 korrigiert'!O29-'U1 korrigiert'!O29</f>
        <v>1</v>
      </c>
      <c r="D29">
        <f>'U2 korrigiert'!P29-'U1 korrigiert'!P29</f>
        <v>1</v>
      </c>
      <c r="E29">
        <f>'U2 korrigiert'!Q29-'U1 korrigiert'!Q29</f>
        <v>1</v>
      </c>
      <c r="F29">
        <f>'U2 korrigiert'!R29-'U1 korrigiert'!R29</f>
        <v>0</v>
      </c>
      <c r="J29">
        <f>'U2 korrigiert'!V29-'U1 korrigiert'!V29</f>
        <v>0</v>
      </c>
      <c r="K29">
        <f>'U2 korrigiert'!W29-'U1 korrigiert'!W29</f>
        <v>2</v>
      </c>
      <c r="L29">
        <f>'U2 korrigiert'!X29-'U1 korrigiert'!X29</f>
        <v>2</v>
      </c>
      <c r="M29">
        <f>'U2 korrigiert'!Y29-'U1 korrigiert'!Y29</f>
        <v>1</v>
      </c>
      <c r="N29">
        <f>'U2 korrigiert'!Z29-'U1 korrigiert'!Z29</f>
        <v>0</v>
      </c>
      <c r="O29">
        <f>'U2 korrigiert'!AA29-'U1 korrigiert'!AA29</f>
        <v>-1</v>
      </c>
      <c r="P29">
        <f>'U2 korrigiert'!AB29-'U1 korrigiert'!AB29</f>
        <v>1</v>
      </c>
      <c r="Q29">
        <f>'U2 korrigiert'!AC29-'U1 korrigiert'!AC29</f>
        <v>-1</v>
      </c>
    </row>
    <row r="30" spans="1:17" x14ac:dyDescent="0.25">
      <c r="A30" t="s">
        <v>135</v>
      </c>
      <c r="B30">
        <f>'U2 korrigiert'!N30-'U1 korrigiert'!N30</f>
        <v>-2</v>
      </c>
      <c r="C30">
        <f>'U2 korrigiert'!O30-'U1 korrigiert'!O30</f>
        <v>0</v>
      </c>
      <c r="D30">
        <f>'U2 korrigiert'!P30-'U1 korrigiert'!P30</f>
        <v>0</v>
      </c>
      <c r="E30">
        <f>'U2 korrigiert'!Q30-'U1 korrigiert'!Q30</f>
        <v>0</v>
      </c>
      <c r="F30">
        <f>'U2 korrigiert'!R30-'U1 korrigiert'!R30</f>
        <v>1</v>
      </c>
      <c r="J30">
        <f>'U2 korrigiert'!V30-'U1 korrigiert'!V30</f>
        <v>1</v>
      </c>
      <c r="K30">
        <f>'U2 korrigiert'!W30-'U1 korrigiert'!W30</f>
        <v>-1</v>
      </c>
      <c r="L30">
        <f>'U2 korrigiert'!X30-'U1 korrigiert'!X30</f>
        <v>0</v>
      </c>
      <c r="M30">
        <f>'U2 korrigiert'!Y30-'U1 korrigiert'!Y30</f>
        <v>3</v>
      </c>
      <c r="N30">
        <f>'U2 korrigiert'!Z30-'U1 korrigiert'!Z30</f>
        <v>2</v>
      </c>
      <c r="O30">
        <f>'U2 korrigiert'!AA30-'U1 korrigiert'!AA30</f>
        <v>0</v>
      </c>
      <c r="P30">
        <f>'U2 korrigiert'!AB30-'U1 korrigiert'!AB30</f>
        <v>0</v>
      </c>
    </row>
    <row r="31" spans="1:17" x14ac:dyDescent="0.25">
      <c r="A31" t="s">
        <v>408</v>
      </c>
      <c r="E31">
        <f>'U2 korrigiert'!Q31-'U1 korrigiert'!Q31</f>
        <v>-2</v>
      </c>
      <c r="J31">
        <f>'U2 korrigiert'!V31-'U1 korrigiert'!V31</f>
        <v>0</v>
      </c>
      <c r="K31">
        <f>'U2 korrigiert'!W31-'U1 korrigiert'!W31</f>
        <v>0</v>
      </c>
      <c r="M31">
        <f>'U2 korrigiert'!Y31-'U1 korrigiert'!Y31</f>
        <v>0</v>
      </c>
      <c r="N31">
        <f>'U2 korrigiert'!Z31-'U1 korrigiert'!Z31</f>
        <v>0</v>
      </c>
      <c r="O31">
        <f>'U2 korrigiert'!AA31-'U1 korrigiert'!AA31</f>
        <v>0</v>
      </c>
      <c r="P31">
        <f>'U2 korrigiert'!AB31-'U1 korrigiert'!AB31</f>
        <v>0</v>
      </c>
      <c r="Q31">
        <f>'U2 korrigiert'!AC31-'U1 korrigiert'!AC31</f>
        <v>0</v>
      </c>
    </row>
    <row r="32" spans="1:17" x14ac:dyDescent="0.25">
      <c r="A32" t="s">
        <v>550</v>
      </c>
      <c r="E32">
        <f>'U2 korrigiert'!Q32-'U1 korrigiert'!Q32</f>
        <v>1</v>
      </c>
      <c r="J32">
        <f>'U2 korrigiert'!V32-'U1 korrigiert'!V32</f>
        <v>1</v>
      </c>
      <c r="M32">
        <f>'U2 korrigiert'!Y32-'U1 korrigiert'!Y32</f>
        <v>0</v>
      </c>
      <c r="N32">
        <f>'U2 korrigiert'!Z32-'U1 korrigiert'!Z32</f>
        <v>-1</v>
      </c>
      <c r="O32">
        <f>'U2 korrigiert'!AA32-'U1 korrigiert'!AA32</f>
        <v>-1</v>
      </c>
      <c r="P32">
        <f>'U2 korrigiert'!AB32-'U1 korrigiert'!AB32</f>
        <v>-1</v>
      </c>
    </row>
    <row r="33" spans="1:17" x14ac:dyDescent="0.25">
      <c r="A33" t="s">
        <v>456</v>
      </c>
      <c r="B33">
        <f>'U2 korrigiert'!N33-'U1 korrigiert'!N33</f>
        <v>1</v>
      </c>
      <c r="C33">
        <f>'U2 korrigiert'!O33-'U1 korrigiert'!O33</f>
        <v>0</v>
      </c>
      <c r="D33">
        <f>'U2 korrigiert'!P33-'U1 korrigiert'!P33</f>
        <v>0</v>
      </c>
      <c r="E33">
        <f>'U2 korrigiert'!Q33-'U1 korrigiert'!Q33</f>
        <v>-1</v>
      </c>
      <c r="F33">
        <f>'U2 korrigiert'!R33-'U1 korrigiert'!R33</f>
        <v>-2</v>
      </c>
      <c r="J33">
        <f>'U2 korrigiert'!V33-'U1 korrigiert'!V33</f>
        <v>0</v>
      </c>
      <c r="K33">
        <f>'U2 korrigiert'!W33-'U1 korrigiert'!W33</f>
        <v>2</v>
      </c>
      <c r="L33">
        <f>'U2 korrigiert'!X33-'U1 korrigiert'!X33</f>
        <v>3</v>
      </c>
      <c r="M33">
        <f>'U2 korrigiert'!Y33-'U1 korrigiert'!Y33</f>
        <v>1</v>
      </c>
      <c r="N33">
        <f>'U2 korrigiert'!Z33-'U1 korrigiert'!Z33</f>
        <v>1</v>
      </c>
      <c r="O33">
        <f>'U2 korrigiert'!AA33-'U1 korrigiert'!AA33</f>
        <v>1</v>
      </c>
      <c r="P33">
        <f>'U2 korrigiert'!AB33-'U1 korrigiert'!AB33</f>
        <v>2</v>
      </c>
      <c r="Q33">
        <f>'U2 korrigiert'!AC33-'U1 korrigiert'!AC33</f>
        <v>0</v>
      </c>
    </row>
    <row r="34" spans="1:17" x14ac:dyDescent="0.25">
      <c r="A34" t="s">
        <v>305</v>
      </c>
      <c r="B34">
        <f>'U2 korrigiert'!N34-'U1 korrigiert'!N34</f>
        <v>-2</v>
      </c>
      <c r="C34">
        <f>'U2 korrigiert'!O34-'U1 korrigiert'!O34</f>
        <v>1</v>
      </c>
      <c r="D34">
        <f>'U2 korrigiert'!P34-'U1 korrigiert'!P34</f>
        <v>1</v>
      </c>
      <c r="E34">
        <f>'U2 korrigiert'!Q34-'U1 korrigiert'!Q34</f>
        <v>-1</v>
      </c>
      <c r="J34">
        <f>'U2 korrigiert'!V34-'U1 korrigiert'!V34</f>
        <v>0</v>
      </c>
      <c r="K34">
        <f>'U2 korrigiert'!W34-'U1 korrigiert'!W34</f>
        <v>2</v>
      </c>
      <c r="L34">
        <f>'U2 korrigiert'!X34-'U1 korrigiert'!X34</f>
        <v>1</v>
      </c>
      <c r="M34">
        <f>'U2 korrigiert'!Y34-'U1 korrigiert'!Y34</f>
        <v>1</v>
      </c>
      <c r="N34">
        <f>'U2 korrigiert'!Z34-'U1 korrigiert'!Z34</f>
        <v>0</v>
      </c>
      <c r="O34">
        <f>'U2 korrigiert'!AA34-'U1 korrigiert'!AA34</f>
        <v>0</v>
      </c>
      <c r="P34">
        <f>'U2 korrigiert'!AB34-'U1 korrigiert'!AB34</f>
        <v>1</v>
      </c>
    </row>
    <row r="35" spans="1:17" x14ac:dyDescent="0.25">
      <c r="A35" t="s">
        <v>447</v>
      </c>
      <c r="B35">
        <f>'U2 korrigiert'!N35-'U1 korrigiert'!N35</f>
        <v>1</v>
      </c>
      <c r="C35">
        <f>'U2 korrigiert'!O35-'U1 korrigiert'!O35</f>
        <v>0</v>
      </c>
      <c r="D35">
        <f>'U2 korrigiert'!P35-'U1 korrigiert'!P35</f>
        <v>1</v>
      </c>
      <c r="E35">
        <f>'U2 korrigiert'!Q35-'U1 korrigiert'!Q35</f>
        <v>0</v>
      </c>
      <c r="F35">
        <f>'U2 korrigiert'!R35-'U1 korrigiert'!R35</f>
        <v>2</v>
      </c>
      <c r="J35">
        <f>'U2 korrigiert'!V35-'U1 korrigiert'!V35</f>
        <v>2</v>
      </c>
      <c r="M35">
        <f>'U2 korrigiert'!Y35-'U1 korrigiert'!Y35</f>
        <v>1</v>
      </c>
      <c r="N35">
        <f>'U2 korrigiert'!Z35-'U1 korrigiert'!Z35</f>
        <v>0</v>
      </c>
      <c r="O35">
        <f>'U2 korrigiert'!AA35-'U1 korrigiert'!AA35</f>
        <v>3</v>
      </c>
      <c r="P35">
        <f>'U2 korrigiert'!AB35-'U1 korrigiert'!AB35</f>
        <v>2</v>
      </c>
    </row>
    <row r="36" spans="1:17" x14ac:dyDescent="0.25">
      <c r="A36" t="s">
        <v>336</v>
      </c>
      <c r="C36">
        <f>'U2 korrigiert'!O36-'U1 korrigiert'!O36</f>
        <v>1</v>
      </c>
      <c r="D36">
        <f>'U2 korrigiert'!P36-'U1 korrigiert'!P36</f>
        <v>0</v>
      </c>
      <c r="E36">
        <f>'U2 korrigiert'!Q36-'U1 korrigiert'!Q36</f>
        <v>3</v>
      </c>
      <c r="F36">
        <f>'U2 korrigiert'!R36-'U1 korrigiert'!R36</f>
        <v>2</v>
      </c>
      <c r="J36">
        <f>'U2 korrigiert'!V36-'U1 korrigiert'!V36</f>
        <v>0</v>
      </c>
      <c r="K36">
        <f>'U2 korrigiert'!W36-'U1 korrigiert'!W36</f>
        <v>1</v>
      </c>
      <c r="L36">
        <f>'U2 korrigiert'!X36-'U1 korrigiert'!X36</f>
        <v>0</v>
      </c>
      <c r="M36">
        <f>'U2 korrigiert'!Y36-'U1 korrigiert'!Y36</f>
        <v>0</v>
      </c>
      <c r="N36">
        <f>'U2 korrigiert'!Z36-'U1 korrigiert'!Z36</f>
        <v>0</v>
      </c>
      <c r="Q36">
        <f>'U2 korrigiert'!AC36-'U1 korrigiert'!AC36</f>
        <v>-2</v>
      </c>
    </row>
    <row r="37" spans="1:17" x14ac:dyDescent="0.25">
      <c r="A37" t="s">
        <v>145</v>
      </c>
      <c r="B37">
        <f>'U2 korrigiert'!N37-'U1 korrigiert'!N37</f>
        <v>2</v>
      </c>
      <c r="C37">
        <f>'U2 korrigiert'!O37-'U1 korrigiert'!O37</f>
        <v>1</v>
      </c>
      <c r="D37">
        <f>'U2 korrigiert'!P37-'U1 korrigiert'!P37</f>
        <v>0</v>
      </c>
      <c r="E37">
        <f>'U2 korrigiert'!Q37-'U1 korrigiert'!Q37</f>
        <v>0</v>
      </c>
      <c r="F37">
        <f>'U2 korrigiert'!R37-'U1 korrigiert'!R37</f>
        <v>1</v>
      </c>
      <c r="J37">
        <f>'U2 korrigiert'!V37-'U1 korrigiert'!V37</f>
        <v>0</v>
      </c>
      <c r="K37">
        <f>'U2 korrigiert'!W37-'U1 korrigiert'!W37</f>
        <v>0</v>
      </c>
      <c r="L37">
        <f>'U2 korrigiert'!X37-'U1 korrigiert'!X37</f>
        <v>0</v>
      </c>
      <c r="M37">
        <f>'U2 korrigiert'!Y37-'U1 korrigiert'!Y37</f>
        <v>1</v>
      </c>
      <c r="N37">
        <f>'U2 korrigiert'!Z37-'U1 korrigiert'!Z37</f>
        <v>0</v>
      </c>
      <c r="O37">
        <f>'U2 korrigiert'!AA37-'U1 korrigiert'!AA37</f>
        <v>0</v>
      </c>
      <c r="P37">
        <f>'U2 korrigiert'!AB37-'U1 korrigiert'!AB37</f>
        <v>-1</v>
      </c>
      <c r="Q37">
        <f>'U2 korrigiert'!AC37-'U1 korrigiert'!AC37</f>
        <v>0</v>
      </c>
    </row>
    <row r="38" spans="1:17" x14ac:dyDescent="0.25">
      <c r="A38" t="s">
        <v>118</v>
      </c>
      <c r="B38">
        <f>'U2 korrigiert'!N38-'U1 korrigiert'!N38</f>
        <v>0</v>
      </c>
      <c r="C38">
        <f>'U2 korrigiert'!O38-'U1 korrigiert'!O38</f>
        <v>1</v>
      </c>
      <c r="D38">
        <f>'U2 korrigiert'!P38-'U1 korrigiert'!P38</f>
        <v>0</v>
      </c>
      <c r="E38">
        <f>'U2 korrigiert'!Q38-'U1 korrigiert'!Q38</f>
        <v>0</v>
      </c>
      <c r="F38">
        <f>'U2 korrigiert'!R38-'U1 korrigiert'!R38</f>
        <v>-1</v>
      </c>
      <c r="J38">
        <f>'U2 korrigiert'!V38-'U1 korrigiert'!V38</f>
        <v>1</v>
      </c>
      <c r="K38">
        <f>'U2 korrigiert'!W38-'U1 korrigiert'!W38</f>
        <v>2</v>
      </c>
      <c r="L38">
        <f>'U2 korrigiert'!X38-'U1 korrigiert'!X38</f>
        <v>1</v>
      </c>
      <c r="M38">
        <f>'U2 korrigiert'!Y38-'U1 korrigiert'!Y38</f>
        <v>1</v>
      </c>
      <c r="N38">
        <f>'U2 korrigiert'!Z38-'U1 korrigiert'!Z38</f>
        <v>1</v>
      </c>
      <c r="O38">
        <f>'U2 korrigiert'!AA38-'U1 korrigiert'!AA38</f>
        <v>-1</v>
      </c>
      <c r="P38">
        <f>'U2 korrigiert'!AB38-'U1 korrigiert'!AB38</f>
        <v>1</v>
      </c>
      <c r="Q38">
        <f>'U2 korrigiert'!AC38-'U1 korrigiert'!AC38</f>
        <v>-1</v>
      </c>
    </row>
    <row r="39" spans="1:17" x14ac:dyDescent="0.25">
      <c r="A39" t="s">
        <v>238</v>
      </c>
      <c r="B39">
        <f>'U2 korrigiert'!N39-'U1 korrigiert'!N39</f>
        <v>0</v>
      </c>
      <c r="C39">
        <f>'U2 korrigiert'!O39-'U1 korrigiert'!O39</f>
        <v>1</v>
      </c>
      <c r="D39">
        <f>'U2 korrigiert'!P39-'U1 korrigiert'!P39</f>
        <v>0</v>
      </c>
      <c r="E39">
        <f>'U2 korrigiert'!Q39-'U1 korrigiert'!Q39</f>
        <v>0</v>
      </c>
      <c r="F39">
        <f>'U2 korrigiert'!R39-'U1 korrigiert'!R39</f>
        <v>0</v>
      </c>
      <c r="J39">
        <f>'U2 korrigiert'!V39-'U1 korrigiert'!V39</f>
        <v>0</v>
      </c>
      <c r="K39">
        <f>'U2 korrigiert'!W39-'U1 korrigiert'!W39</f>
        <v>0</v>
      </c>
      <c r="L39">
        <f>'U2 korrigiert'!X39-'U1 korrigiert'!X39</f>
        <v>0</v>
      </c>
      <c r="M39">
        <f>'U2 korrigiert'!Y39-'U1 korrigiert'!Y39</f>
        <v>-2</v>
      </c>
      <c r="N39">
        <f>'U2 korrigiert'!Z39-'U1 korrigiert'!Z39</f>
        <v>0</v>
      </c>
      <c r="O39">
        <f>'U2 korrigiert'!AA39-'U1 korrigiert'!AA39</f>
        <v>0</v>
      </c>
      <c r="P39">
        <f>'U2 korrigiert'!AB39-'U1 korrigiert'!AB39</f>
        <v>0</v>
      </c>
      <c r="Q39">
        <f>'U2 korrigiert'!AC39-'U1 korrigiert'!AC39</f>
        <v>0</v>
      </c>
    </row>
    <row r="40" spans="1:17" x14ac:dyDescent="0.25">
      <c r="A40" t="s">
        <v>157</v>
      </c>
      <c r="C40">
        <f>'U2 korrigiert'!O41-'U1 korrigiert'!O41</f>
        <v>0</v>
      </c>
      <c r="E40">
        <f>'U2 korrigiert'!Q41-'U1 korrigiert'!Q41</f>
        <v>0</v>
      </c>
      <c r="J40">
        <f>'U2 korrigiert'!V41-'U1 korrigiert'!V41</f>
        <v>-1</v>
      </c>
      <c r="K40">
        <f>'U2 korrigiert'!W41-'U1 korrigiert'!W41</f>
        <v>0</v>
      </c>
      <c r="L40">
        <f>'U2 korrigiert'!X41-'U1 korrigiert'!X41</f>
        <v>0</v>
      </c>
      <c r="M40">
        <f>'U2 korrigiert'!Y41-'U1 korrigiert'!Y41</f>
        <v>0</v>
      </c>
      <c r="N40">
        <f>'U2 korrigiert'!Z41-'U1 korrigiert'!Z41</f>
        <v>0</v>
      </c>
      <c r="P40">
        <f>'U2 korrigiert'!AB41-'U1 korrigiert'!AB41</f>
        <v>0</v>
      </c>
    </row>
    <row r="41" spans="1:17" x14ac:dyDescent="0.25">
      <c r="A41" t="s">
        <v>314</v>
      </c>
      <c r="B41">
        <f>'U2 korrigiert'!N42-'U1 korrigiert'!N42</f>
        <v>0</v>
      </c>
      <c r="C41">
        <f>'U2 korrigiert'!O42-'U1 korrigiert'!O42</f>
        <v>1</v>
      </c>
      <c r="E41">
        <f>'U2 korrigiert'!Q42-'U1 korrigiert'!Q42</f>
        <v>0</v>
      </c>
      <c r="M41">
        <f>'U2 korrigiert'!Y42-'U1 korrigiert'!Y42</f>
        <v>0</v>
      </c>
      <c r="N41">
        <f>'U2 korrigiert'!Z42-'U1 korrigiert'!Z42</f>
        <v>1</v>
      </c>
      <c r="O41">
        <f>'U2 korrigiert'!AA42-'U1 korrigiert'!AA42</f>
        <v>-1</v>
      </c>
    </row>
    <row r="42" spans="1:17" x14ac:dyDescent="0.25">
      <c r="A42" t="s">
        <v>547</v>
      </c>
      <c r="B42">
        <f>'U2 korrigiert'!N43-'U1 korrigiert'!N43</f>
        <v>0</v>
      </c>
      <c r="D42">
        <f>'U2 korrigiert'!P43-'U1 korrigiert'!P43</f>
        <v>0</v>
      </c>
      <c r="E42">
        <f>'U2 korrigiert'!Q43-'U1 korrigiert'!Q43</f>
        <v>0</v>
      </c>
      <c r="F42">
        <f>'U2 korrigiert'!R43-'U1 korrigiert'!R43</f>
        <v>0</v>
      </c>
      <c r="J42">
        <f>'U2 korrigiert'!V43-'U1 korrigiert'!V43</f>
        <v>0</v>
      </c>
      <c r="M42">
        <f>'U2 korrigiert'!Y43-'U1 korrigiert'!Y43</f>
        <v>1</v>
      </c>
      <c r="N42">
        <f>'U2 korrigiert'!Z43-'U1 korrigiert'!Z43</f>
        <v>0</v>
      </c>
      <c r="O42">
        <f>'U2 korrigiert'!AA43-'U1 korrigiert'!AA43</f>
        <v>0</v>
      </c>
      <c r="Q42">
        <f>'U2 korrigiert'!AC43-'U1 korrigiert'!AC43</f>
        <v>0</v>
      </c>
    </row>
    <row r="43" spans="1:17" x14ac:dyDescent="0.25">
      <c r="A43" t="s">
        <v>553</v>
      </c>
      <c r="B43">
        <f>'U2 korrigiert'!N44-'U1 korrigiert'!N44</f>
        <v>0</v>
      </c>
      <c r="C43">
        <f>'U2 korrigiert'!O44-'U1 korrigiert'!O44</f>
        <v>1</v>
      </c>
      <c r="D43">
        <f>'U2 korrigiert'!P44-'U1 korrigiert'!P44</f>
        <v>0</v>
      </c>
      <c r="E43">
        <f>'U2 korrigiert'!Q44-'U1 korrigiert'!Q44</f>
        <v>0</v>
      </c>
      <c r="F43">
        <f>'U2 korrigiert'!R44-'U1 korrigiert'!R44</f>
        <v>-1</v>
      </c>
      <c r="J43">
        <f>'U2 korrigiert'!V44-'U1 korrigiert'!V44</f>
        <v>0</v>
      </c>
      <c r="K43">
        <f>'U2 korrigiert'!W44-'U1 korrigiert'!W44</f>
        <v>0</v>
      </c>
      <c r="L43">
        <f>'U2 korrigiert'!X44-'U1 korrigiert'!X44</f>
        <v>1</v>
      </c>
      <c r="M43">
        <f>'U2 korrigiert'!Y44-'U1 korrigiert'!Y44</f>
        <v>0</v>
      </c>
      <c r="N43">
        <f>'U2 korrigiert'!Z44-'U1 korrigiert'!Z44</f>
        <v>0</v>
      </c>
      <c r="O43">
        <f>'U2 korrigiert'!AA44-'U1 korrigiert'!AA44</f>
        <v>1</v>
      </c>
      <c r="P43">
        <f>'U2 korrigiert'!AB44-'U1 korrigiert'!AB44</f>
        <v>1</v>
      </c>
      <c r="Q43">
        <f>'U2 korrigiert'!AC44-'U1 korrigiert'!AC44</f>
        <v>0</v>
      </c>
    </row>
    <row r="44" spans="1:17" x14ac:dyDescent="0.25">
      <c r="A44" t="s">
        <v>310</v>
      </c>
      <c r="B44">
        <f>'U2 korrigiert'!N45-'U1 korrigiert'!N45</f>
        <v>0</v>
      </c>
      <c r="C44">
        <f>'U2 korrigiert'!O45-'U1 korrigiert'!O45</f>
        <v>0</v>
      </c>
      <c r="D44">
        <f>'U2 korrigiert'!P45-'U1 korrigiert'!P45</f>
        <v>0</v>
      </c>
      <c r="E44">
        <f>'U2 korrigiert'!Q45-'U1 korrigiert'!Q45</f>
        <v>1</v>
      </c>
      <c r="F44">
        <f>'U2 korrigiert'!R45-'U1 korrigiert'!R45</f>
        <v>-1</v>
      </c>
      <c r="J44">
        <f>'U2 korrigiert'!V45-'U1 korrigiert'!V45</f>
        <v>1</v>
      </c>
      <c r="K44">
        <f>'U2 korrigiert'!W45-'U1 korrigiert'!W45</f>
        <v>0</v>
      </c>
      <c r="L44">
        <f>'U2 korrigiert'!X45-'U1 korrigiert'!X45</f>
        <v>1</v>
      </c>
      <c r="M44">
        <f>'U2 korrigiert'!Y45-'U1 korrigiert'!Y45</f>
        <v>0</v>
      </c>
      <c r="N44">
        <f>'U2 korrigiert'!Z45-'U1 korrigiert'!Z45</f>
        <v>0</v>
      </c>
      <c r="O44">
        <f>'U2 korrigiert'!AA45-'U1 korrigiert'!AA45</f>
        <v>0</v>
      </c>
      <c r="P44">
        <f>'U2 korrigiert'!AB45-'U1 korrigiert'!AB45</f>
        <v>-1</v>
      </c>
      <c r="Q44">
        <f>'U2 korrigiert'!AC45-'U1 korrigiert'!AC45</f>
        <v>-1</v>
      </c>
    </row>
    <row r="45" spans="1:17" x14ac:dyDescent="0.25">
      <c r="A45" t="s">
        <v>469</v>
      </c>
      <c r="B45">
        <f>'U2 korrigiert'!N46-'U1 korrigiert'!N46</f>
        <v>0</v>
      </c>
      <c r="C45">
        <f>'U2 korrigiert'!O46-'U1 korrigiert'!O46</f>
        <v>0</v>
      </c>
      <c r="D45">
        <f>'U2 korrigiert'!P46-'U1 korrigiert'!P46</f>
        <v>0</v>
      </c>
      <c r="E45">
        <f>'U2 korrigiert'!Q46-'U1 korrigiert'!Q46</f>
        <v>0</v>
      </c>
      <c r="F45">
        <f>'U2 korrigiert'!R46-'U1 korrigiert'!R46</f>
        <v>0</v>
      </c>
      <c r="J45">
        <f>'U2 korrigiert'!V46-'U1 korrigiert'!V46</f>
        <v>0</v>
      </c>
      <c r="K45">
        <f>'U2 korrigiert'!W46-'U1 korrigiert'!W46</f>
        <v>0</v>
      </c>
      <c r="L45">
        <f>'U2 korrigiert'!X46-'U1 korrigiert'!X46</f>
        <v>0</v>
      </c>
      <c r="M45">
        <f>'U2 korrigiert'!Y46-'U1 korrigiert'!Y46</f>
        <v>-1</v>
      </c>
      <c r="N45">
        <f>'U2 korrigiert'!Z46-'U1 korrigiert'!Z46</f>
        <v>-1</v>
      </c>
      <c r="O45">
        <f>'U2 korrigiert'!AA46-'U1 korrigiert'!AA46</f>
        <v>1</v>
      </c>
      <c r="P45">
        <f>'U2 korrigiert'!AB46-'U1 korrigiert'!AB46</f>
        <v>-1</v>
      </c>
      <c r="Q45">
        <f>'U2 korrigiert'!AC46-'U1 korrigiert'!AC46</f>
        <v>-2</v>
      </c>
    </row>
    <row r="46" spans="1:17" x14ac:dyDescent="0.25">
      <c r="A46" t="s">
        <v>177</v>
      </c>
      <c r="B46">
        <f>'U2 korrigiert'!N47-'U1 korrigiert'!N47</f>
        <v>1</v>
      </c>
      <c r="C46">
        <f>'U2 korrigiert'!O47-'U1 korrigiert'!O47</f>
        <v>2</v>
      </c>
      <c r="D46">
        <f>'U2 korrigiert'!P47-'U1 korrigiert'!P47</f>
        <v>0</v>
      </c>
      <c r="E46">
        <f>'U2 korrigiert'!Q47-'U1 korrigiert'!Q47</f>
        <v>0</v>
      </c>
      <c r="F46">
        <f>'U2 korrigiert'!R47-'U1 korrigiert'!R47</f>
        <v>0</v>
      </c>
      <c r="J46">
        <f>'U2 korrigiert'!V47-'U1 korrigiert'!V47</f>
        <v>0</v>
      </c>
      <c r="K46">
        <f>'U2 korrigiert'!W47-'U1 korrigiert'!W47</f>
        <v>0</v>
      </c>
      <c r="L46">
        <f>'U2 korrigiert'!X47-'U1 korrigiert'!X47</f>
        <v>0</v>
      </c>
      <c r="M46">
        <f>'U2 korrigiert'!Y47-'U1 korrigiert'!Y47</f>
        <v>1</v>
      </c>
      <c r="N46">
        <f>'U2 korrigiert'!Z47-'U1 korrigiert'!Z47</f>
        <v>0</v>
      </c>
      <c r="O46">
        <f>'U2 korrigiert'!AA47-'U1 korrigiert'!AA47</f>
        <v>0</v>
      </c>
      <c r="P46">
        <f>'U2 korrigiert'!AB47-'U1 korrigiert'!AB47</f>
        <v>2</v>
      </c>
    </row>
    <row r="47" spans="1:17" x14ac:dyDescent="0.25">
      <c r="A47" t="s">
        <v>274</v>
      </c>
      <c r="B47">
        <f>'U2 korrigiert'!N48-'U1 korrigiert'!N48</f>
        <v>0</v>
      </c>
      <c r="C47">
        <f>'U2 korrigiert'!O48-'U1 korrigiert'!O48</f>
        <v>0</v>
      </c>
      <c r="D47">
        <f>'U2 korrigiert'!P48-'U1 korrigiert'!P48</f>
        <v>1</v>
      </c>
      <c r="E47">
        <f>'U2 korrigiert'!Q48-'U1 korrigiert'!Q48</f>
        <v>2</v>
      </c>
      <c r="F47">
        <f>'U2 korrigiert'!R48-'U1 korrigiert'!R48</f>
        <v>1</v>
      </c>
      <c r="J47">
        <f>'U2 korrigiert'!V48-'U1 korrigiert'!V48</f>
        <v>0</v>
      </c>
      <c r="K47">
        <f>'U2 korrigiert'!W48-'U1 korrigiert'!W48</f>
        <v>1</v>
      </c>
      <c r="L47">
        <f>'U2 korrigiert'!X48-'U1 korrigiert'!X48</f>
        <v>0</v>
      </c>
      <c r="M47">
        <f>'U2 korrigiert'!Y48-'U1 korrigiert'!Y48</f>
        <v>0</v>
      </c>
      <c r="N47">
        <f>'U2 korrigiert'!Z48-'U1 korrigiert'!Z48</f>
        <v>1</v>
      </c>
      <c r="O47">
        <f>'U2 korrigiert'!AA48-'U1 korrigiert'!AA48</f>
        <v>-1</v>
      </c>
      <c r="P47">
        <f>'U2 korrigiert'!AB48-'U1 korrigiert'!AB48</f>
        <v>0</v>
      </c>
      <c r="Q47">
        <f>'U2 korrigiert'!AC48-'U1 korrigiert'!AC48</f>
        <v>0</v>
      </c>
    </row>
    <row r="48" spans="1:17" x14ac:dyDescent="0.25">
      <c r="A48" t="s">
        <v>141</v>
      </c>
      <c r="B48">
        <f>'U2 korrigiert'!N49-'U1 korrigiert'!N49</f>
        <v>1</v>
      </c>
      <c r="C48">
        <f>'U2 korrigiert'!O49-'U1 korrigiert'!O49</f>
        <v>2</v>
      </c>
      <c r="E48">
        <f>'U2 korrigiert'!Q49-'U1 korrigiert'!Q49</f>
        <v>0</v>
      </c>
      <c r="F48">
        <f>'U2 korrigiert'!R49-'U1 korrigiert'!R49</f>
        <v>-1</v>
      </c>
      <c r="J48">
        <f>'U2 korrigiert'!V49-'U1 korrigiert'!V49</f>
        <v>1</v>
      </c>
      <c r="K48">
        <f>'U2 korrigiert'!W49-'U1 korrigiert'!W49</f>
        <v>-1</v>
      </c>
      <c r="L48">
        <f>'U2 korrigiert'!X49-'U1 korrigiert'!X49</f>
        <v>0</v>
      </c>
      <c r="M48">
        <f>'U2 korrigiert'!Y49-'U1 korrigiert'!Y49</f>
        <v>0</v>
      </c>
      <c r="N48">
        <f>'U2 korrigiert'!Z49-'U1 korrigiert'!Z49</f>
        <v>0</v>
      </c>
      <c r="O48">
        <f>'U2 korrigiert'!AA49-'U1 korrigiert'!AA49</f>
        <v>0</v>
      </c>
      <c r="P48">
        <f>'U2 korrigiert'!AB49-'U1 korrigiert'!AB49</f>
        <v>-1</v>
      </c>
      <c r="Q48">
        <f>'U2 korrigiert'!AC49-'U1 korrigiert'!AC49</f>
        <v>0</v>
      </c>
    </row>
    <row r="49" spans="1:17" x14ac:dyDescent="0.25">
      <c r="A49" t="s">
        <v>561</v>
      </c>
      <c r="C49">
        <f>'U2 korrigiert'!O50-'U1 korrigiert'!O50</f>
        <v>2</v>
      </c>
      <c r="D49">
        <f>'U2 korrigiert'!P50-'U1 korrigiert'!P50</f>
        <v>2</v>
      </c>
      <c r="E49">
        <f>'U2 korrigiert'!Q50-'U1 korrigiert'!Q50</f>
        <v>1</v>
      </c>
      <c r="F49">
        <f>'U2 korrigiert'!R50-'U1 korrigiert'!R50</f>
        <v>0</v>
      </c>
      <c r="J49">
        <f>'U2 korrigiert'!V50-'U1 korrigiert'!V50</f>
        <v>1</v>
      </c>
      <c r="K49">
        <f>'U2 korrigiert'!W50-'U1 korrigiert'!W50</f>
        <v>0</v>
      </c>
      <c r="L49">
        <f>'U2 korrigiert'!X50-'U1 korrigiert'!X50</f>
        <v>0</v>
      </c>
      <c r="M49">
        <f>'U2 korrigiert'!Y50-'U1 korrigiert'!Y50</f>
        <v>-1</v>
      </c>
      <c r="N49">
        <f>'U2 korrigiert'!Z50-'U1 korrigiert'!Z50</f>
        <v>-2</v>
      </c>
      <c r="O49">
        <f>'U2 korrigiert'!AA50-'U1 korrigiert'!AA50</f>
        <v>1</v>
      </c>
      <c r="P49">
        <f>'U2 korrigiert'!AB50-'U1 korrigiert'!AB50</f>
        <v>1</v>
      </c>
      <c r="Q49">
        <f>'U2 korrigiert'!AC50-'U1 korrigiert'!AC50</f>
        <v>0</v>
      </c>
    </row>
    <row r="50" spans="1:17" x14ac:dyDescent="0.25">
      <c r="A50" t="s">
        <v>584</v>
      </c>
      <c r="B50">
        <f>'U2 korrigiert'!N51-'U1 korrigiert'!N51</f>
        <v>1</v>
      </c>
      <c r="C50">
        <f>'U2 korrigiert'!O51-'U1 korrigiert'!O51</f>
        <v>2</v>
      </c>
      <c r="D50">
        <f>'U2 korrigiert'!P51-'U1 korrigiert'!P51</f>
        <v>1</v>
      </c>
      <c r="E50">
        <f>'U2 korrigiert'!Q51-'U1 korrigiert'!Q51</f>
        <v>0</v>
      </c>
      <c r="F50">
        <f>'U2 korrigiert'!R51-'U1 korrigiert'!R51</f>
        <v>0</v>
      </c>
      <c r="J50">
        <f>'U2 korrigiert'!V51-'U1 korrigiert'!V51</f>
        <v>2</v>
      </c>
      <c r="K50">
        <f>'U2 korrigiert'!W51-'U1 korrigiert'!W51</f>
        <v>0</v>
      </c>
      <c r="L50">
        <f>'U2 korrigiert'!X51-'U1 korrigiert'!X51</f>
        <v>0</v>
      </c>
      <c r="M50">
        <f>'U2 korrigiert'!Y51-'U1 korrigiert'!Y51</f>
        <v>0</v>
      </c>
      <c r="N50">
        <f>'U2 korrigiert'!Z51-'U1 korrigiert'!Z51</f>
        <v>0</v>
      </c>
      <c r="O50">
        <f>'U2 korrigiert'!AA51-'U1 korrigiert'!AA51</f>
        <v>2</v>
      </c>
      <c r="P50">
        <f>'U2 korrigiert'!AB51-'U1 korrigiert'!AB51</f>
        <v>-1</v>
      </c>
    </row>
    <row r="51" spans="1:17" x14ac:dyDescent="0.25">
      <c r="A51" t="s">
        <v>565</v>
      </c>
      <c r="B51">
        <f>'U2 korrigiert'!N52-'U1 korrigiert'!N52</f>
        <v>2</v>
      </c>
      <c r="C51">
        <f>'U2 korrigiert'!O52-'U1 korrigiert'!O52</f>
        <v>0</v>
      </c>
      <c r="D51">
        <f>'U2 korrigiert'!P52-'U1 korrigiert'!P52</f>
        <v>1</v>
      </c>
      <c r="E51">
        <f>'U2 korrigiert'!Q52-'U1 korrigiert'!Q52</f>
        <v>0</v>
      </c>
      <c r="F51">
        <f>'U2 korrigiert'!R52-'U1 korrigiert'!R52</f>
        <v>-1</v>
      </c>
      <c r="J51">
        <f>'U2 korrigiert'!V52-'U1 korrigiert'!V52</f>
        <v>0</v>
      </c>
      <c r="K51">
        <f>'U2 korrigiert'!W52-'U1 korrigiert'!W52</f>
        <v>0</v>
      </c>
      <c r="L51">
        <f>'U2 korrigiert'!X52-'U1 korrigiert'!X52</f>
        <v>0</v>
      </c>
      <c r="M51">
        <f>'U2 korrigiert'!Y52-'U1 korrigiert'!Y52</f>
        <v>0</v>
      </c>
      <c r="N51">
        <f>'U2 korrigiert'!Z52-'U1 korrigiert'!Z52</f>
        <v>0</v>
      </c>
      <c r="O51">
        <f>'U2 korrigiert'!AA52-'U1 korrigiert'!AA52</f>
        <v>0</v>
      </c>
      <c r="P51">
        <f>'U2 korrigiert'!AB52-'U1 korrigiert'!AB52</f>
        <v>0</v>
      </c>
      <c r="Q51">
        <f>'U2 korrigiert'!AC52-'U1 korrigiert'!AC52</f>
        <v>-1</v>
      </c>
    </row>
    <row r="52" spans="1:17" x14ac:dyDescent="0.25">
      <c r="A52" t="s">
        <v>403</v>
      </c>
      <c r="B52">
        <f>'U2 korrigiert'!N53-'U1 korrigiert'!N53</f>
        <v>1</v>
      </c>
      <c r="C52">
        <f>'U2 korrigiert'!O53-'U1 korrigiert'!O53</f>
        <v>0</v>
      </c>
      <c r="D52">
        <f>'U2 korrigiert'!P53-'U1 korrigiert'!P53</f>
        <v>-1</v>
      </c>
      <c r="E52">
        <f>'U2 korrigiert'!Q53-'U1 korrigiert'!Q53</f>
        <v>0</v>
      </c>
      <c r="F52">
        <f>'U2 korrigiert'!R53-'U1 korrigiert'!R53</f>
        <v>-1</v>
      </c>
      <c r="J52">
        <f>'U2 korrigiert'!V53-'U1 korrigiert'!V53</f>
        <v>1</v>
      </c>
      <c r="K52">
        <f>'U2 korrigiert'!W53-'U1 korrigiert'!W53</f>
        <v>0</v>
      </c>
      <c r="L52">
        <f>'U2 korrigiert'!X53-'U1 korrigiert'!X53</f>
        <v>1</v>
      </c>
      <c r="M52">
        <f>'U2 korrigiert'!Y53-'U1 korrigiert'!Y53</f>
        <v>0</v>
      </c>
      <c r="N52">
        <f>'U2 korrigiert'!Z53-'U1 korrigiert'!Z53</f>
        <v>0</v>
      </c>
      <c r="O52">
        <f>'U2 korrigiert'!AA53-'U1 korrigiert'!AA53</f>
        <v>-1</v>
      </c>
      <c r="P52">
        <f>'U2 korrigiert'!AB53-'U1 korrigiert'!AB53</f>
        <v>0</v>
      </c>
      <c r="Q52">
        <f>'U2 korrigiert'!AC53-'U1 korrigiert'!AC53</f>
        <v>0</v>
      </c>
    </row>
    <row r="53" spans="1:17" x14ac:dyDescent="0.25">
      <c r="A53" t="s">
        <v>451</v>
      </c>
      <c r="C53">
        <f>'U2 korrigiert'!O54-'U1 korrigiert'!O54</f>
        <v>0</v>
      </c>
      <c r="D53">
        <f>'U2 korrigiert'!P54-'U1 korrigiert'!P54</f>
        <v>0</v>
      </c>
      <c r="E53">
        <f>'U2 korrigiert'!Q54-'U1 korrigiert'!Q54</f>
        <v>0</v>
      </c>
      <c r="F53">
        <f>'U2 korrigiert'!R54-'U1 korrigiert'!R54</f>
        <v>0</v>
      </c>
      <c r="J53">
        <f>'U2 korrigiert'!V54-'U1 korrigiert'!V54</f>
        <v>0</v>
      </c>
      <c r="K53">
        <f>'U2 korrigiert'!W54-'U1 korrigiert'!W54</f>
        <v>0</v>
      </c>
      <c r="L53">
        <f>'U2 korrigiert'!X54-'U1 korrigiert'!X54</f>
        <v>0</v>
      </c>
      <c r="M53">
        <f>'U2 korrigiert'!Y54-'U1 korrigiert'!Y54</f>
        <v>0</v>
      </c>
      <c r="N53">
        <f>'U2 korrigiert'!Z54-'U1 korrigiert'!Z54</f>
        <v>-1</v>
      </c>
      <c r="P53">
        <f>'U2 korrigiert'!AB54-'U1 korrigiert'!AB54</f>
        <v>1</v>
      </c>
    </row>
    <row r="54" spans="1:17" x14ac:dyDescent="0.25">
      <c r="A54" t="s">
        <v>322</v>
      </c>
      <c r="B54">
        <f>'U2 korrigiert'!N55-'U1 korrigiert'!N55</f>
        <v>2</v>
      </c>
      <c r="C54">
        <f>'U2 korrigiert'!O55-'U1 korrigiert'!O55</f>
        <v>1</v>
      </c>
      <c r="D54">
        <f>'U2 korrigiert'!P55-'U1 korrigiert'!P55</f>
        <v>0</v>
      </c>
      <c r="E54">
        <f>'U2 korrigiert'!Q55-'U1 korrigiert'!Q55</f>
        <v>0</v>
      </c>
      <c r="F54">
        <f>'U2 korrigiert'!R55-'U1 korrigiert'!R55</f>
        <v>-1</v>
      </c>
      <c r="J54">
        <f>'U2 korrigiert'!V55-'U1 korrigiert'!V55</f>
        <v>0</v>
      </c>
      <c r="K54">
        <f>'U2 korrigiert'!W55-'U1 korrigiert'!W55</f>
        <v>2</v>
      </c>
      <c r="L54">
        <f>'U2 korrigiert'!X55-'U1 korrigiert'!X55</f>
        <v>1</v>
      </c>
      <c r="M54">
        <f>'U2 korrigiert'!Y55-'U1 korrigiert'!Y55</f>
        <v>1</v>
      </c>
      <c r="N54">
        <f>'U2 korrigiert'!Z55-'U1 korrigiert'!Z55</f>
        <v>0</v>
      </c>
      <c r="O54">
        <f>'U2 korrigiert'!AA55-'U1 korrigiert'!AA55</f>
        <v>-1</v>
      </c>
      <c r="P54">
        <f>'U2 korrigiert'!AB55-'U1 korrigiert'!AB55</f>
        <v>2</v>
      </c>
      <c r="Q54">
        <f>'U2 korrigiert'!AC55-'U1 korrigiert'!AC55</f>
        <v>0</v>
      </c>
    </row>
    <row r="55" spans="1:17" x14ac:dyDescent="0.25">
      <c r="A55" t="s">
        <v>444</v>
      </c>
      <c r="B55">
        <f>'U2 korrigiert'!N56-'U1 korrigiert'!N56</f>
        <v>0</v>
      </c>
      <c r="C55">
        <f>'U2 korrigiert'!O56-'U1 korrigiert'!O56</f>
        <v>0</v>
      </c>
      <c r="D55">
        <f>'U2 korrigiert'!P56-'U1 korrigiert'!P56</f>
        <v>0</v>
      </c>
      <c r="E55">
        <f>'U2 korrigiert'!Q56-'U1 korrigiert'!Q56</f>
        <v>0</v>
      </c>
      <c r="F55">
        <f>'U2 korrigiert'!R56-'U1 korrigiert'!R56</f>
        <v>0</v>
      </c>
      <c r="J55">
        <f>'U2 korrigiert'!V56-'U1 korrigiert'!V56</f>
        <v>1</v>
      </c>
      <c r="K55">
        <f>'U2 korrigiert'!W56-'U1 korrigiert'!W56</f>
        <v>0</v>
      </c>
      <c r="L55">
        <f>'U2 korrigiert'!X56-'U1 korrigiert'!X56</f>
        <v>0</v>
      </c>
      <c r="M55">
        <f>'U2 korrigiert'!Y56-'U1 korrigiert'!Y56</f>
        <v>0</v>
      </c>
      <c r="N55">
        <f>'U2 korrigiert'!Z56-'U1 korrigiert'!Z56</f>
        <v>1</v>
      </c>
      <c r="O55">
        <f>'U2 korrigiert'!AA56-'U1 korrigiert'!AA56</f>
        <v>-1</v>
      </c>
      <c r="P55">
        <f>'U2 korrigiert'!AB56-'U1 korrigiert'!AB56</f>
        <v>0</v>
      </c>
      <c r="Q55">
        <f>'U2 korrigiert'!AC56-'U1 korrigiert'!AC56</f>
        <v>0</v>
      </c>
    </row>
    <row r="56" spans="1:17" x14ac:dyDescent="0.25">
      <c r="A56" t="s">
        <v>318</v>
      </c>
      <c r="B56">
        <f>'U2 korrigiert'!N57-'U1 korrigiert'!N57</f>
        <v>1</v>
      </c>
      <c r="C56">
        <f>'U2 korrigiert'!O57-'U1 korrigiert'!O57</f>
        <v>0</v>
      </c>
      <c r="D56">
        <f>'U2 korrigiert'!P57-'U1 korrigiert'!P57</f>
        <v>0</v>
      </c>
      <c r="E56">
        <f>'U2 korrigiert'!Q57-'U1 korrigiert'!Q57</f>
        <v>0</v>
      </c>
      <c r="F56">
        <f>'U2 korrigiert'!R57-'U1 korrigiert'!R57</f>
        <v>0</v>
      </c>
      <c r="J56">
        <f>'U2 korrigiert'!V57-'U1 korrigiert'!V57</f>
        <v>0</v>
      </c>
      <c r="K56">
        <f>'U2 korrigiert'!W57-'U1 korrigiert'!W57</f>
        <v>0</v>
      </c>
      <c r="L56">
        <f>'U2 korrigiert'!X57-'U1 korrigiert'!X57</f>
        <v>1</v>
      </c>
      <c r="M56">
        <f>'U2 korrigiert'!Y57-'U1 korrigiert'!Y57</f>
        <v>0</v>
      </c>
      <c r="N56">
        <f>'U2 korrigiert'!Z57-'U1 korrigiert'!Z57</f>
        <v>0</v>
      </c>
      <c r="O56">
        <f>'U2 korrigiert'!AA57-'U1 korrigiert'!AA57</f>
        <v>0</v>
      </c>
      <c r="P56">
        <f>'U2 korrigiert'!AB57-'U1 korrigiert'!AB57</f>
        <v>0</v>
      </c>
      <c r="Q56">
        <f>'U2 korrigiert'!AC57-'U1 korrigiert'!AC57</f>
        <v>-1</v>
      </c>
    </row>
    <row r="57" spans="1:17" x14ac:dyDescent="0.25">
      <c r="A57" t="s">
        <v>463</v>
      </c>
      <c r="B57">
        <f>'U2 korrigiert'!N58-'U1 korrigiert'!N58</f>
        <v>1</v>
      </c>
      <c r="C57">
        <f>'U2 korrigiert'!O58-'U1 korrigiert'!O58</f>
        <v>2</v>
      </c>
      <c r="D57">
        <f>'U2 korrigiert'!P58-'U1 korrigiert'!P58</f>
        <v>1</v>
      </c>
      <c r="E57">
        <f>'U2 korrigiert'!Q58-'U1 korrigiert'!Q58</f>
        <v>1</v>
      </c>
      <c r="F57">
        <f>'U2 korrigiert'!R58-'U1 korrigiert'!R58</f>
        <v>-1</v>
      </c>
      <c r="J57">
        <f>'U2 korrigiert'!V58-'U1 korrigiert'!V58</f>
        <v>1</v>
      </c>
      <c r="K57">
        <f>'U2 korrigiert'!W58-'U1 korrigiert'!W58</f>
        <v>1</v>
      </c>
      <c r="L57">
        <f>'U2 korrigiert'!X58-'U1 korrigiert'!X58</f>
        <v>0</v>
      </c>
      <c r="M57">
        <f>'U2 korrigiert'!Y58-'U1 korrigiert'!Y58</f>
        <v>0</v>
      </c>
      <c r="N57">
        <f>'U2 korrigiert'!Z58-'U1 korrigiert'!Z58</f>
        <v>0</v>
      </c>
      <c r="O57">
        <f>'U2 korrigiert'!AA58-'U1 korrigiert'!AA58</f>
        <v>0</v>
      </c>
      <c r="P57">
        <f>'U2 korrigiert'!AB58-'U1 korrigiert'!AB58</f>
        <v>-1</v>
      </c>
      <c r="Q57">
        <f>'U2 korrigiert'!AC58-'U1 korrigiert'!AC58</f>
        <v>0</v>
      </c>
    </row>
    <row r="58" spans="1:17" x14ac:dyDescent="0.25">
      <c r="A58" t="s">
        <v>130</v>
      </c>
      <c r="B58">
        <f>'U2 korrigiert'!N59-'U1 korrigiert'!N59</f>
        <v>0</v>
      </c>
      <c r="C58">
        <f>'U2 korrigiert'!O59-'U1 korrigiert'!O59</f>
        <v>0</v>
      </c>
      <c r="D58">
        <f>'U2 korrigiert'!P59-'U1 korrigiert'!P59</f>
        <v>0</v>
      </c>
      <c r="E58">
        <f>'U2 korrigiert'!Q59-'U1 korrigiert'!Q59</f>
        <v>0</v>
      </c>
      <c r="F58">
        <f>'U2 korrigiert'!R59-'U1 korrigiert'!R59</f>
        <v>1</v>
      </c>
      <c r="J58">
        <f>'U2 korrigiert'!V59-'U1 korrigiert'!V59</f>
        <v>0</v>
      </c>
      <c r="K58">
        <f>'U2 korrigiert'!W59-'U1 korrigiert'!W59</f>
        <v>2</v>
      </c>
      <c r="L58">
        <f>'U2 korrigiert'!X59-'U1 korrigiert'!X59</f>
        <v>0</v>
      </c>
      <c r="M58">
        <f>'U2 korrigiert'!Y59-'U1 korrigiert'!Y59</f>
        <v>2</v>
      </c>
      <c r="N58">
        <f>'U2 korrigiert'!Z59-'U1 korrigiert'!Z59</f>
        <v>2</v>
      </c>
      <c r="O58">
        <f>'U2 korrigiert'!AA59-'U1 korrigiert'!AA59</f>
        <v>1</v>
      </c>
      <c r="P58">
        <f>'U2 korrigiert'!AB59-'U1 korrigiert'!AB59</f>
        <v>2</v>
      </c>
    </row>
    <row r="59" spans="1:17" x14ac:dyDescent="0.25">
      <c r="A59" t="s">
        <v>175</v>
      </c>
      <c r="B59">
        <f>'U2 korrigiert'!N60-'U1 korrigiert'!N60</f>
        <v>1</v>
      </c>
      <c r="C59">
        <f>'U2 korrigiert'!O60-'U1 korrigiert'!O60</f>
        <v>0</v>
      </c>
      <c r="D59">
        <f>'U2 korrigiert'!P60-'U1 korrigiert'!P60</f>
        <v>0</v>
      </c>
      <c r="E59">
        <f>'U2 korrigiert'!Q60-'U1 korrigiert'!Q60</f>
        <v>0</v>
      </c>
      <c r="F59">
        <f>'U2 korrigiert'!R60-'U1 korrigiert'!R60</f>
        <v>-1</v>
      </c>
      <c r="J59">
        <f>'U2 korrigiert'!V60-'U1 korrigiert'!V60</f>
        <v>0</v>
      </c>
      <c r="K59">
        <f>'U2 korrigiert'!W60-'U1 korrigiert'!W60</f>
        <v>0</v>
      </c>
      <c r="L59">
        <f>'U2 korrigiert'!X60-'U1 korrigiert'!X60</f>
        <v>0</v>
      </c>
      <c r="M59">
        <f>'U2 korrigiert'!Y60-'U1 korrigiert'!Y60</f>
        <v>0</v>
      </c>
      <c r="N59">
        <f>'U2 korrigiert'!Z60-'U1 korrigiert'!Z60</f>
        <v>0</v>
      </c>
      <c r="O59">
        <f>'U2 korrigiert'!AA60-'U1 korrigiert'!AA60</f>
        <v>0</v>
      </c>
      <c r="P59">
        <f>'U2 korrigiert'!AB60-'U1 korrigiert'!AB60</f>
        <v>0</v>
      </c>
      <c r="Q59">
        <f>'U2 korrigiert'!AC60-'U1 korrigiert'!AC60</f>
        <v>0</v>
      </c>
    </row>
    <row r="60" spans="1:17" x14ac:dyDescent="0.25">
      <c r="A60" t="s">
        <v>542</v>
      </c>
      <c r="B60">
        <f>'U2 korrigiert'!N61-'U1 korrigiert'!N61</f>
        <v>0</v>
      </c>
      <c r="C60">
        <f>'U2 korrigiert'!O61-'U1 korrigiert'!O61</f>
        <v>1</v>
      </c>
      <c r="D60">
        <f>'U2 korrigiert'!P61-'U1 korrigiert'!P61</f>
        <v>1</v>
      </c>
      <c r="E60">
        <f>'U2 korrigiert'!Q61-'U1 korrigiert'!Q61</f>
        <v>4</v>
      </c>
      <c r="F60">
        <f>'U2 korrigiert'!R61-'U1 korrigiert'!R61</f>
        <v>0</v>
      </c>
      <c r="J60">
        <f>'U2 korrigiert'!V61-'U1 korrigiert'!V61</f>
        <v>0</v>
      </c>
      <c r="K60">
        <f>'U2 korrigiert'!W61-'U1 korrigiert'!W61</f>
        <v>1</v>
      </c>
      <c r="L60">
        <f>'U2 korrigiert'!X61-'U1 korrigiert'!X61</f>
        <v>0</v>
      </c>
      <c r="M60">
        <f>'U2 korrigiert'!Y61-'U1 korrigiert'!Y61</f>
        <v>2</v>
      </c>
      <c r="N60">
        <f>'U2 korrigiert'!Z61-'U1 korrigiert'!Z61</f>
        <v>1</v>
      </c>
      <c r="O60">
        <f>'U2 korrigiert'!AA61-'U1 korrigiert'!AA61</f>
        <v>0</v>
      </c>
      <c r="P60">
        <f>'U2 korrigiert'!AB61-'U1 korrigiert'!AB61</f>
        <v>0</v>
      </c>
      <c r="Q60">
        <f>'U2 korrigiert'!AC61-'U1 korrigiert'!AC61</f>
        <v>0</v>
      </c>
    </row>
    <row r="61" spans="1:17" x14ac:dyDescent="0.25">
      <c r="A61" t="s">
        <v>412</v>
      </c>
      <c r="B61">
        <f>'U2 korrigiert'!N62-'U1 korrigiert'!N62</f>
        <v>1</v>
      </c>
      <c r="C61">
        <f>'U2 korrigiert'!O62-'U1 korrigiert'!O62</f>
        <v>-1</v>
      </c>
      <c r="D61">
        <f>'U2 korrigiert'!P62-'U1 korrigiert'!P62</f>
        <v>1</v>
      </c>
      <c r="E61">
        <f>'U2 korrigiert'!Q62-'U1 korrigiert'!Q62</f>
        <v>1</v>
      </c>
      <c r="F61">
        <f>'U2 korrigiert'!R62-'U1 korrigiert'!R62</f>
        <v>0</v>
      </c>
      <c r="J61">
        <f>'U2 korrigiert'!V62-'U1 korrigiert'!V62</f>
        <v>1</v>
      </c>
      <c r="L61">
        <f>'U2 korrigiert'!X62-'U1 korrigiert'!X62</f>
        <v>-1</v>
      </c>
      <c r="M61">
        <f>'U2 korrigiert'!Y62-'U1 korrigiert'!Y62</f>
        <v>1</v>
      </c>
      <c r="N61">
        <f>'U2 korrigiert'!Z62-'U1 korrigiert'!Z62</f>
        <v>0</v>
      </c>
      <c r="O61">
        <f>'U2 korrigiert'!AA62-'U1 korrigiert'!AA62</f>
        <v>1</v>
      </c>
      <c r="P61">
        <f>'U2 korrigiert'!AB62-'U1 korrigiert'!AB62</f>
        <v>2</v>
      </c>
    </row>
    <row r="62" spans="1:17" x14ac:dyDescent="0.25">
      <c r="A62" t="s">
        <v>429</v>
      </c>
      <c r="B62">
        <f>'U2 korrigiert'!N63-'U1 korrigiert'!N63</f>
        <v>1</v>
      </c>
      <c r="C62">
        <f>'U2 korrigiert'!O63-'U1 korrigiert'!O63</f>
        <v>0</v>
      </c>
      <c r="D62">
        <f>'U2 korrigiert'!P63-'U1 korrigiert'!P63</f>
        <v>0</v>
      </c>
      <c r="E62">
        <f>'U2 korrigiert'!Q63-'U1 korrigiert'!Q63</f>
        <v>0</v>
      </c>
      <c r="F62">
        <f>'U2 korrigiert'!R63-'U1 korrigiert'!R63</f>
        <v>0</v>
      </c>
      <c r="J62">
        <f>'U2 korrigiert'!V63-'U1 korrigiert'!V63</f>
        <v>0</v>
      </c>
      <c r="K62">
        <f>'U2 korrigiert'!W63-'U1 korrigiert'!W63</f>
        <v>0</v>
      </c>
      <c r="L62">
        <f>'U2 korrigiert'!X63-'U1 korrigiert'!X63</f>
        <v>0</v>
      </c>
      <c r="M62">
        <f>'U2 korrigiert'!Y63-'U1 korrigiert'!Y63</f>
        <v>2</v>
      </c>
      <c r="N62">
        <f>'U2 korrigiert'!Z63-'U1 korrigiert'!Z63</f>
        <v>1</v>
      </c>
      <c r="O62">
        <f>'U2 korrigiert'!AA63-'U1 korrigiert'!AA63</f>
        <v>0</v>
      </c>
      <c r="P62">
        <f>'U2 korrigiert'!AB63-'U1 korrigiert'!AB63</f>
        <v>0</v>
      </c>
      <c r="Q62">
        <f>'U2 korrigiert'!AC63-'U1 korrigiert'!AC63</f>
        <v>0</v>
      </c>
    </row>
    <row r="63" spans="1:17" x14ac:dyDescent="0.25">
      <c r="A63" t="s">
        <v>544</v>
      </c>
      <c r="C63">
        <f>'U2 korrigiert'!O64-'U1 korrigiert'!O64</f>
        <v>1</v>
      </c>
      <c r="D63">
        <f>'U2 korrigiert'!P64-'U1 korrigiert'!P64</f>
        <v>0</v>
      </c>
      <c r="E63">
        <f>'U2 korrigiert'!Q64-'U1 korrigiert'!Q64</f>
        <v>0</v>
      </c>
      <c r="F63">
        <f>'U2 korrigiert'!R64-'U1 korrigiert'!R64</f>
        <v>0</v>
      </c>
      <c r="J63">
        <f>'U2 korrigiert'!V64-'U1 korrigiert'!V64</f>
        <v>1</v>
      </c>
      <c r="L63">
        <f>'U2 korrigiert'!X64-'U1 korrigiert'!X64</f>
        <v>0</v>
      </c>
      <c r="M63">
        <f>'U2 korrigiert'!Y64-'U1 korrigiert'!Y64</f>
        <v>1</v>
      </c>
      <c r="N63">
        <f>'U2 korrigiert'!Z64-'U1 korrigiert'!Z64</f>
        <v>1</v>
      </c>
      <c r="O63">
        <f>'U2 korrigiert'!AA64-'U1 korrigiert'!AA64</f>
        <v>0</v>
      </c>
      <c r="P63">
        <f>'U2 korrigiert'!AB64-'U1 korrigiert'!AB64</f>
        <v>0</v>
      </c>
    </row>
    <row r="64" spans="1:17" x14ac:dyDescent="0.25">
      <c r="A64" t="s">
        <v>282</v>
      </c>
      <c r="B64">
        <f>'U2 korrigiert'!N65-'U1 korrigiert'!N65</f>
        <v>0</v>
      </c>
      <c r="C64">
        <f>'U2 korrigiert'!O65-'U1 korrigiert'!O65</f>
        <v>1</v>
      </c>
      <c r="D64">
        <f>'U2 korrigiert'!P65-'U1 korrigiert'!P65</f>
        <v>0</v>
      </c>
      <c r="E64">
        <f>'U2 korrigiert'!Q65-'U1 korrigiert'!Q65</f>
        <v>0</v>
      </c>
      <c r="F64">
        <f>'U2 korrigiert'!R65-'U1 korrigiert'!R65</f>
        <v>-1</v>
      </c>
      <c r="J64">
        <f>'U2 korrigiert'!V65-'U1 korrigiert'!V65</f>
        <v>1</v>
      </c>
      <c r="K64">
        <f>'U2 korrigiert'!W65-'U1 korrigiert'!W65</f>
        <v>2</v>
      </c>
      <c r="L64">
        <f>'U2 korrigiert'!X65-'U1 korrigiert'!X65</f>
        <v>1</v>
      </c>
      <c r="M64">
        <f>'U2 korrigiert'!Y65-'U1 korrigiert'!Y65</f>
        <v>0</v>
      </c>
      <c r="N64">
        <f>'U2 korrigiert'!Z65-'U1 korrigiert'!Z65</f>
        <v>0</v>
      </c>
      <c r="O64">
        <f>'U2 korrigiert'!AA65-'U1 korrigiert'!AA65</f>
        <v>-1</v>
      </c>
      <c r="P64">
        <f>'U2 korrigiert'!AB65-'U1 korrigiert'!AB65</f>
        <v>0</v>
      </c>
      <c r="Q64">
        <f>'U2 korrigiert'!AC65-'U1 korrigiert'!AC65</f>
        <v>-1</v>
      </c>
    </row>
    <row r="65" spans="1:17" x14ac:dyDescent="0.25">
      <c r="A65" t="s">
        <v>150</v>
      </c>
      <c r="B65">
        <f>'U2 korrigiert'!N66-'U1 korrigiert'!N66</f>
        <v>1</v>
      </c>
      <c r="C65">
        <f>'U2 korrigiert'!O66-'U1 korrigiert'!O66</f>
        <v>1</v>
      </c>
      <c r="D65">
        <f>'U2 korrigiert'!P66-'U1 korrigiert'!P66</f>
        <v>0</v>
      </c>
      <c r="E65">
        <f>'U2 korrigiert'!Q66-'U1 korrigiert'!Q66</f>
        <v>0</v>
      </c>
      <c r="F65">
        <f>'U2 korrigiert'!R66-'U1 korrigiert'!R66</f>
        <v>-2</v>
      </c>
      <c r="J65">
        <f>'U2 korrigiert'!V66-'U1 korrigiert'!V66</f>
        <v>0</v>
      </c>
      <c r="K65">
        <f>'U2 korrigiert'!W66-'U1 korrigiert'!W66</f>
        <v>0</v>
      </c>
      <c r="L65">
        <f>'U2 korrigiert'!X66-'U1 korrigiert'!X66</f>
        <v>0</v>
      </c>
      <c r="M65">
        <f>'U2 korrigiert'!Y66-'U1 korrigiert'!Y66</f>
        <v>0</v>
      </c>
      <c r="N65">
        <f>'U2 korrigiert'!Z66-'U1 korrigiert'!Z66</f>
        <v>0</v>
      </c>
      <c r="O65">
        <f>'U2 korrigiert'!AA66-'U1 korrigiert'!AA66</f>
        <v>0</v>
      </c>
      <c r="Q65">
        <f>'U2 korrigiert'!AC66-'U1 korrigiert'!AC66</f>
        <v>-1</v>
      </c>
    </row>
    <row r="67" spans="1:17" x14ac:dyDescent="0.25">
      <c r="A67" t="s">
        <v>1017</v>
      </c>
      <c r="B67">
        <f>MEDIAN(B3:B65)</f>
        <v>1</v>
      </c>
      <c r="C67">
        <f>MEDIAN(C3:C65)</f>
        <v>1</v>
      </c>
      <c r="D67">
        <f>MEDIAN(D3:D65)</f>
        <v>0</v>
      </c>
      <c r="E67">
        <f>MEDIAN(E3:E65)</f>
        <v>0</v>
      </c>
      <c r="F67">
        <f>MEDIAN(F3:F65)</f>
        <v>0</v>
      </c>
      <c r="J67">
        <f t="shared" ref="J67:Q67" si="0">MEDIAN(J3:J65)</f>
        <v>0</v>
      </c>
      <c r="K67">
        <f t="shared" si="0"/>
        <v>0</v>
      </c>
      <c r="L67">
        <f t="shared" si="0"/>
        <v>0</v>
      </c>
      <c r="M67">
        <f t="shared" si="0"/>
        <v>0</v>
      </c>
      <c r="N67">
        <f t="shared" si="0"/>
        <v>0</v>
      </c>
      <c r="O67">
        <f t="shared" si="0"/>
        <v>0</v>
      </c>
      <c r="P67">
        <f t="shared" si="0"/>
        <v>0</v>
      </c>
      <c r="Q67">
        <f t="shared" si="0"/>
        <v>0</v>
      </c>
    </row>
    <row r="68" spans="1:17" x14ac:dyDescent="0.25">
      <c r="A68" t="s">
        <v>1018</v>
      </c>
      <c r="B68">
        <f>AVERAGE(B3:B65)</f>
        <v>0.49056603773584906</v>
      </c>
      <c r="C68">
        <f>AVERAGE(C3:C65)</f>
        <v>0.81355932203389836</v>
      </c>
      <c r="D68">
        <f>AVERAGE(D3:D65)</f>
        <v>0.30769230769230771</v>
      </c>
      <c r="E68">
        <f>AVERAGE(E3:E65)</f>
        <v>0.17460317460317459</v>
      </c>
      <c r="F68">
        <f>AVERAGE(F3:F65)</f>
        <v>-0.14285714285714285</v>
      </c>
      <c r="J68">
        <f t="shared" ref="J68:Q68" si="1">AVERAGE(J3:J65)</f>
        <v>0.34426229508196721</v>
      </c>
      <c r="K68">
        <f t="shared" si="1"/>
        <v>0.46808510638297873</v>
      </c>
      <c r="L68">
        <f t="shared" si="1"/>
        <v>0.24489795918367346</v>
      </c>
      <c r="M68">
        <f t="shared" si="1"/>
        <v>0.42857142857142855</v>
      </c>
      <c r="N68">
        <f t="shared" si="1"/>
        <v>0.22222222222222221</v>
      </c>
      <c r="O68">
        <f t="shared" si="1"/>
        <v>6.8965517241379309E-2</v>
      </c>
      <c r="P68">
        <f t="shared" si="1"/>
        <v>0.37931034482758619</v>
      </c>
      <c r="Q68">
        <f t="shared" si="1"/>
        <v>-0.33333333333333331</v>
      </c>
    </row>
    <row r="69" spans="1:17" x14ac:dyDescent="0.25">
      <c r="A69" t="s">
        <v>1022</v>
      </c>
      <c r="B69">
        <f>AVERAGE('U2 korrigiert'!N3:N66)</f>
        <v>3.4838709677419355</v>
      </c>
      <c r="C69">
        <f>AVERAGE('U2 korrigiert'!O3:O66)</f>
        <v>4.0952380952380949</v>
      </c>
      <c r="D69">
        <f>AVERAGE('U2 korrigiert'!P3:P66)</f>
        <v>3.9491525423728815</v>
      </c>
      <c r="E69">
        <f>AVERAGE('U2 korrigiert'!Q3:Q66)</f>
        <v>2.171875</v>
      </c>
      <c r="F69">
        <f>AVERAGE('U2 korrigiert'!R3:R66)</f>
        <v>2.6101694915254239</v>
      </c>
      <c r="J69">
        <f>AVERAGE('U2 korrigiert'!V3:V66)</f>
        <v>4.171875</v>
      </c>
      <c r="K69">
        <f>AVERAGE('U2 korrigiert'!W3:W66)</f>
        <v>3.7758620689655173</v>
      </c>
      <c r="L69">
        <f>AVERAGE('U2 korrigiert'!X3:X66)</f>
        <v>3.0172413793103448</v>
      </c>
      <c r="M69">
        <f>AVERAGE('U2 korrigiert'!Y3:Y66)</f>
        <v>3.765625</v>
      </c>
      <c r="N69">
        <f>AVERAGE('U2 korrigiert'!Z3:Z66)</f>
        <v>4.125</v>
      </c>
      <c r="O69">
        <f>AVERAGE('U2 korrigiert'!AA3:AA66)</f>
        <v>4.0952380952380949</v>
      </c>
      <c r="P69">
        <f>AVERAGE('U2 korrigiert'!AB3:AB66)</f>
        <v>4.0158730158730158</v>
      </c>
      <c r="Q69">
        <f>AVERAGE('U2 korrigiert'!AC3:AC66)</f>
        <v>2.3703703703703702</v>
      </c>
    </row>
    <row r="70" spans="1:17" x14ac:dyDescent="0.25">
      <c r="A70" t="s">
        <v>1028</v>
      </c>
      <c r="B70">
        <f>B69-B68</f>
        <v>2.9933049300060866</v>
      </c>
      <c r="C70">
        <f t="shared" ref="C70:Q70" si="2">C69-C68</f>
        <v>3.2816787732041965</v>
      </c>
      <c r="D70">
        <f t="shared" si="2"/>
        <v>3.641460234680574</v>
      </c>
      <c r="E70">
        <f t="shared" si="2"/>
        <v>1.9972718253968254</v>
      </c>
      <c r="F70">
        <f t="shared" si="2"/>
        <v>2.7530266343825667</v>
      </c>
      <c r="J70">
        <f t="shared" si="2"/>
        <v>3.8276127049180326</v>
      </c>
      <c r="K70">
        <f t="shared" si="2"/>
        <v>3.3077769625825386</v>
      </c>
      <c r="L70">
        <f t="shared" si="2"/>
        <v>2.7723434201266715</v>
      </c>
      <c r="M70">
        <f t="shared" si="2"/>
        <v>3.3370535714285716</v>
      </c>
      <c r="N70">
        <f t="shared" si="2"/>
        <v>3.9027777777777777</v>
      </c>
      <c r="O70">
        <f t="shared" si="2"/>
        <v>4.0262725779967159</v>
      </c>
      <c r="P70">
        <f t="shared" si="2"/>
        <v>3.6365626710454295</v>
      </c>
      <c r="Q70">
        <f t="shared" si="2"/>
        <v>2.7037037037037037</v>
      </c>
    </row>
    <row r="71" spans="1:17" x14ac:dyDescent="0.25">
      <c r="A71" t="s">
        <v>1029</v>
      </c>
      <c r="B71">
        <f>AVERAGE('U1 korrigiert'!N3:N66)</f>
        <v>3</v>
      </c>
      <c r="C71">
        <f>AVERAGE('U1 korrigiert'!O3:O66)</f>
        <v>3.2833333333333332</v>
      </c>
      <c r="D71">
        <f>AVERAGE('U1 korrigiert'!P3:P66)</f>
        <v>3.6666666666666665</v>
      </c>
      <c r="E71">
        <f>AVERAGE('U1 korrigiert'!Q3:Q66)</f>
        <v>2</v>
      </c>
      <c r="F71">
        <f>AVERAGE('U1 korrigiert'!R3:R66)</f>
        <v>2.7241379310344827</v>
      </c>
      <c r="J71">
        <f>AVERAGE('U1 korrigiert'!V3:V66)</f>
        <v>3.8225806451612905</v>
      </c>
      <c r="K71">
        <f>AVERAGE('U1 korrigiert'!W3:W66)</f>
        <v>3.3076923076923075</v>
      </c>
      <c r="L71">
        <f>AVERAGE('U1 korrigiert'!X3:X66)</f>
        <v>2.7636363636363637</v>
      </c>
      <c r="M71">
        <f>AVERAGE('U1 korrigiert'!Y3:Y66)</f>
        <v>3.34375</v>
      </c>
      <c r="N71">
        <f>AVERAGE('U1 korrigiert'!Z3:Z66)</f>
        <v>3.90625</v>
      </c>
      <c r="O71">
        <f>AVERAGE('U1 korrigiert'!AA3:AA66)</f>
        <v>4.0338983050847457</v>
      </c>
      <c r="P71">
        <f>AVERAGE('U1 korrigiert'!AB3:AB66)</f>
        <v>3.6610169491525424</v>
      </c>
      <c r="Q71">
        <f>AVERAGE('U1 korrigiert'!AC3:AC66)</f>
        <v>2.6444444444444444</v>
      </c>
    </row>
    <row r="74" spans="1:17" x14ac:dyDescent="0.25">
      <c r="A74" t="s">
        <v>1021</v>
      </c>
      <c r="B74">
        <v>11</v>
      </c>
      <c r="C74">
        <f>C76-C75</f>
        <v>4</v>
      </c>
      <c r="D74">
        <f t="shared" ref="D74:F74" si="3">D76-D75</f>
        <v>11</v>
      </c>
      <c r="E74">
        <f t="shared" si="3"/>
        <v>0</v>
      </c>
      <c r="F74">
        <f t="shared" si="3"/>
        <v>7</v>
      </c>
      <c r="J74">
        <f t="shared" ref="J74" si="4">J76-J75</f>
        <v>1</v>
      </c>
      <c r="K74">
        <f t="shared" ref="K74" si="5">K76-K75</f>
        <v>15</v>
      </c>
      <c r="L74">
        <f t="shared" ref="L74" si="6">L76-L75</f>
        <v>13</v>
      </c>
      <c r="M74">
        <f t="shared" ref="M74" si="7">M76-M75</f>
        <v>0</v>
      </c>
      <c r="N74">
        <f t="shared" ref="N74" si="8">N76-N75</f>
        <v>0</v>
      </c>
      <c r="O74">
        <f t="shared" ref="O74" si="9">O76-O75</f>
        <v>4</v>
      </c>
      <c r="P74">
        <f t="shared" ref="P74" si="10">P76-P75</f>
        <v>4</v>
      </c>
      <c r="Q74">
        <f t="shared" ref="Q74" si="11">Q76-Q75</f>
        <v>23</v>
      </c>
    </row>
    <row r="75" spans="1:17" x14ac:dyDescent="0.25">
      <c r="A75" t="s">
        <v>1019</v>
      </c>
      <c r="B75">
        <v>53</v>
      </c>
      <c r="C75">
        <v>59</v>
      </c>
      <c r="D75">
        <v>52</v>
      </c>
      <c r="E75">
        <v>63</v>
      </c>
      <c r="F75">
        <v>56</v>
      </c>
      <c r="J75">
        <v>62</v>
      </c>
      <c r="K75">
        <v>48</v>
      </c>
      <c r="L75">
        <v>50</v>
      </c>
      <c r="M75">
        <v>63</v>
      </c>
      <c r="N75">
        <v>63</v>
      </c>
      <c r="O75">
        <v>59</v>
      </c>
      <c r="P75">
        <v>59</v>
      </c>
      <c r="Q75">
        <v>40</v>
      </c>
    </row>
    <row r="76" spans="1:17" x14ac:dyDescent="0.25">
      <c r="A76" t="s">
        <v>1020</v>
      </c>
      <c r="B76">
        <v>63</v>
      </c>
      <c r="C76">
        <v>63</v>
      </c>
      <c r="D76">
        <v>63</v>
      </c>
      <c r="E76">
        <v>63</v>
      </c>
      <c r="F76">
        <v>63</v>
      </c>
      <c r="J76">
        <v>63</v>
      </c>
      <c r="K76">
        <v>63</v>
      </c>
      <c r="L76">
        <v>63</v>
      </c>
      <c r="M76">
        <v>63</v>
      </c>
      <c r="N76">
        <v>63</v>
      </c>
      <c r="O76">
        <v>63</v>
      </c>
      <c r="P76">
        <v>63</v>
      </c>
      <c r="Q76">
        <v>63</v>
      </c>
    </row>
    <row r="77" spans="1:17" x14ac:dyDescent="0.25">
      <c r="A77" t="s">
        <v>1051</v>
      </c>
      <c r="B77" t="s">
        <v>1052</v>
      </c>
      <c r="C77" t="s">
        <v>1052</v>
      </c>
      <c r="D77" t="s">
        <v>1052</v>
      </c>
      <c r="K77" t="s">
        <v>1052</v>
      </c>
      <c r="M77" t="s">
        <v>1052</v>
      </c>
      <c r="P77" t="s">
        <v>1052</v>
      </c>
    </row>
    <row r="79" spans="1:17" x14ac:dyDescent="0.25">
      <c r="B79" t="s">
        <v>1053</v>
      </c>
      <c r="C79" t="s">
        <v>1055</v>
      </c>
    </row>
    <row r="80" spans="1:17" x14ac:dyDescent="0.25">
      <c r="A80" t="s">
        <v>1054</v>
      </c>
      <c r="B80">
        <v>83</v>
      </c>
      <c r="C80">
        <v>81</v>
      </c>
    </row>
    <row r="81" spans="1:15" x14ac:dyDescent="0.25">
      <c r="A81" t="s">
        <v>1056</v>
      </c>
      <c r="B81">
        <v>4</v>
      </c>
      <c r="C81">
        <v>12</v>
      </c>
    </row>
    <row r="82" spans="1:15" x14ac:dyDescent="0.25">
      <c r="A82" t="s">
        <v>1057</v>
      </c>
      <c r="B82">
        <v>16</v>
      </c>
      <c r="C82">
        <v>6</v>
      </c>
    </row>
    <row r="83" spans="1:15" x14ac:dyDescent="0.25">
      <c r="A83" t="s">
        <v>1058</v>
      </c>
      <c r="B83">
        <v>63</v>
      </c>
      <c r="C83">
        <v>63</v>
      </c>
    </row>
    <row r="85" spans="1:15" x14ac:dyDescent="0.25">
      <c r="G85" t="s">
        <v>1045</v>
      </c>
    </row>
    <row r="86" spans="1:15" x14ac:dyDescent="0.25">
      <c r="G86">
        <v>1</v>
      </c>
      <c r="H86" t="s">
        <v>1040</v>
      </c>
      <c r="M86" t="s">
        <v>24</v>
      </c>
      <c r="N86">
        <v>1</v>
      </c>
      <c r="O86" t="s">
        <v>1046</v>
      </c>
    </row>
    <row r="87" spans="1:15" x14ac:dyDescent="0.25">
      <c r="G87">
        <v>2</v>
      </c>
      <c r="H87" t="s">
        <v>1041</v>
      </c>
      <c r="M87" t="s">
        <v>24</v>
      </c>
      <c r="N87">
        <v>2</v>
      </c>
      <c r="O87" t="s">
        <v>1047</v>
      </c>
    </row>
    <row r="88" spans="1:15" x14ac:dyDescent="0.25">
      <c r="G88">
        <v>3</v>
      </c>
      <c r="H88" t="s">
        <v>1042</v>
      </c>
      <c r="M88" t="s">
        <v>24</v>
      </c>
      <c r="N88">
        <v>3</v>
      </c>
      <c r="O88" t="s">
        <v>1048</v>
      </c>
    </row>
    <row r="89" spans="1:15" x14ac:dyDescent="0.25">
      <c r="G89">
        <v>4</v>
      </c>
      <c r="H89" t="s">
        <v>1043</v>
      </c>
      <c r="M89" t="s">
        <v>24</v>
      </c>
      <c r="N89">
        <v>4</v>
      </c>
      <c r="O89" t="s">
        <v>1049</v>
      </c>
    </row>
    <row r="90" spans="1:15" x14ac:dyDescent="0.25">
      <c r="G90">
        <v>5</v>
      </c>
      <c r="H90" t="s">
        <v>1044</v>
      </c>
      <c r="M90" t="s">
        <v>24</v>
      </c>
      <c r="N90">
        <v>5</v>
      </c>
      <c r="O90" t="s">
        <v>1050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data_Verschwoerungserzaehlungen</vt:lpstr>
      <vt:lpstr>LK</vt:lpstr>
      <vt:lpstr>SE</vt:lpstr>
      <vt:lpstr>SE Info</vt:lpstr>
      <vt:lpstr>SE Gefahren</vt:lpstr>
      <vt:lpstr>Vergleich I und G</vt:lpstr>
      <vt:lpstr>U1 korrigiert</vt:lpstr>
      <vt:lpstr>U2 korrigiert</vt:lpstr>
      <vt:lpstr>Berechnung Differenz U1U2</vt:lpstr>
      <vt:lpstr>U1</vt:lpstr>
      <vt:lpstr>U2</vt:lpstr>
      <vt:lpstr>U1U2</vt:lpstr>
      <vt:lpstr>Nicht vollständig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Malte Krüger</dc:creator>
  <cp:lastModifiedBy>Malte Krüger</cp:lastModifiedBy>
  <dcterms:created xsi:type="dcterms:W3CDTF">2021-04-08T18:24:53Z</dcterms:created>
  <dcterms:modified xsi:type="dcterms:W3CDTF">2021-05-10T15:32:01Z</dcterms:modified>
</cp:coreProperties>
</file>