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lua\Downloads\"/>
    </mc:Choice>
  </mc:AlternateContent>
  <xr:revisionPtr revIDLastSave="0" documentId="13_ncr:1_{C0E0D780-ED23-41D1-B269-DA4E8E7E3757}" xr6:coauthVersionLast="47" xr6:coauthVersionMax="47" xr10:uidLastSave="{00000000-0000-0000-0000-000000000000}"/>
  <bookViews>
    <workbookView xWindow="14925" yWindow="30" windowWidth="13965" windowHeight="15570" tabRatio="0" xr2:uid="{00000000-000D-0000-FFFF-FFFF00000000}"/>
  </bookViews>
  <sheets>
    <sheet name="Plan1" sheetId="1" r:id="rId1"/>
    <sheet name="Planilha1" sheetId="2" r:id="rId2"/>
  </sheets>
  <definedNames>
    <definedName name="Anos_investidos">Plan1!$D$18</definedName>
    <definedName name="Aporte">Plan1!$D$17</definedName>
    <definedName name="dividendo_mensal">Plan1!$D$21</definedName>
    <definedName name="patrimonio">Plan1!$D$20</definedName>
    <definedName name="Rendimento_carteira">Plan1!$D$13</definedName>
    <definedName name="salario">Plan1!$D$12</definedName>
    <definedName name="sugestao_investimento">Plan1!$D$14</definedName>
    <definedName name="taxa_mensal">Plan1!$D$19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5" i="1"/>
  <c r="C36" i="1"/>
  <c r="C37" i="1"/>
  <c r="D37" i="1" s="1"/>
  <c r="C38" i="1"/>
  <c r="C39" i="1"/>
  <c r="C34" i="1"/>
  <c r="D34" i="1" s="1"/>
  <c r="H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1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39" i="1" l="1"/>
  <c r="D38" i="1"/>
  <c r="D35" i="1"/>
  <c r="D36" i="1"/>
  <c r="D40" i="1" l="1"/>
</calcChain>
</file>

<file path=xl/sharedStrings.xml><?xml version="1.0" encoding="utf-8"?>
<sst xmlns="http://schemas.openxmlformats.org/spreadsheetml/2006/main" count="71" uniqueCount="34">
  <si>
    <t>Taxa de rendimento mensal</t>
  </si>
  <si>
    <t>Investimento Mensal</t>
  </si>
  <si>
    <t>Quanto investir por mês?</t>
  </si>
  <si>
    <t>Patrimonio acumulado</t>
  </si>
  <si>
    <t>Dividendos mensais</t>
  </si>
  <si>
    <t>Por quantos anos?</t>
  </si>
  <si>
    <t>Cenários</t>
  </si>
  <si>
    <t>Quanto em 2 anos?</t>
  </si>
  <si>
    <t>Quanto em 5 anos?</t>
  </si>
  <si>
    <t>Quanto em 10 anos?</t>
  </si>
  <si>
    <t>Quanto em 30 anos?</t>
  </si>
  <si>
    <t>Quanto em 20 anos?</t>
  </si>
  <si>
    <t>Dividendo</t>
  </si>
  <si>
    <t>Configurações</t>
  </si>
  <si>
    <t>Salário</t>
  </si>
  <si>
    <t>Rendimento Carteira</t>
  </si>
  <si>
    <t>Agressivo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</si>
  <si>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</si>
  <si>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</si>
  <si>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</si>
  <si>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</si>
  <si>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</si>
  <si>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</si>
  <si>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</si>
  <si>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</si>
  <si>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</si>
  <si>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FOFs</t>
  </si>
  <si>
    <t>DESENVOLVIMENTO</t>
  </si>
  <si>
    <t>HOTELARIAS</t>
  </si>
  <si>
    <t>HÍBRIDOS</t>
  </si>
  <si>
    <t>%</t>
  </si>
  <si>
    <t>CHAVE</t>
  </si>
  <si>
    <t>Moderado-TIJOLO</t>
  </si>
  <si>
    <t>Sugestão de inventimento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</si>
</sst>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20"/>
      <color theme="0"/>
      <name val="Segoe UI"/>
      <family val="2"/>
    </font>
    <font>
      <sz val="14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8" fontId="2" fillId="3" borderId="6" xfId="0" applyNumberFormat="1" applyFont="1" applyFill="1" applyBorder="1" applyAlignment="1">
      <alignment horizontal="center"/>
    </xf>
    <xf numFmtId="8" fontId="2" fillId="3" borderId="9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left" indent="4"/>
    </xf>
    <xf numFmtId="0" fontId="6" fillId="0" borderId="13" xfId="0" applyFont="1" applyBorder="1" applyAlignment="1">
      <alignment horizontal="left" indent="4"/>
    </xf>
    <xf numFmtId="0" fontId="7" fillId="3" borderId="12" xfId="0" applyFont="1" applyFill="1" applyBorder="1" applyAlignment="1">
      <alignment horizontal="left" indent="4"/>
    </xf>
    <xf numFmtId="0" fontId="7" fillId="3" borderId="13" xfId="0" applyFont="1" applyFill="1" applyBorder="1" applyAlignment="1">
      <alignment horizontal="left" indent="4"/>
    </xf>
    <xf numFmtId="0" fontId="7" fillId="3" borderId="10" xfId="0" applyFont="1" applyFill="1" applyBorder="1" applyAlignment="1">
      <alignment horizontal="left" indent="4"/>
    </xf>
    <xf numFmtId="0" fontId="7" fillId="3" borderId="11" xfId="0" applyFont="1" applyFill="1" applyBorder="1" applyAlignment="1">
      <alignment horizontal="left" indent="4"/>
    </xf>
    <xf numFmtId="0" fontId="6" fillId="3" borderId="4" xfId="0" applyFont="1" applyFill="1" applyBorder="1" applyAlignment="1">
      <alignment horizontal="left" indent="4"/>
    </xf>
    <xf numFmtId="0" fontId="6" fillId="3" borderId="7" xfId="0" applyFont="1" applyFill="1" applyBorder="1" applyAlignment="1">
      <alignment horizontal="left" indent="4"/>
    </xf>
    <xf numFmtId="8" fontId="2" fillId="3" borderId="5" xfId="0" applyNumberFormat="1" applyFont="1" applyFill="1" applyBorder="1" applyAlignment="1">
      <alignment horizontal="center"/>
    </xf>
    <xf numFmtId="8" fontId="2" fillId="3" borderId="8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indent="4"/>
    </xf>
    <xf numFmtId="0" fontId="6" fillId="3" borderId="13" xfId="0" applyFont="1" applyFill="1" applyBorder="1" applyAlignment="1">
      <alignment horizontal="left" indent="4"/>
    </xf>
    <xf numFmtId="0" fontId="6" fillId="3" borderId="10" xfId="0" applyFont="1" applyFill="1" applyBorder="1" applyAlignment="1">
      <alignment horizontal="left" indent="4"/>
    </xf>
    <xf numFmtId="0" fontId="6" fillId="3" borderId="11" xfId="0" applyFont="1" applyFill="1" applyBorder="1" applyAlignment="1">
      <alignment horizontal="left" indent="4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5" borderId="0" xfId="4"/>
    <xf numFmtId="9" fontId="2" fillId="0" borderId="0" xfId="0" applyNumberFormat="1" applyFont="1" applyAlignment="1">
      <alignment horizontal="center"/>
    </xf>
    <xf numFmtId="165" fontId="0" fillId="0" borderId="0" xfId="0" applyNumberFormat="1" applyAlignment="1"/>
    <xf numFmtId="0" fontId="0" fillId="7" borderId="0" xfId="0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7" borderId="0" xfId="0" applyNumberFormat="1" applyFont="1" applyFill="1"/>
    <xf numFmtId="9" fontId="0" fillId="0" borderId="0" xfId="0" applyNumberFormat="1" applyFon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0" applyNumberFormat="1" applyFont="1" applyBorder="1" applyAlignment="1">
      <alignment horizontal="center"/>
    </xf>
    <xf numFmtId="0" fontId="4" fillId="4" borderId="0" xfId="3" applyAlignment="1">
      <alignment horizontal="center"/>
    </xf>
    <xf numFmtId="9" fontId="5" fillId="5" borderId="0" xfId="2" applyFont="1" applyFill="1" applyAlignment="1">
      <alignment horizontal="center"/>
    </xf>
    <xf numFmtId="10" fontId="0" fillId="0" borderId="6" xfId="0" applyNumberForma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/>
    </xf>
    <xf numFmtId="0" fontId="3" fillId="6" borderId="0" xfId="5"/>
    <xf numFmtId="0" fontId="3" fillId="6" borderId="0" xfId="5" applyAlignment="1">
      <alignment horizontal="center"/>
    </xf>
  </cellXfs>
  <cellStyles count="6">
    <cellStyle name="Bom" xfId="3" builtinId="26"/>
    <cellStyle name="Ênfase1" xfId="5" builtinId="29"/>
    <cellStyle name="Moeda" xfId="1" builtinId="4"/>
    <cellStyle name="Neutro" xfId="4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</a:t>
            </a:r>
            <a:r>
              <a:rPr lang="pt-BR" baseline="0"/>
              <a:t> Sugerida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1-442F-A40B-747738D6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323849</xdr:colOff>
      <xdr:row>0</xdr:row>
      <xdr:rowOff>0</xdr:rowOff>
    </xdr:from>
    <xdr:to>
      <xdr:col>4</xdr:col>
      <xdr:colOff>21167</xdr:colOff>
      <xdr:row>8</xdr:row>
      <xdr:rowOff>186614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" y="0"/>
          <a:ext cx="8301568" cy="1710614"/>
        </a:xfrm>
        <a:prstGeom prst="rect">
          <a:avLst/>
        </a:prstGeom>
      </xdr:spPr>
    </xdr:pic>
    <xdr:clientData/>
  </xdr:twoCellAnchor>
  <xdr:twoCellAnchor>
    <xdr:from>
      <xdr:col>1</xdr:col>
      <xdr:colOff>1804987</xdr:colOff>
      <xdr:row>42</xdr:row>
      <xdr:rowOff>37420</xdr:rowOff>
    </xdr:from>
    <xdr:to>
      <xdr:col>2</xdr:col>
      <xdr:colOff>1462087</xdr:colOff>
      <xdr:row>56</xdr:row>
      <xdr:rowOff>113620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8BF5C1-9F2A-8A6B-BBC9-D11569B08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K40"/>
  <sheetViews>
    <sheetView showGridLines="0" showRowColHeaders="0" tabSelected="1" topLeftCell="A3" zoomScale="90" zoomScaleNormal="90" workbookViewId="0">
      <selection activeCell="D23" sqref="D23"/>
    </sheetView>
  </sheetViews>
  <sheetFormatPr defaultColWidth="0" defaultRowHeight="15" x14ac:dyDescent="0.25"/>
  <cols>
    <col min="1" max="1" width="5" customWidth="1"/>
    <col min="2" max="2" width="73.7109375" customWidth="1"/>
    <col min="3" max="3" width="33.42578125" style="1" customWidth="1"/>
    <col min="4" max="4" width="16.85546875" bestFit="1" customWidth="1"/>
    <col min="5" max="5" width="1.5703125" customWidth="1"/>
    <col min="6" max="6" width="1.85546875" customWidth="1"/>
    <col min="7" max="7" width="2.28515625" customWidth="1"/>
    <col min="8" max="8" width="3" customWidth="1"/>
    <col min="9" max="9" width="9.28515625" hidden="1" customWidth="1"/>
    <col min="10" max="11" width="9.140625" hidden="1" customWidth="1"/>
  </cols>
  <sheetData>
    <row r="10" spans="2:4" ht="15.75" thickBot="1" x14ac:dyDescent="0.3"/>
    <row r="11" spans="2:4" ht="30.75" x14ac:dyDescent="0.25">
      <c r="B11" s="24" t="s">
        <v>13</v>
      </c>
      <c r="C11" s="25"/>
      <c r="D11" s="26"/>
    </row>
    <row r="12" spans="2:4" ht="15.75" customHeight="1" x14ac:dyDescent="0.25">
      <c r="B12" s="20" t="s">
        <v>14</v>
      </c>
      <c r="C12" s="21"/>
      <c r="D12" s="4">
        <v>2000</v>
      </c>
    </row>
    <row r="13" spans="2:4" ht="15" customHeight="1" x14ac:dyDescent="0.25">
      <c r="B13" s="20" t="s">
        <v>15</v>
      </c>
      <c r="C13" s="21"/>
      <c r="D13" s="42">
        <v>6.0000000000000001E-3</v>
      </c>
    </row>
    <row r="14" spans="2:4" ht="15.75" customHeight="1" thickBot="1" x14ac:dyDescent="0.3">
      <c r="B14" s="22" t="s">
        <v>33</v>
      </c>
      <c r="C14" s="23"/>
      <c r="D14" s="5">
        <f>D12*30%</f>
        <v>600</v>
      </c>
    </row>
    <row r="15" spans="2:4" ht="15.75" thickBot="1" x14ac:dyDescent="0.3"/>
    <row r="16" spans="2:4" ht="47.25" customHeight="1" x14ac:dyDescent="0.25">
      <c r="B16" s="24" t="s">
        <v>1</v>
      </c>
      <c r="C16" s="25"/>
      <c r="D16" s="26"/>
    </row>
    <row r="17" spans="1:4" ht="16.5" customHeight="1" x14ac:dyDescent="0.25">
      <c r="B17" s="10" t="s">
        <v>2</v>
      </c>
      <c r="C17" s="11"/>
      <c r="D17" s="6">
        <v>200</v>
      </c>
    </row>
    <row r="18" spans="1:4" ht="15.75" x14ac:dyDescent="0.25">
      <c r="B18" s="10" t="s">
        <v>5</v>
      </c>
      <c r="C18" s="11"/>
      <c r="D18" s="7">
        <v>5</v>
      </c>
    </row>
    <row r="19" spans="1:4" ht="15.75" x14ac:dyDescent="0.25">
      <c r="B19" s="10" t="s">
        <v>0</v>
      </c>
      <c r="C19" s="11"/>
      <c r="D19" s="43">
        <v>1.0800000000000001E-2</v>
      </c>
    </row>
    <row r="20" spans="1:4" ht="15.75" x14ac:dyDescent="0.25">
      <c r="B20" s="12" t="s">
        <v>3</v>
      </c>
      <c r="C20" s="13"/>
      <c r="D20" s="8">
        <f>FV(taxa_mensal,Anos_investidos*12,Aporte*-1)</f>
        <v>16760.803871851687</v>
      </c>
    </row>
    <row r="21" spans="1:4" ht="16.5" thickBot="1" x14ac:dyDescent="0.3">
      <c r="B21" s="14" t="s">
        <v>4</v>
      </c>
      <c r="C21" s="15"/>
      <c r="D21" s="9">
        <f>D20*1%</f>
        <v>167.60803871851687</v>
      </c>
    </row>
    <row r="22" spans="1:4" ht="15.75" thickBot="1" x14ac:dyDescent="0.3"/>
    <row r="23" spans="1:4" ht="30.75" x14ac:dyDescent="0.25">
      <c r="B23" s="24" t="s">
        <v>6</v>
      </c>
      <c r="C23" s="25"/>
      <c r="D23" s="27" t="s">
        <v>12</v>
      </c>
    </row>
    <row r="24" spans="1:4" ht="15.75" x14ac:dyDescent="0.25">
      <c r="A24" s="2">
        <v>2</v>
      </c>
      <c r="B24" s="16" t="s">
        <v>7</v>
      </c>
      <c r="C24" s="18">
        <f>FV($D$19,$A24*12,$D$17*-1)</f>
        <v>5446.172732116318</v>
      </c>
      <c r="D24" s="8">
        <f>C24*Rendimento_carteira</f>
        <v>32.677036392697907</v>
      </c>
    </row>
    <row r="25" spans="1:4" ht="15.75" x14ac:dyDescent="0.25">
      <c r="A25" s="2">
        <v>5</v>
      </c>
      <c r="B25" s="16" t="s">
        <v>8</v>
      </c>
      <c r="C25" s="18">
        <f>FV($D$19,$A25*12,$D$17*-1)</f>
        <v>16760.803871851687</v>
      </c>
      <c r="D25" s="8">
        <f>C25*Rendimento_carteira</f>
        <v>100.56482323111013</v>
      </c>
    </row>
    <row r="26" spans="1:4" ht="15.75" x14ac:dyDescent="0.25">
      <c r="A26" s="2">
        <v>10</v>
      </c>
      <c r="B26" s="16" t="s">
        <v>9</v>
      </c>
      <c r="C26" s="18">
        <f>FV($D$19,$A26*12,$D$17*-1)</f>
        <v>48691.533250960019</v>
      </c>
      <c r="D26" s="8">
        <f>C26*Rendimento_carteira</f>
        <v>292.14919950576012</v>
      </c>
    </row>
    <row r="27" spans="1:4" ht="15.75" x14ac:dyDescent="0.25">
      <c r="A27" s="2">
        <v>20</v>
      </c>
      <c r="B27" s="16" t="s">
        <v>11</v>
      </c>
      <c r="C27" s="18">
        <f>FV($D$19,$A27*12,$D$17*-1)</f>
        <v>225409.79865970465</v>
      </c>
      <c r="D27" s="8">
        <f>C27*Rendimento_carteira</f>
        <v>1352.4587919582279</v>
      </c>
    </row>
    <row r="28" spans="1:4" ht="16.5" thickBot="1" x14ac:dyDescent="0.3">
      <c r="A28" s="2">
        <v>30</v>
      </c>
      <c r="B28" s="17" t="s">
        <v>10</v>
      </c>
      <c r="C28" s="19">
        <f>FV($D$19,$A28*12,$D$17*-1)</f>
        <v>866780.96206335025</v>
      </c>
      <c r="D28" s="9">
        <f>C28*Rendimento_carteira</f>
        <v>5200.6857723801013</v>
      </c>
    </row>
    <row r="30" spans="1:4" x14ac:dyDescent="0.25">
      <c r="B30" s="44" t="s">
        <v>20</v>
      </c>
      <c r="C30" s="45" t="s">
        <v>16</v>
      </c>
      <c r="D30" s="45"/>
    </row>
    <row r="31" spans="1:4" x14ac:dyDescent="0.25">
      <c r="B31" s="1" t="s">
        <v>19</v>
      </c>
      <c r="C31" s="34">
        <f>Aporte</f>
        <v>200</v>
      </c>
      <c r="D31" s="34"/>
    </row>
    <row r="33" spans="2:4" x14ac:dyDescent="0.25">
      <c r="B33" s="33" t="s">
        <v>21</v>
      </c>
      <c r="C33" s="33" t="s">
        <v>22</v>
      </c>
      <c r="D33" s="33" t="s">
        <v>23</v>
      </c>
    </row>
    <row r="34" spans="2:4" x14ac:dyDescent="0.25">
      <c r="B34" s="3" t="s">
        <v>24</v>
      </c>
      <c r="C34" s="29">
        <f>VLOOKUP($C$30&amp;"-"&amp;B34,Planilha1!A:D,4,)</f>
        <v>0.5</v>
      </c>
      <c r="D34" s="30">
        <f>C34*$C$31</f>
        <v>100</v>
      </c>
    </row>
    <row r="35" spans="2:4" x14ac:dyDescent="0.25">
      <c r="B35" s="3" t="s">
        <v>25</v>
      </c>
      <c r="C35" s="29">
        <f>VLOOKUP($C$30&amp;"-"&amp;B35,Planilha1!A:D,4,)</f>
        <v>0.1</v>
      </c>
      <c r="D35" s="30">
        <f t="shared" ref="D35:D39" si="0">C35*$C$31</f>
        <v>20</v>
      </c>
    </row>
    <row r="36" spans="2:4" x14ac:dyDescent="0.25">
      <c r="B36" s="3" t="s">
        <v>29</v>
      </c>
      <c r="C36" s="29">
        <f>VLOOKUP($C$30&amp;"-"&amp;B36,Planilha1!A:D,4,)</f>
        <v>0.05</v>
      </c>
      <c r="D36" s="30">
        <f t="shared" si="0"/>
        <v>10</v>
      </c>
    </row>
    <row r="37" spans="2:4" x14ac:dyDescent="0.25">
      <c r="B37" s="3" t="s">
        <v>26</v>
      </c>
      <c r="C37" s="29">
        <f>VLOOKUP($C$30&amp;"-"&amp;B37,Planilha1!A:D,4,)</f>
        <v>0.05</v>
      </c>
      <c r="D37" s="30">
        <f t="shared" si="0"/>
        <v>10</v>
      </c>
    </row>
    <row r="38" spans="2:4" x14ac:dyDescent="0.25">
      <c r="B38" s="3" t="s">
        <v>27</v>
      </c>
      <c r="C38" s="29">
        <f>VLOOKUP($C$30&amp;"-"&amp;B38,Planilha1!A:D,4,)</f>
        <v>0.2</v>
      </c>
      <c r="D38" s="30">
        <f t="shared" si="0"/>
        <v>40</v>
      </c>
    </row>
    <row r="39" spans="2:4" x14ac:dyDescent="0.25">
      <c r="B39" s="3" t="s">
        <v>28</v>
      </c>
      <c r="C39" s="29">
        <f>VLOOKUP($C$30&amp;"-"&amp;B39,Planilha1!A:D,4,)</f>
        <v>0.1</v>
      </c>
      <c r="D39" s="30">
        <f t="shared" si="0"/>
        <v>20</v>
      </c>
    </row>
    <row r="40" spans="2:4" x14ac:dyDescent="0.25">
      <c r="B40" s="31"/>
      <c r="C40" s="32"/>
      <c r="D40" s="35">
        <f>SUM(D34:D39)</f>
        <v>200</v>
      </c>
    </row>
  </sheetData>
  <mergeCells count="13">
    <mergeCell ref="C30:D30"/>
    <mergeCell ref="C31:D31"/>
    <mergeCell ref="B23:C23"/>
    <mergeCell ref="B11:D11"/>
    <mergeCell ref="B16:D16"/>
    <mergeCell ref="B12:C12"/>
    <mergeCell ref="B13:C13"/>
    <mergeCell ref="B14:C14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0" xr:uid="{21EA6433-E2BD-4B75-A932-114A47E14BB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1845-55B8-4A55-B974-42C9FB74E9A5}">
  <dimension ref="A2:H20"/>
  <sheetViews>
    <sheetView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7" bestFit="1" customWidth="1"/>
    <col min="8" max="8" width="8.5703125" bestFit="1" customWidth="1"/>
  </cols>
  <sheetData>
    <row r="2" spans="1:8" x14ac:dyDescent="0.25">
      <c r="A2" s="40" t="s">
        <v>31</v>
      </c>
      <c r="B2" s="40" t="s">
        <v>20</v>
      </c>
      <c r="C2" s="40" t="s">
        <v>21</v>
      </c>
      <c r="D2" s="40" t="s">
        <v>30</v>
      </c>
      <c r="H2" s="3" t="s">
        <v>30</v>
      </c>
    </row>
    <row r="3" spans="1:8" x14ac:dyDescent="0.25">
      <c r="A3" t="str">
        <f>B3&amp;"-"&amp;C3</f>
        <v>Conservador-PAPEL</v>
      </c>
      <c r="B3" t="s">
        <v>17</v>
      </c>
      <c r="C3" s="3" t="s">
        <v>24</v>
      </c>
      <c r="D3" s="36">
        <v>0.3</v>
      </c>
      <c r="G3" s="28" t="s">
        <v>32</v>
      </c>
      <c r="H3" s="41">
        <f>VLOOKUP(G3,$A:$D,4,FALSE)</f>
        <v>0.35</v>
      </c>
    </row>
    <row r="4" spans="1:8" x14ac:dyDescent="0.25">
      <c r="A4" t="str">
        <f t="shared" ref="A4:A20" si="0">B4&amp;"-"&amp;C4</f>
        <v>Conservador-TIJOLO</v>
      </c>
      <c r="B4" t="s">
        <v>17</v>
      </c>
      <c r="C4" s="3" t="s">
        <v>25</v>
      </c>
      <c r="D4" s="36">
        <v>0.5</v>
      </c>
    </row>
    <row r="5" spans="1:8" x14ac:dyDescent="0.25">
      <c r="A5" t="str">
        <f t="shared" si="0"/>
        <v>Conservador-HÍBRIDOS</v>
      </c>
      <c r="B5" t="s">
        <v>17</v>
      </c>
      <c r="C5" s="3" t="s">
        <v>29</v>
      </c>
      <c r="D5" s="36">
        <v>0.1</v>
      </c>
    </row>
    <row r="6" spans="1:8" x14ac:dyDescent="0.25">
      <c r="A6" t="str">
        <f t="shared" si="0"/>
        <v>Conservador-FOFs</v>
      </c>
      <c r="B6" t="s">
        <v>17</v>
      </c>
      <c r="C6" s="3" t="s">
        <v>26</v>
      </c>
      <c r="D6" s="36">
        <v>0.1</v>
      </c>
    </row>
    <row r="7" spans="1:8" x14ac:dyDescent="0.25">
      <c r="A7" t="str">
        <f t="shared" si="0"/>
        <v>Conservador-DESENVOLVIMENTO</v>
      </c>
      <c r="B7" t="s">
        <v>17</v>
      </c>
      <c r="C7" s="3" t="s">
        <v>27</v>
      </c>
      <c r="D7" s="36">
        <v>0</v>
      </c>
    </row>
    <row r="8" spans="1:8" ht="15.75" thickBot="1" x14ac:dyDescent="0.3">
      <c r="A8" s="37" t="str">
        <f t="shared" si="0"/>
        <v>Conservador-HOTELARIAS</v>
      </c>
      <c r="B8" s="37" t="s">
        <v>17</v>
      </c>
      <c r="C8" s="38" t="s">
        <v>28</v>
      </c>
      <c r="D8" s="39">
        <v>0</v>
      </c>
    </row>
    <row r="9" spans="1:8" x14ac:dyDescent="0.25">
      <c r="A9" t="str">
        <f t="shared" si="0"/>
        <v>Moderado-PAPEL</v>
      </c>
      <c r="B9" t="s">
        <v>18</v>
      </c>
      <c r="C9" s="3" t="s">
        <v>24</v>
      </c>
      <c r="D9" s="36">
        <v>0.32</v>
      </c>
    </row>
    <row r="10" spans="1:8" x14ac:dyDescent="0.25">
      <c r="A10" t="str">
        <f t="shared" si="0"/>
        <v>Moderado-TIJOLO</v>
      </c>
      <c r="B10" t="s">
        <v>18</v>
      </c>
      <c r="C10" s="3" t="s">
        <v>25</v>
      </c>
      <c r="D10" s="36">
        <v>0.35</v>
      </c>
    </row>
    <row r="11" spans="1:8" x14ac:dyDescent="0.25">
      <c r="A11" t="str">
        <f t="shared" si="0"/>
        <v>Moderado-HÍBRIDOS</v>
      </c>
      <c r="B11" t="s">
        <v>18</v>
      </c>
      <c r="C11" s="3" t="s">
        <v>29</v>
      </c>
      <c r="D11" s="36">
        <v>0.08</v>
      </c>
    </row>
    <row r="12" spans="1:8" x14ac:dyDescent="0.25">
      <c r="A12" t="str">
        <f t="shared" si="0"/>
        <v>Moderado-FOFs</v>
      </c>
      <c r="B12" t="s">
        <v>18</v>
      </c>
      <c r="C12" s="3" t="s">
        <v>26</v>
      </c>
      <c r="D12" s="36">
        <v>0.05</v>
      </c>
    </row>
    <row r="13" spans="1:8" x14ac:dyDescent="0.25">
      <c r="A13" t="str">
        <f t="shared" si="0"/>
        <v>Moderado-DESENVOLVIMENTO</v>
      </c>
      <c r="B13" t="s">
        <v>18</v>
      </c>
      <c r="C13" s="3" t="s">
        <v>27</v>
      </c>
      <c r="D13" s="36">
        <v>0.1</v>
      </c>
    </row>
    <row r="14" spans="1:8" ht="15.75" thickBot="1" x14ac:dyDescent="0.3">
      <c r="A14" s="37" t="str">
        <f t="shared" si="0"/>
        <v>Moderado-HOTELARIAS</v>
      </c>
      <c r="B14" s="37" t="s">
        <v>18</v>
      </c>
      <c r="C14" s="38" t="s">
        <v>28</v>
      </c>
      <c r="D14" s="39">
        <v>0.1</v>
      </c>
    </row>
    <row r="15" spans="1:8" x14ac:dyDescent="0.25">
      <c r="A15" t="str">
        <f t="shared" si="0"/>
        <v>Agressivo-PAPEL</v>
      </c>
      <c r="B15" t="s">
        <v>16</v>
      </c>
      <c r="C15" s="3" t="s">
        <v>24</v>
      </c>
      <c r="D15" s="36">
        <v>0.5</v>
      </c>
    </row>
    <row r="16" spans="1:8" x14ac:dyDescent="0.25">
      <c r="A16" t="str">
        <f t="shared" si="0"/>
        <v>Agressivo-TIJOLO</v>
      </c>
      <c r="B16" t="s">
        <v>16</v>
      </c>
      <c r="C16" s="3" t="s">
        <v>25</v>
      </c>
      <c r="D16" s="36">
        <v>0.1</v>
      </c>
    </row>
    <row r="17" spans="1:4" x14ac:dyDescent="0.25">
      <c r="A17" t="str">
        <f t="shared" si="0"/>
        <v>Agressivo-HÍBRIDOS</v>
      </c>
      <c r="B17" t="s">
        <v>16</v>
      </c>
      <c r="C17" s="3" t="s">
        <v>29</v>
      </c>
      <c r="D17" s="36">
        <v>0.05</v>
      </c>
    </row>
    <row r="18" spans="1:4" x14ac:dyDescent="0.25">
      <c r="A18" t="str">
        <f t="shared" si="0"/>
        <v>Agressivo-FOFs</v>
      </c>
      <c r="B18" t="s">
        <v>16</v>
      </c>
      <c r="C18" s="3" t="s">
        <v>26</v>
      </c>
      <c r="D18" s="36">
        <v>0.05</v>
      </c>
    </row>
    <row r="19" spans="1:4" x14ac:dyDescent="0.25">
      <c r="A19" t="str">
        <f t="shared" si="0"/>
        <v>Agressivo-DESENVOLVIMENTO</v>
      </c>
      <c r="B19" t="s">
        <v>16</v>
      </c>
      <c r="C19" s="3" t="s">
        <v>27</v>
      </c>
      <c r="D19" s="36">
        <v>0.2</v>
      </c>
    </row>
    <row r="20" spans="1:4" x14ac:dyDescent="0.25">
      <c r="A20" t="str">
        <f t="shared" si="0"/>
        <v>Agressivo-HOTELARIAS</v>
      </c>
      <c r="B20" t="s">
        <v>16</v>
      </c>
      <c r="C20" s="3" t="s">
        <v>28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Plan1</vt:lpstr>
      <vt:lpstr>Planilha1</vt:lpstr>
      <vt:lpstr>Anos_investidos</vt:lpstr>
      <vt:lpstr>Aporte</vt:lpstr>
      <vt:lpstr>dividendo_mensal</vt:lpstr>
      <vt:lpstr>patrimonio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LUIZA AMORIM ROHDE</dc:creator>
  <cp:lastModifiedBy>Armando Camargo</cp:lastModifiedBy>
  <dcterms:created xsi:type="dcterms:W3CDTF">2025-06-27T15:51:45Z</dcterms:created>
  <dcterms:modified xsi:type="dcterms:W3CDTF">2025-06-28T04:43:08Z</dcterms:modified>
</cp:coreProperties>
</file>