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2317F709-076F-48E5-89F5-BA64F10362BE}" xr6:coauthVersionLast="45" xr6:coauthVersionMax="45" xr10:uidLastSave="{00000000-0000-0000-0000-000000000000}"/>
  <bookViews>
    <workbookView xWindow="28680" yWindow="-120" windowWidth="29040" windowHeight="15840" tabRatio="415" xr2:uid="{00000000-000D-0000-FFFF-FFFF00000000}"/>
  </bookViews>
  <sheets>
    <sheet name="Gantt" sheetId="11" r:id="rId1"/>
    <sheet name="Equipo" sheetId="13"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11" l="1"/>
  <c r="G30" i="11"/>
  <c r="G31" i="11"/>
  <c r="G32" i="11"/>
  <c r="G33" i="11"/>
  <c r="G34" i="11"/>
  <c r="G26" i="11" l="1"/>
  <c r="J21" i="11"/>
  <c r="I21" i="11" s="1"/>
  <c r="J22" i="11"/>
  <c r="I22" i="11" s="1"/>
  <c r="J23" i="11"/>
  <c r="I23" i="11" s="1"/>
  <c r="J24" i="11"/>
  <c r="I24" i="11" s="1"/>
  <c r="G25" i="11"/>
  <c r="J25" i="11" s="1"/>
  <c r="I25" i="11" s="1"/>
  <c r="J19" i="11"/>
  <c r="I19" i="11" s="1"/>
  <c r="F18" i="11"/>
  <c r="G17" i="11"/>
  <c r="J17" i="11" s="1"/>
  <c r="I17" i="11" s="1"/>
  <c r="E12" i="11"/>
  <c r="E18" i="11"/>
  <c r="I11" i="11"/>
  <c r="I13" i="11"/>
  <c r="I16" i="11"/>
  <c r="I20" i="11"/>
  <c r="I27" i="11"/>
  <c r="I28" i="11"/>
  <c r="I29" i="11"/>
  <c r="I30" i="11"/>
  <c r="I31" i="11"/>
  <c r="I32" i="11"/>
  <c r="I33" i="11"/>
  <c r="I34" i="11"/>
  <c r="I10" i="11"/>
  <c r="J14" i="11"/>
  <c r="I14" i="11" s="1"/>
  <c r="J15" i="11"/>
  <c r="I15" i="11" s="1"/>
  <c r="G13" i="11" l="1"/>
  <c r="G8" i="11"/>
  <c r="G10" i="11"/>
  <c r="G16" i="11"/>
  <c r="G27" i="11"/>
  <c r="G28" i="11"/>
  <c r="E9" i="11"/>
  <c r="G12" i="11" l="1"/>
  <c r="J12" i="11" s="1"/>
  <c r="I12" i="11" s="1"/>
  <c r="G18" i="11"/>
  <c r="G11" i="11"/>
  <c r="G9" i="11" l="1"/>
  <c r="I18" i="11"/>
  <c r="F9" i="11"/>
  <c r="J9" i="11" l="1"/>
  <c r="I9" i="11" s="1"/>
  <c r="F3" i="11"/>
  <c r="L5" i="11" s="1"/>
  <c r="L4" i="11" l="1"/>
  <c r="M5" i="11"/>
  <c r="L12" i="11"/>
  <c r="L7" i="11"/>
  <c r="L10" i="11"/>
  <c r="L9" i="11"/>
  <c r="L34" i="11"/>
  <c r="L14" i="11"/>
  <c r="L13" i="11"/>
  <c r="L11" i="11"/>
  <c r="M34" i="11" l="1"/>
  <c r="M9" i="11"/>
  <c r="M12" i="11"/>
  <c r="M11" i="11"/>
  <c r="M14" i="11"/>
  <c r="M13" i="11"/>
  <c r="M10" i="11"/>
  <c r="M7" i="11"/>
  <c r="N5" i="11"/>
  <c r="N9" i="11" l="1"/>
  <c r="N11" i="11"/>
  <c r="N7" i="11"/>
  <c r="N14" i="11"/>
  <c r="N10" i="11"/>
  <c r="O5" i="11"/>
  <c r="N12" i="11"/>
  <c r="N13" i="11"/>
  <c r="N34" i="11"/>
  <c r="O7" i="11" l="1"/>
  <c r="O10" i="11"/>
  <c r="P5" i="11"/>
  <c r="O34" i="11"/>
  <c r="O13" i="11"/>
  <c r="O14" i="11"/>
  <c r="O11" i="11"/>
  <c r="O9" i="11"/>
  <c r="O12" i="11"/>
  <c r="Q5" i="11" l="1"/>
  <c r="P10" i="11"/>
  <c r="P14" i="11"/>
  <c r="P11" i="11"/>
  <c r="P9" i="11"/>
  <c r="P13" i="11"/>
  <c r="P7" i="11"/>
  <c r="P34" i="11"/>
  <c r="P12" i="11"/>
  <c r="Q14" i="11" l="1"/>
  <c r="Q9" i="11"/>
  <c r="Q7" i="11"/>
  <c r="Q11" i="11"/>
  <c r="Q13" i="11"/>
  <c r="Q34" i="11"/>
  <c r="R5" i="11"/>
  <c r="Q12" i="11"/>
  <c r="Q10" i="11"/>
  <c r="R9" i="11" l="1"/>
  <c r="R10" i="11"/>
  <c r="R11" i="11"/>
  <c r="R34" i="11"/>
  <c r="R12" i="11"/>
  <c r="S5" i="11"/>
  <c r="R7" i="11"/>
  <c r="R14" i="11"/>
  <c r="R13" i="11"/>
  <c r="T5" i="11" l="1"/>
  <c r="S12" i="11"/>
  <c r="S14" i="11"/>
  <c r="S7" i="11"/>
  <c r="S4" i="11"/>
  <c r="S9" i="11"/>
  <c r="S10" i="11"/>
  <c r="S13" i="11"/>
  <c r="S34" i="11"/>
  <c r="S11" i="11"/>
  <c r="T13" i="11" l="1"/>
  <c r="T9" i="11"/>
  <c r="T12" i="11"/>
  <c r="T14" i="11"/>
  <c r="T10" i="11"/>
  <c r="T7" i="11"/>
  <c r="T11" i="11"/>
  <c r="U5" i="11"/>
  <c r="T34" i="11"/>
  <c r="U9" i="11" l="1"/>
  <c r="U12" i="11"/>
  <c r="U7" i="11"/>
  <c r="U13" i="11"/>
  <c r="U10" i="11"/>
  <c r="V5" i="11"/>
  <c r="U34" i="11"/>
  <c r="U14" i="11"/>
  <c r="U11" i="11"/>
  <c r="V34" i="11" l="1"/>
  <c r="V12" i="11"/>
  <c r="W5" i="11"/>
  <c r="V13" i="11"/>
  <c r="V14" i="11"/>
  <c r="V11" i="11"/>
  <c r="V7" i="11"/>
  <c r="V10" i="11"/>
  <c r="V9" i="11"/>
  <c r="X5" i="11" l="1"/>
  <c r="W14" i="11"/>
  <c r="W10" i="11"/>
  <c r="W13" i="11"/>
  <c r="W9" i="11"/>
  <c r="W7" i="11"/>
  <c r="W12" i="11"/>
  <c r="W11" i="11"/>
  <c r="W34" i="11"/>
  <c r="X13" i="11" l="1"/>
  <c r="X9" i="11"/>
  <c r="X14" i="11"/>
  <c r="X10" i="11"/>
  <c r="X11" i="11"/>
  <c r="X7" i="11"/>
  <c r="Y5" i="11"/>
  <c r="X34" i="11"/>
  <c r="X12" i="11"/>
  <c r="Y9" i="11" l="1"/>
  <c r="Y12" i="11"/>
  <c r="Y7" i="11"/>
  <c r="Y13" i="11"/>
  <c r="Y10" i="11"/>
  <c r="Z5" i="11"/>
  <c r="Y14" i="11"/>
  <c r="Y34" i="11"/>
  <c r="Y11" i="11"/>
  <c r="AA5" i="11" l="1"/>
  <c r="Z12" i="11"/>
  <c r="Z11" i="11"/>
  <c r="Z34" i="11"/>
  <c r="Z7" i="11"/>
  <c r="Z9" i="11"/>
  <c r="Z10" i="11"/>
  <c r="Z4" i="11"/>
  <c r="Z14" i="11"/>
  <c r="Z13" i="11"/>
  <c r="AA7" i="11" l="1"/>
  <c r="AA9" i="11"/>
  <c r="AA14" i="11"/>
  <c r="AA34" i="11"/>
  <c r="AA12" i="11"/>
  <c r="AA10" i="11"/>
  <c r="AA13" i="11"/>
  <c r="AB5" i="11"/>
  <c r="AA11" i="11"/>
  <c r="AB9" i="11" l="1"/>
  <c r="AB11" i="11"/>
  <c r="AB14" i="11"/>
  <c r="AB34" i="11"/>
  <c r="AB7" i="11"/>
  <c r="AB13" i="11"/>
  <c r="AC5" i="11"/>
  <c r="AB12" i="11"/>
  <c r="AB10" i="11"/>
  <c r="AC12" i="11" l="1"/>
  <c r="AC34" i="11"/>
  <c r="AD5" i="11"/>
  <c r="AC13" i="11"/>
  <c r="AC7" i="11"/>
  <c r="AC11" i="11"/>
  <c r="AC14" i="11"/>
  <c r="AC9" i="11"/>
  <c r="AC10" i="11"/>
  <c r="AD12" i="11" l="1"/>
  <c r="AD14" i="11"/>
  <c r="AD13" i="11"/>
  <c r="AE5" i="11"/>
  <c r="AD10" i="11"/>
  <c r="AD9" i="11"/>
  <c r="AD34" i="11"/>
  <c r="AD11" i="11"/>
  <c r="AD7" i="11"/>
  <c r="AF5" i="11" l="1"/>
  <c r="AE14" i="11"/>
  <c r="AE10" i="11"/>
  <c r="AE9" i="11"/>
  <c r="AE12" i="11"/>
  <c r="AE34" i="11"/>
  <c r="AE13" i="11"/>
  <c r="AE11" i="11"/>
  <c r="AE7" i="11"/>
  <c r="AF14" i="11" l="1"/>
  <c r="AG5" i="11"/>
  <c r="AF12" i="11"/>
  <c r="AF9" i="11"/>
  <c r="AF7" i="11"/>
  <c r="AF11" i="11"/>
  <c r="AF34" i="11"/>
  <c r="AF13" i="11"/>
  <c r="AF10" i="11"/>
  <c r="AG7" i="11" l="1"/>
  <c r="AG10" i="11"/>
  <c r="AG11" i="11"/>
  <c r="AH5" i="11"/>
  <c r="AG4" i="11"/>
  <c r="AG14" i="11"/>
  <c r="AG13" i="11"/>
  <c r="AG9" i="11"/>
  <c r="AG12" i="11"/>
  <c r="AG34" i="11"/>
  <c r="AI5" i="11" l="1"/>
  <c r="AH7" i="11"/>
  <c r="AH13" i="11"/>
  <c r="AH12" i="11"/>
  <c r="AH9" i="11"/>
  <c r="AH14" i="11"/>
  <c r="AH11" i="11"/>
  <c r="AH10" i="11"/>
  <c r="AH34" i="11"/>
  <c r="AI7" i="11" l="1"/>
  <c r="AI9" i="11"/>
  <c r="AI10" i="11"/>
  <c r="AI34" i="11"/>
  <c r="AI13" i="11"/>
  <c r="AI12" i="11"/>
  <c r="AJ5" i="11"/>
  <c r="AI11" i="11"/>
  <c r="AI14" i="11"/>
  <c r="AJ9" i="11" l="1"/>
  <c r="AJ7" i="11"/>
  <c r="AJ11" i="11"/>
  <c r="AJ14" i="11"/>
  <c r="AJ13" i="11"/>
  <c r="AK5" i="11"/>
  <c r="AJ12" i="11"/>
  <c r="AJ10" i="11"/>
  <c r="AJ34" i="11"/>
  <c r="AK14" i="11" l="1"/>
  <c r="AK13" i="11"/>
  <c r="AL5" i="11"/>
  <c r="AK10" i="11"/>
  <c r="AK34" i="11"/>
  <c r="AK12" i="11"/>
  <c r="AK9" i="11"/>
  <c r="AK7" i="11"/>
  <c r="AK11" i="11"/>
  <c r="AM5" i="11" l="1"/>
  <c r="AL7" i="11"/>
  <c r="AL12" i="11"/>
  <c r="AL34" i="11"/>
  <c r="AL9" i="11"/>
  <c r="AL14" i="11"/>
  <c r="AL11" i="11"/>
  <c r="AL10" i="11"/>
  <c r="AL13" i="11"/>
  <c r="AM11" i="11" l="1"/>
  <c r="AM9" i="11"/>
  <c r="AM14" i="11"/>
  <c r="AM10" i="11"/>
  <c r="AM7" i="11"/>
  <c r="AM34" i="11"/>
  <c r="AN5" i="11"/>
  <c r="AM12" i="11"/>
  <c r="AM13" i="11"/>
  <c r="AN14" i="11" l="1"/>
  <c r="AN10" i="11"/>
  <c r="AN12" i="11"/>
  <c r="AO5" i="11"/>
  <c r="AN11" i="11"/>
  <c r="AN13" i="11"/>
  <c r="AN34" i="11"/>
  <c r="AN7" i="11"/>
  <c r="AN4" i="11"/>
  <c r="AN9" i="11"/>
  <c r="AP5" i="11" l="1"/>
  <c r="AO34" i="11"/>
  <c r="AO14" i="11"/>
  <c r="AO7" i="11"/>
  <c r="AO9" i="11"/>
  <c r="AO12" i="11"/>
  <c r="AO11" i="11"/>
  <c r="AO13" i="11"/>
  <c r="AO10" i="11"/>
  <c r="AP10" i="11" l="1"/>
  <c r="AP9" i="11"/>
  <c r="AP11" i="11"/>
  <c r="AP7" i="11"/>
  <c r="AP12" i="11"/>
  <c r="AP13" i="11"/>
  <c r="AQ5" i="11"/>
  <c r="AP34" i="11"/>
  <c r="AP14" i="11"/>
  <c r="AQ9" i="11" l="1"/>
  <c r="AQ12" i="11"/>
  <c r="AQ10" i="11"/>
  <c r="AQ14" i="11"/>
  <c r="AQ34" i="11"/>
  <c r="AR5" i="11"/>
  <c r="AQ11" i="11"/>
  <c r="AQ7" i="11"/>
  <c r="AQ13" i="11"/>
  <c r="AR13" i="11" l="1"/>
  <c r="AR11" i="11"/>
  <c r="AS5" i="11"/>
  <c r="AR34" i="11"/>
  <c r="AR12" i="11"/>
  <c r="AR10" i="11"/>
  <c r="AR9" i="11"/>
  <c r="AR14" i="11"/>
  <c r="AR7" i="11"/>
  <c r="AT5" i="11" l="1"/>
  <c r="AS10" i="11"/>
  <c r="AS14" i="11"/>
  <c r="AS34" i="11"/>
  <c r="AS9" i="11"/>
  <c r="AS11" i="11"/>
  <c r="AS7" i="11"/>
  <c r="AS12" i="11"/>
  <c r="AS13" i="11"/>
  <c r="AT7" i="11" l="1"/>
  <c r="AT9" i="11"/>
  <c r="AT13" i="11"/>
  <c r="AT11" i="11"/>
  <c r="AT14" i="11"/>
  <c r="AT34" i="11"/>
  <c r="AU5" i="11"/>
  <c r="AT10" i="11"/>
  <c r="AT12" i="11"/>
  <c r="AU14" i="11" l="1"/>
  <c r="AU12" i="11"/>
  <c r="AU10" i="11"/>
  <c r="AV5" i="11"/>
  <c r="AU4" i="11"/>
  <c r="AU7" i="11"/>
  <c r="AU11" i="11"/>
  <c r="AU13" i="11"/>
  <c r="AU34" i="11"/>
  <c r="AU9" i="11"/>
  <c r="AW5" i="11" l="1"/>
  <c r="AV7" i="11"/>
  <c r="AV11" i="11"/>
  <c r="AV12" i="11"/>
  <c r="AV9" i="11"/>
  <c r="AV10" i="11"/>
  <c r="AV14" i="11"/>
  <c r="AV13" i="11"/>
  <c r="AV34" i="11"/>
  <c r="AW7" i="11" l="1"/>
  <c r="AW9" i="11"/>
  <c r="AW12" i="11"/>
  <c r="AW11" i="11"/>
  <c r="AW10" i="11"/>
  <c r="AW13" i="11"/>
  <c r="AX5" i="11"/>
  <c r="AW14" i="11"/>
  <c r="AW34" i="11"/>
  <c r="AX9" i="11" l="1"/>
  <c r="AX11" i="11"/>
  <c r="AX7" i="11"/>
  <c r="AX13" i="11"/>
  <c r="AX34" i="11"/>
  <c r="AY5" i="11"/>
  <c r="AX14" i="11"/>
  <c r="AX12" i="11"/>
  <c r="AX10" i="11"/>
  <c r="AY11" i="11" l="1"/>
  <c r="AY12" i="11"/>
  <c r="AZ5" i="11"/>
  <c r="AY34" i="11"/>
  <c r="AY13" i="11"/>
  <c r="AY10" i="11"/>
  <c r="AY9" i="11"/>
  <c r="AY14" i="11"/>
  <c r="AY7" i="11"/>
  <c r="BA5" i="11" l="1"/>
  <c r="AZ12" i="11"/>
  <c r="AZ11" i="11"/>
  <c r="AZ13" i="11"/>
  <c r="AZ9" i="11"/>
  <c r="AZ14" i="11"/>
  <c r="AZ7" i="11"/>
  <c r="AZ10" i="11"/>
  <c r="AZ34" i="11"/>
  <c r="BA11" i="11" l="1"/>
  <c r="BA9" i="11"/>
  <c r="BA13" i="11"/>
  <c r="BA10" i="11"/>
  <c r="BA7" i="11"/>
  <c r="BA14" i="11"/>
  <c r="BB5" i="11"/>
  <c r="BA12" i="11"/>
  <c r="BA34" i="11"/>
  <c r="BB10" i="11" l="1"/>
  <c r="BB12" i="11"/>
  <c r="BB7" i="11"/>
  <c r="BC5" i="11"/>
  <c r="BB11" i="11"/>
  <c r="BB34" i="11"/>
  <c r="BB13" i="11"/>
  <c r="BB14" i="11"/>
  <c r="BB4" i="11"/>
  <c r="BB9" i="11"/>
  <c r="BD5" i="11" l="1"/>
  <c r="BC13" i="11"/>
  <c r="BC11" i="11"/>
  <c r="BC34" i="11"/>
  <c r="BC9" i="11"/>
  <c r="BC14" i="11"/>
  <c r="BC12" i="11"/>
  <c r="BC7" i="11"/>
  <c r="BC10" i="11"/>
  <c r="BD13" i="11" l="1"/>
  <c r="BD9" i="11"/>
  <c r="BD11" i="11"/>
  <c r="BD14" i="11"/>
  <c r="BD7" i="11"/>
  <c r="BD12" i="11"/>
  <c r="BE5" i="11"/>
  <c r="BD34" i="11"/>
  <c r="BD10" i="11"/>
  <c r="BE9" i="11" l="1"/>
  <c r="BE12" i="11"/>
  <c r="BE10" i="11"/>
  <c r="BE7" i="11"/>
  <c r="BE34" i="11"/>
  <c r="BF5" i="11"/>
  <c r="BE11" i="11"/>
  <c r="BE13" i="11"/>
  <c r="BE14" i="11"/>
  <c r="BF11" i="11" l="1"/>
  <c r="BF13" i="11"/>
  <c r="BG5" i="11"/>
  <c r="BF7" i="11"/>
  <c r="BF10" i="11"/>
  <c r="BF12" i="11"/>
  <c r="BF9" i="11"/>
  <c r="BF14" i="11"/>
  <c r="BF34" i="11"/>
  <c r="BH5" i="11" l="1"/>
  <c r="BG11" i="11"/>
  <c r="BG12" i="11"/>
  <c r="BG7" i="11"/>
  <c r="BG9" i="11"/>
  <c r="BG13" i="11"/>
  <c r="BG10" i="11"/>
  <c r="BG34" i="11"/>
  <c r="BG14" i="11"/>
  <c r="BH14" i="11" l="1"/>
  <c r="BH9" i="11"/>
  <c r="BH7" i="11"/>
  <c r="BH13" i="11"/>
  <c r="BH11" i="11"/>
  <c r="BH10" i="11"/>
  <c r="BI5" i="11"/>
  <c r="BH34" i="11"/>
  <c r="BH12" i="11"/>
  <c r="BI10" i="11" l="1"/>
  <c r="BI4" i="11"/>
  <c r="BI13" i="11"/>
  <c r="BJ5" i="11"/>
  <c r="BI11" i="11"/>
  <c r="BI12" i="11"/>
  <c r="BI34" i="11"/>
  <c r="BI7" i="11"/>
  <c r="BI14" i="11"/>
  <c r="BI9" i="11"/>
  <c r="BK5" i="11" l="1"/>
  <c r="BJ11" i="11"/>
  <c r="BJ14" i="11"/>
  <c r="BJ7" i="11"/>
  <c r="BJ9" i="11"/>
  <c r="BJ12" i="11"/>
  <c r="BJ10" i="11"/>
  <c r="BJ34" i="11"/>
  <c r="BJ13" i="11"/>
  <c r="BK11" i="11" l="1"/>
  <c r="BK9" i="11"/>
  <c r="BK10" i="11"/>
  <c r="BK13" i="11"/>
  <c r="BK34" i="11"/>
  <c r="BK12" i="11"/>
  <c r="BL5" i="11"/>
  <c r="BK14" i="11"/>
  <c r="BK7" i="11"/>
  <c r="BL9" i="11" l="1"/>
  <c r="BL14" i="11"/>
  <c r="BL11" i="11"/>
  <c r="BL34" i="11"/>
  <c r="BL13" i="11"/>
  <c r="BM5" i="11"/>
  <c r="BL7" i="11"/>
  <c r="BL12" i="11"/>
  <c r="BL10" i="11"/>
  <c r="BM34" i="11" l="1"/>
  <c r="BM13" i="11"/>
  <c r="BN5" i="11"/>
  <c r="BM7" i="11"/>
  <c r="BM12" i="11"/>
  <c r="BM14" i="11"/>
  <c r="BM9" i="11"/>
  <c r="BM10" i="11"/>
  <c r="BM11" i="11"/>
  <c r="BO5" i="11" l="1"/>
  <c r="BN11" i="11"/>
  <c r="BN14" i="11"/>
  <c r="BN34" i="11"/>
  <c r="BN9" i="11"/>
  <c r="BN10" i="11"/>
  <c r="BN13" i="11"/>
  <c r="BN7" i="11"/>
  <c r="BN12" i="11"/>
  <c r="BO11" i="11" l="1"/>
  <c r="BO9" i="11"/>
  <c r="BO7" i="11"/>
  <c r="BO10" i="11"/>
  <c r="BO14" i="11"/>
  <c r="BO13" i="11"/>
  <c r="BO12" i="11"/>
  <c r="BO3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9" authorId="0" shapeId="0" xr:uid="{E915050E-7853-46FD-B167-D8FF9C3033A7}">
      <text>
        <r>
          <rPr>
            <b/>
            <sz val="9"/>
            <color indexed="81"/>
            <rFont val="Tahoma"/>
            <family val="2"/>
          </rPr>
          <t>Autor:</t>
        </r>
        <r>
          <rPr>
            <sz val="9"/>
            <color indexed="81"/>
            <rFont val="Tahoma"/>
            <family val="2"/>
          </rPr>
          <t xml:space="preserve">
problemas por instalacion </t>
        </r>
      </text>
    </comment>
    <comment ref="J14" authorId="0" shapeId="0" xr:uid="{CAF42755-049A-4879-910F-9F08661312F3}">
      <text>
        <r>
          <rPr>
            <b/>
            <sz val="9"/>
            <color indexed="81"/>
            <rFont val="Tahoma"/>
            <family val="2"/>
          </rPr>
          <t>Autor:</t>
        </r>
        <r>
          <rPr>
            <sz val="9"/>
            <color indexed="81"/>
            <rFont val="Tahoma"/>
            <family val="2"/>
          </rPr>
          <t xml:space="preserve">
Probleamas con comptatibilidad de larave</t>
        </r>
      </text>
    </comment>
    <comment ref="J15" authorId="0" shapeId="0" xr:uid="{12BDCC38-0CA1-40B2-983C-F47BC949B745}">
      <text>
        <r>
          <rPr>
            <b/>
            <sz val="9"/>
            <color indexed="81"/>
            <rFont val="Tahoma"/>
            <family val="2"/>
          </rPr>
          <t>Autor:</t>
        </r>
        <r>
          <rPr>
            <sz val="9"/>
            <color indexed="81"/>
            <rFont val="Tahoma"/>
            <family val="2"/>
          </rPr>
          <t xml:space="preserve">
Problemas con version de laraves </t>
        </r>
      </text>
    </comment>
    <comment ref="J17" authorId="0" shapeId="0" xr:uid="{BCAC7295-3352-48C2-B17E-2F29217FC38A}">
      <text>
        <r>
          <rPr>
            <b/>
            <sz val="9"/>
            <color indexed="81"/>
            <rFont val="Tahoma"/>
            <family val="2"/>
          </rPr>
          <t>Autor:</t>
        </r>
        <r>
          <rPr>
            <sz val="9"/>
            <color indexed="81"/>
            <rFont val="Tahoma"/>
            <family val="2"/>
          </rPr>
          <t xml:space="preserve">
Retraso por REQ1.2 y REG1.3</t>
        </r>
      </text>
    </comment>
  </commentList>
</comments>
</file>

<file path=xl/sharedStrings.xml><?xml version="1.0" encoding="utf-8"?>
<sst xmlns="http://schemas.openxmlformats.org/spreadsheetml/2006/main" count="93" uniqueCount="53">
  <si>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</si>
  <si>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</si>
  <si>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</si>
  <si>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</si>
  <si>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</si>
  <si>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</si>
  <si>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</si>
  <si>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</si>
  <si>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</si>
  <si>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</si>
  <si>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</si>
  <si>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Categoría</t>
  </si>
  <si>
    <t>Riesgo bajo</t>
  </si>
  <si>
    <t>Riesgo medio</t>
  </si>
  <si>
    <t>Riesgo alto</t>
  </si>
  <si>
    <t>Según lo previsto</t>
  </si>
  <si>
    <t>Fecha de inicio del proyecto:</t>
  </si>
  <si>
    <t>Incremento de desplazamiento:</t>
  </si>
  <si>
    <t>Nombre</t>
  </si>
  <si>
    <t>Progreso</t>
  </si>
  <si>
    <t>Inicio</t>
  </si>
  <si>
    <t>Leyenda:</t>
  </si>
  <si>
    <t>Sprint 1</t>
  </si>
  <si>
    <t>Creación de BD</t>
  </si>
  <si>
    <t>Actividad</t>
  </si>
  <si>
    <t>Responsible</t>
  </si>
  <si>
    <t>Cargo</t>
  </si>
  <si>
    <t>Helman Antonio Contreras Juárez</t>
  </si>
  <si>
    <t>SCRUM PRODUCT OWNER</t>
  </si>
  <si>
    <t xml:space="preserve">Gabriel Gerardo Castro Vega </t>
  </si>
  <si>
    <t>SCRUM DEVELOPMENT TEAM</t>
  </si>
  <si>
    <t>SCRUM MASTER</t>
  </si>
  <si>
    <t xml:space="preserve">Luis Gustavo Pop Caal </t>
  </si>
  <si>
    <t xml:space="preserve">Mario Absalom Leal Véliz </t>
  </si>
  <si>
    <t xml:space="preserve">Hugo Donovan Aragón Cruz </t>
  </si>
  <si>
    <t>Marvin Leonel Seb Cu</t>
  </si>
  <si>
    <t>Fin</t>
  </si>
  <si>
    <t xml:space="preserve">Creación de repositorio </t>
  </si>
  <si>
    <t>Puesta en marcha REQ 01</t>
  </si>
  <si>
    <t>REQ 01.1</t>
  </si>
  <si>
    <t>REQ 01.2</t>
  </si>
  <si>
    <t>REQ 01.3</t>
  </si>
  <si>
    <t>REQ 01.4</t>
  </si>
  <si>
    <t>Cargar a servidor avances de sprint 1</t>
  </si>
  <si>
    <t>Tiempo estimado</t>
  </si>
  <si>
    <t>Tempo Real</t>
  </si>
  <si>
    <t>Tiempo de retraso</t>
  </si>
  <si>
    <t>Sprint 2</t>
  </si>
  <si>
    <t xml:space="preserve">Crear el espacio de trabajo </t>
  </si>
  <si>
    <t xml:space="preserve">Hope System </t>
  </si>
  <si>
    <t>ZTECH - Empresa dedicada al desarrollo y distribución de software para empresas</t>
  </si>
  <si>
    <t>Sprint 3</t>
  </si>
  <si>
    <t>haragon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</si>
</sst>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4659260841701"/>
      <name val="Calibri"/>
      <family val="2"/>
      <scheme val="minor"/>
    </font>
    <font>
      <sz val="8"/>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int="0.39994506668294322"/>
      </top>
      <bottom style="thin">
        <color theme="6" tint="0.39994506668294322"/>
      </bottom>
      <diagonal/>
    </border>
    <border>
      <left/>
      <right/>
      <top style="thin">
        <color theme="0" tint="-0.249977111117893"/>
      </top>
      <bottom style="thin">
        <color theme="0" tint="-0.249977111117893"/>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4" applyNumberFormat="0" applyAlignment="0" applyProtection="0"/>
    <xf numFmtId="0" fontId="22" fillId="9" borderId="15" applyNumberFormat="0" applyAlignment="0" applyProtection="0"/>
    <xf numFmtId="0" fontId="23" fillId="9" borderId="14" applyNumberFormat="0" applyAlignment="0" applyProtection="0"/>
    <xf numFmtId="0" fontId="24" fillId="0" borderId="16" applyNumberFormat="0" applyFill="0" applyAlignment="0" applyProtection="0"/>
    <xf numFmtId="0" fontId="25" fillId="10" borderId="17" applyNumberFormat="0" applyAlignment="0" applyProtection="0"/>
    <xf numFmtId="0" fontId="26" fillId="0" borderId="0" applyNumberFormat="0" applyFill="0" applyBorder="0" applyAlignment="0" applyProtection="0"/>
    <xf numFmtId="0" fontId="6" fillId="11"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1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12"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Border="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5" xfId="0" applyBorder="1" applyAlignment="1">
      <alignment horizontal="center" vertical="center"/>
    </xf>
    <xf numFmtId="168" fontId="5" fillId="0" borderId="0" xfId="0" applyNumberFormat="1" applyFont="1" applyAlignment="1">
      <alignment horizontal="center" vertical="center"/>
    </xf>
    <xf numFmtId="168" fontId="0" fillId="0" borderId="0" xfId="10" applyFont="1" applyAlignment="1">
      <alignment horizontal="center" vertical="center"/>
    </xf>
    <xf numFmtId="0" fontId="0" fillId="2" borderId="0" xfId="0" applyFill="1" applyAlignment="1">
      <alignment horizontal="center" vertical="center"/>
    </xf>
    <xf numFmtId="0" fontId="11" fillId="0" borderId="0" xfId="0" applyFont="1" applyAlignment="1">
      <alignment horizontal="center" vertical="center"/>
    </xf>
    <xf numFmtId="0" fontId="0" fillId="0" borderId="0" xfId="9" applyNumberFormat="1" applyFont="1" applyAlignment="1">
      <alignment horizontal="center"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68" fontId="0" fillId="0" borderId="0" xfId="0" applyNumberFormat="1" applyFont="1" applyAlignment="1">
      <alignment horizontal="center" vertical="center"/>
    </xf>
    <xf numFmtId="0" fontId="28" fillId="0" borderId="0" xfId="0" applyFont="1" applyBorder="1" applyAlignment="1">
      <alignment horizontal="center" vertical="center"/>
    </xf>
    <xf numFmtId="0" fontId="28" fillId="0" borderId="20" xfId="0" applyFont="1" applyFill="1" applyBorder="1" applyAlignment="1">
      <alignment horizontal="center" vertical="center"/>
    </xf>
    <xf numFmtId="0" fontId="0" fillId="0" borderId="0" xfId="0"/>
    <xf numFmtId="14" fontId="0" fillId="0" borderId="0" xfId="9" applyFont="1" applyAlignment="1">
      <alignment horizontal="center" vertical="center"/>
    </xf>
    <xf numFmtId="14" fontId="5" fillId="0" borderId="0" xfId="0" applyNumberFormat="1" applyFont="1" applyAlignment="1">
      <alignment horizontal="center" vertical="center"/>
    </xf>
    <xf numFmtId="9" fontId="5" fillId="0" borderId="0" xfId="0" applyNumberFormat="1" applyFont="1" applyAlignment="1">
      <alignment horizontal="center" vertical="center"/>
    </xf>
    <xf numFmtId="9" fontId="0" fillId="0" borderId="0" xfId="2" applyFont="1" applyAlignment="1">
      <alignment horizontal="center" vertical="center"/>
    </xf>
    <xf numFmtId="0" fontId="0" fillId="0" borderId="0" xfId="0" applyFill="1"/>
    <xf numFmtId="0" fontId="26" fillId="0" borderId="9" xfId="0" applyFont="1" applyBorder="1" applyAlignment="1">
      <alignment horizontal="center" vertical="center"/>
    </xf>
    <xf numFmtId="0" fontId="15" fillId="0" borderId="0" xfId="0" applyFont="1" applyFill="1" applyAlignment="1">
      <alignment horizontal="center" vertical="center"/>
    </xf>
    <xf numFmtId="0" fontId="14" fillId="0"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21" xfId="9" applyBorder="1">
      <alignment horizontal="center" vertical="center"/>
    </xf>
    <xf numFmtId="14" fontId="6" fillId="0" borderId="8" xfId="9" applyBorder="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3">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7"/>
        </patternFill>
      </fill>
    </dxf>
    <dxf>
      <fill>
        <patternFill>
          <bgColor theme="7"/>
        </patternFill>
      </fill>
    </dxf>
    <dxf>
      <fill>
        <patternFill>
          <bgColor theme="7"/>
        </patternFill>
      </fill>
    </dxf>
    <dxf>
      <fill>
        <gradientFill degree="90">
          <stop position="0">
            <color rgb="FFFF5019"/>
          </stop>
          <stop position="0.5">
            <color rgb="FF92D050"/>
          </stop>
          <stop position="1">
            <color rgb="FFFF5019"/>
          </stop>
        </gradientFill>
      </fill>
      <border>
        <left style="thin">
          <color rgb="FF92D050"/>
        </left>
        <right style="thin">
          <color rgb="FF92D050"/>
        </right>
        <top style="thin">
          <color theme="0"/>
        </top>
        <bottom style="thin">
          <color theme="0"/>
        </bottom>
      </border>
    </dxf>
    <dxf>
      <fill>
        <gradientFill degree="90">
          <stop position="0">
            <color rgb="FF00B050"/>
          </stop>
          <stop position="0.5">
            <color rgb="FF92D050"/>
          </stop>
          <stop position="1">
            <color rgb="FF00B050"/>
          </stop>
        </gradientFill>
      </fill>
      <border>
        <left style="thin">
          <color rgb="FF92D050"/>
        </left>
        <right style="thin">
          <color rgb="FF92D050"/>
        </right>
        <top style="thin">
          <color theme="0"/>
        </top>
        <bottom style="thin">
          <color theme="0"/>
        </bottom>
      </border>
    </dxf>
    <dxf>
      <fill>
        <gradientFill degree="90">
          <stop position="0">
            <color rgb="FF0070C0"/>
          </stop>
          <stop position="0.5">
            <color rgb="FF00B0F0"/>
          </stop>
          <stop position="1">
            <color rgb="FF0070C0"/>
          </stop>
        </gradient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2"/>
      <tableStyleElement type="headerRow" dxfId="31"/>
      <tableStyleElement type="firstRowStripe" dxfId="30"/>
    </tableStyle>
    <tableStyle name="ListaTareasPendientes"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1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67</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J34" totalsRowShown="0">
  <autoFilter ref="B7:J3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ctividad" dataDxfId="6"/>
    <tableColumn id="2" xr3:uid="{00000000-0010-0000-0000-000002000000}" name="Categoría" dataDxfId="5"/>
    <tableColumn id="3" xr3:uid="{00000000-0010-0000-0000-000003000000}" name="Responsible" dataDxfId="4"/>
    <tableColumn id="4" xr3:uid="{00000000-0010-0000-0000-000004000000}" name="Progreso"/>
    <tableColumn id="5" xr3:uid="{00000000-0010-0000-0000-000005000000}" name="Inicio" dataCellStyle="Fecha"/>
    <tableColumn id="7" xr3:uid="{AD711F2E-44A9-44B7-8131-6D3B788C5B59}" name="Fin" dataDxfId="3" dataCellStyle="Fecha">
      <calculatedColumnFormula>IF(Hitos[[#This Row],[Tempo Real]]="","",Hitos[[#This Row],[Inicio]]+Hitos[[#This Row],[Tempo Real]])</calculatedColumnFormula>
    </tableColumn>
    <tableColumn id="8" xr3:uid="{35C8688A-27C0-48D0-8EF8-7CEECBAB268F}" name="Tiempo estimado" dataDxfId="2" dataCellStyle="Fecha"/>
    <tableColumn id="10" xr3:uid="{7E204890-F31C-4688-99B2-203C9F0B1172}" name="Tiempo de retraso" dataDxfId="1" dataCellStyle="Fecha"/>
    <tableColumn id="6" xr3:uid="{00000000-0010-0000-0000-000006000000}" name="Tempo Real" dataDxfId="0"/>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C15CC-CB84-4956-81BD-4A16BB9F43BA}" name="Tabla3" displayName="Tabla3" ref="B3:C9" totalsRowShown="0">
  <autoFilter ref="B3:C9" xr:uid="{7727437A-3994-48AB-B8D6-DD878D3B40A2}"/>
  <tableColumns count="2">
    <tableColumn id="1" xr3:uid="{10785B6E-D447-4A20-9F89-6B4F568D6776}" name="Nombre"/>
    <tableColumn id="2" xr3:uid="{5E6C6A6E-30FB-4B07-A598-743463E5682A}" name="Cargo"/>
  </tableColumns>
  <tableStyleInfo name="TableStyleMedium6"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7"/>
  <sheetViews>
    <sheetView showGridLines="0" tabSelected="1" showRuler="0" zoomScale="70" zoomScaleNormal="70" zoomScalePageLayoutView="70" workbookViewId="0">
      <pane xSplit="11" ySplit="8" topLeftCell="S9" activePane="bottomRight" state="frozen"/>
      <selection pane="topRight" activeCell="I1" sqref="I1"/>
      <selection pane="bottomLeft" activeCell="A9" sqref="A9"/>
      <selection pane="bottomRight" activeCell="E26" sqref="E26"/>
    </sheetView>
  </sheetViews>
  <sheetFormatPr baseColWidth="10" defaultColWidth="9.140625" defaultRowHeight="30" customHeight="1" outlineLevelRow="1" x14ac:dyDescent="0.25"/>
  <cols>
    <col min="1" max="1" width="2.7109375" style="9" customWidth="1"/>
    <col min="2" max="2" width="31.7109375" customWidth="1"/>
    <col min="3" max="3" width="17.42578125" hidden="1" customWidth="1"/>
    <col min="4" max="4" width="28.42578125" customWidth="1"/>
    <col min="5" max="5" width="15.85546875" customWidth="1"/>
    <col min="6" max="7" width="14.85546875" style="3" bestFit="1" customWidth="1"/>
    <col min="8" max="9" width="14.85546875" style="24" customWidth="1"/>
    <col min="10" max="10" width="10.42578125" style="24" customWidth="1"/>
    <col min="11" max="11" width="2.7109375" customWidth="1"/>
    <col min="12" max="67" width="5.5703125" customWidth="1"/>
    <col min="72" max="73" width="10.28515625"/>
  </cols>
  <sheetData>
    <row r="1" spans="1:67" ht="30" customHeight="1" x14ac:dyDescent="0.45">
      <c r="A1" s="10" t="s">
        <v>0</v>
      </c>
      <c r="B1" s="11" t="s">
        <v>49</v>
      </c>
      <c r="C1" s="11"/>
      <c r="D1" s="1"/>
      <c r="F1"/>
      <c r="G1" s="41"/>
      <c r="J1" s="7"/>
      <c r="L1" s="28" t="s">
        <v>21</v>
      </c>
      <c r="M1" s="8"/>
    </row>
    <row r="2" spans="1:67" ht="30" customHeight="1" x14ac:dyDescent="0.3">
      <c r="A2" s="10" t="s">
        <v>1</v>
      </c>
      <c r="B2" s="12" t="s">
        <v>50</v>
      </c>
      <c r="C2" s="12"/>
      <c r="F2" s="15"/>
      <c r="G2" s="15"/>
      <c r="H2" s="45"/>
      <c r="I2" s="45"/>
      <c r="J2" s="45"/>
      <c r="L2" s="63"/>
      <c r="M2" s="63"/>
      <c r="N2" s="63"/>
      <c r="O2" s="63"/>
      <c r="P2" s="61"/>
      <c r="Q2" s="64"/>
      <c r="R2" s="64"/>
      <c r="S2" s="64"/>
      <c r="T2" s="64"/>
      <c r="U2" s="61"/>
      <c r="V2" s="63"/>
      <c r="W2" s="63"/>
      <c r="X2" s="63"/>
      <c r="Y2" s="63"/>
      <c r="Z2" s="61"/>
      <c r="AA2" s="63"/>
      <c r="AB2" s="63"/>
      <c r="AC2" s="63"/>
      <c r="AD2" s="63"/>
      <c r="AE2" s="61"/>
      <c r="AF2" s="64"/>
      <c r="AG2" s="64"/>
      <c r="AH2" s="64"/>
      <c r="AI2" s="64"/>
    </row>
    <row r="3" spans="1:67" ht="30" customHeight="1" x14ac:dyDescent="0.25">
      <c r="A3" s="10" t="s">
        <v>2</v>
      </c>
      <c r="B3" s="13" t="s">
        <v>27</v>
      </c>
      <c r="C3" s="13"/>
      <c r="D3" s="65" t="s">
        <v>16</v>
      </c>
      <c r="E3" s="66"/>
      <c r="F3" s="68">
        <f ca="1">IFERROR(IF(MIN(Hitos[Inicio])=0,TODAY(),MIN(Hitos[Inicio])),TODAY())</f>
        <v>44088</v>
      </c>
      <c r="G3" s="69"/>
      <c r="H3" s="69"/>
      <c r="I3" s="69"/>
      <c r="J3" s="70"/>
      <c r="K3" s="14"/>
    </row>
    <row r="4" spans="1:67" ht="30" customHeight="1" x14ac:dyDescent="0.35">
      <c r="A4" s="10" t="s">
        <v>3</v>
      </c>
      <c r="D4" s="65" t="s">
        <v>17</v>
      </c>
      <c r="E4" s="66"/>
      <c r="F4" s="31">
        <v>0</v>
      </c>
      <c r="G4" s="42"/>
      <c r="H4" s="42"/>
      <c r="I4" s="42"/>
      <c r="L4" s="30" t="str">
        <f ca="1">TEXT(L5,"mmmm")</f>
        <v>septiembre</v>
      </c>
      <c r="M4" s="30"/>
      <c r="N4" s="30"/>
      <c r="O4" s="30"/>
      <c r="P4" s="30"/>
      <c r="Q4" s="30"/>
      <c r="R4" s="30"/>
      <c r="S4" s="30" t="str">
        <f ca="1">IF(TEXT(S5,"mmmm")=L4,"",TEXT(S5,"mmmm"))</f>
        <v/>
      </c>
      <c r="T4" s="30"/>
      <c r="U4" s="30"/>
      <c r="V4" s="30"/>
      <c r="W4" s="30"/>
      <c r="X4" s="30"/>
      <c r="Y4" s="30"/>
      <c r="Z4" s="30" t="str">
        <f ca="1">IF(OR(TEXT(Z5,"mmmm")=S4,TEXT(Z5,"mmmm")=L4),"",TEXT(Z5,"mmmm"))</f>
        <v/>
      </c>
      <c r="AA4" s="30"/>
      <c r="AB4" s="30"/>
      <c r="AC4" s="30"/>
      <c r="AD4" s="30"/>
      <c r="AE4" s="30"/>
      <c r="AF4" s="30"/>
      <c r="AG4" s="30" t="str">
        <f ca="1">IF(OR(TEXT(AG5,"mmmm")=Z4,TEXT(AG5,"mmmm")=S4,TEXT(AG5,"mmmm")=L4),"",TEXT(AG5,"mmmm"))</f>
        <v>octubre</v>
      </c>
      <c r="AH4" s="30"/>
      <c r="AI4" s="30"/>
      <c r="AJ4" s="30"/>
      <c r="AK4" s="30"/>
      <c r="AL4" s="30"/>
      <c r="AM4" s="30"/>
      <c r="AN4" s="30" t="str">
        <f ca="1">IF(OR(TEXT(AN5,"mmmm")=AG4,TEXT(AN5,"mmmm")=Z4,TEXT(AN5,"mmmm")=S4,TEXT(AN5,"mmmm")=L4),"",TEXT(AN5,"mmmm"))</f>
        <v/>
      </c>
      <c r="AO4" s="30"/>
      <c r="AP4" s="30"/>
      <c r="AQ4" s="30"/>
      <c r="AR4" s="30"/>
      <c r="AS4" s="30"/>
      <c r="AT4" s="30"/>
      <c r="AU4" s="30" t="str">
        <f ca="1">IF(OR(TEXT(AU5,"mmmm")=AN4,TEXT(AU5,"mmmm")=AG4,TEXT(AU5,"mmmm")=Z4,TEXT(AU5,"mmmm")=S4),"",TEXT(AU5,"mmmm"))</f>
        <v/>
      </c>
      <c r="AV4" s="30"/>
      <c r="AW4" s="30"/>
      <c r="AX4" s="30"/>
      <c r="AY4" s="30"/>
      <c r="AZ4" s="30"/>
      <c r="BA4" s="30"/>
      <c r="BB4" s="30" t="str">
        <f ca="1">IF(OR(TEXT(BB5,"mmmm")=AU4,TEXT(BB5,"mmmm")=AN4,TEXT(BB5,"mmmm")=AG4,TEXT(BB5,"mmmm")=Z4),"",TEXT(BB5,"mmmm"))</f>
        <v/>
      </c>
      <c r="BC4" s="30"/>
      <c r="BD4" s="30"/>
      <c r="BE4" s="30"/>
      <c r="BF4" s="30"/>
      <c r="BG4" s="30"/>
      <c r="BH4" s="30"/>
      <c r="BI4" s="30" t="str">
        <f ca="1">IF(OR(TEXT(BI5,"mmmm")=BB4,TEXT(BI5,"mmmm")=AU4,TEXT(BI5,"mmmm")=AN4,TEXT(BI5,"mmmm")=AG4),"",TEXT(BI5,"mmmm"))</f>
        <v>noviembre</v>
      </c>
      <c r="BJ4" s="30"/>
      <c r="BK4" s="30"/>
      <c r="BL4" s="30"/>
      <c r="BM4" s="30"/>
      <c r="BN4" s="30"/>
      <c r="BO4" s="30"/>
    </row>
    <row r="5" spans="1:67" ht="15" customHeight="1" x14ac:dyDescent="0.25">
      <c r="A5" s="10" t="s">
        <v>4</v>
      </c>
      <c r="B5" s="67"/>
      <c r="C5" s="67"/>
      <c r="D5" s="67"/>
      <c r="E5" s="67"/>
      <c r="F5" s="67"/>
      <c r="G5" s="67"/>
      <c r="H5" s="67"/>
      <c r="I5" s="67"/>
      <c r="J5" s="67"/>
      <c r="K5" s="67"/>
      <c r="L5" s="36">
        <f ca="1">IFERROR(Inicio_del_proyecto+Incremento_de_desplazamiento,TODAY())</f>
        <v>44088</v>
      </c>
      <c r="M5" s="37">
        <f ca="1">L5+1</f>
        <v>44089</v>
      </c>
      <c r="N5" s="37">
        <f t="shared" ref="N5:BA5" ca="1" si="0">M5+1</f>
        <v>44090</v>
      </c>
      <c r="O5" s="37">
        <f t="shared" ca="1" si="0"/>
        <v>44091</v>
      </c>
      <c r="P5" s="37">
        <f t="shared" ca="1" si="0"/>
        <v>44092</v>
      </c>
      <c r="Q5" s="37">
        <f t="shared" ca="1" si="0"/>
        <v>44093</v>
      </c>
      <c r="R5" s="38">
        <f t="shared" ca="1" si="0"/>
        <v>44094</v>
      </c>
      <c r="S5" s="36">
        <f ca="1">R5+1</f>
        <v>44095</v>
      </c>
      <c r="T5" s="37">
        <f ca="1">S5+1</f>
        <v>44096</v>
      </c>
      <c r="U5" s="37">
        <f t="shared" ca="1" si="0"/>
        <v>44097</v>
      </c>
      <c r="V5" s="37">
        <f t="shared" ca="1" si="0"/>
        <v>44098</v>
      </c>
      <c r="W5" s="37">
        <f t="shared" ca="1" si="0"/>
        <v>44099</v>
      </c>
      <c r="X5" s="37">
        <f t="shared" ca="1" si="0"/>
        <v>44100</v>
      </c>
      <c r="Y5" s="38">
        <f t="shared" ca="1" si="0"/>
        <v>44101</v>
      </c>
      <c r="Z5" s="36">
        <f ca="1">Y5+1</f>
        <v>44102</v>
      </c>
      <c r="AA5" s="37">
        <f ca="1">Z5+1</f>
        <v>44103</v>
      </c>
      <c r="AB5" s="37">
        <f t="shared" ca="1" si="0"/>
        <v>44104</v>
      </c>
      <c r="AC5" s="37">
        <f t="shared" ca="1" si="0"/>
        <v>44105</v>
      </c>
      <c r="AD5" s="37">
        <f t="shared" ca="1" si="0"/>
        <v>44106</v>
      </c>
      <c r="AE5" s="37">
        <f t="shared" ca="1" si="0"/>
        <v>44107</v>
      </c>
      <c r="AF5" s="38">
        <f t="shared" ca="1" si="0"/>
        <v>44108</v>
      </c>
      <c r="AG5" s="36">
        <f ca="1">AF5+1</f>
        <v>44109</v>
      </c>
      <c r="AH5" s="37">
        <f ca="1">AG5+1</f>
        <v>44110</v>
      </c>
      <c r="AI5" s="37">
        <f t="shared" ca="1" si="0"/>
        <v>44111</v>
      </c>
      <c r="AJ5" s="37">
        <f t="shared" ca="1" si="0"/>
        <v>44112</v>
      </c>
      <c r="AK5" s="37">
        <f t="shared" ca="1" si="0"/>
        <v>44113</v>
      </c>
      <c r="AL5" s="37">
        <f t="shared" ca="1" si="0"/>
        <v>44114</v>
      </c>
      <c r="AM5" s="38">
        <f t="shared" ca="1" si="0"/>
        <v>44115</v>
      </c>
      <c r="AN5" s="36">
        <f ca="1">AM5+1</f>
        <v>44116</v>
      </c>
      <c r="AO5" s="37">
        <f ca="1">AN5+1</f>
        <v>44117</v>
      </c>
      <c r="AP5" s="37">
        <f t="shared" ca="1" si="0"/>
        <v>44118</v>
      </c>
      <c r="AQ5" s="37">
        <f t="shared" ca="1" si="0"/>
        <v>44119</v>
      </c>
      <c r="AR5" s="37">
        <f t="shared" ca="1" si="0"/>
        <v>44120</v>
      </c>
      <c r="AS5" s="37">
        <f t="shared" ca="1" si="0"/>
        <v>44121</v>
      </c>
      <c r="AT5" s="38">
        <f t="shared" ca="1" si="0"/>
        <v>44122</v>
      </c>
      <c r="AU5" s="36">
        <f ca="1">AT5+1</f>
        <v>44123</v>
      </c>
      <c r="AV5" s="37">
        <f ca="1">AU5+1</f>
        <v>44124</v>
      </c>
      <c r="AW5" s="37">
        <f t="shared" ca="1" si="0"/>
        <v>44125</v>
      </c>
      <c r="AX5" s="37">
        <f t="shared" ca="1" si="0"/>
        <v>44126</v>
      </c>
      <c r="AY5" s="37">
        <f t="shared" ca="1" si="0"/>
        <v>44127</v>
      </c>
      <c r="AZ5" s="37">
        <f t="shared" ca="1" si="0"/>
        <v>44128</v>
      </c>
      <c r="BA5" s="38">
        <f t="shared" ca="1" si="0"/>
        <v>44129</v>
      </c>
      <c r="BB5" s="36">
        <f ca="1">BA5+1</f>
        <v>44130</v>
      </c>
      <c r="BC5" s="37">
        <f ca="1">BB5+1</f>
        <v>44131</v>
      </c>
      <c r="BD5" s="37">
        <f t="shared" ref="BD5:BH5" ca="1" si="1">BC5+1</f>
        <v>44132</v>
      </c>
      <c r="BE5" s="37">
        <f t="shared" ca="1" si="1"/>
        <v>44133</v>
      </c>
      <c r="BF5" s="37">
        <f t="shared" ca="1" si="1"/>
        <v>44134</v>
      </c>
      <c r="BG5" s="37">
        <f t="shared" ca="1" si="1"/>
        <v>44135</v>
      </c>
      <c r="BH5" s="38">
        <f t="shared" ca="1" si="1"/>
        <v>44136</v>
      </c>
      <c r="BI5" s="36">
        <f ca="1">BH5+1</f>
        <v>44137</v>
      </c>
      <c r="BJ5" s="37">
        <f ca="1">BI5+1</f>
        <v>44138</v>
      </c>
      <c r="BK5" s="37">
        <f t="shared" ref="BK5:BO5" ca="1" si="2">BJ5+1</f>
        <v>44139</v>
      </c>
      <c r="BL5" s="37">
        <f t="shared" ca="1" si="2"/>
        <v>44140</v>
      </c>
      <c r="BM5" s="37">
        <f t="shared" ca="1" si="2"/>
        <v>44141</v>
      </c>
      <c r="BN5" s="37">
        <f t="shared" ca="1" si="2"/>
        <v>44142</v>
      </c>
      <c r="BO5" s="38">
        <f t="shared" ca="1" si="2"/>
        <v>44143</v>
      </c>
    </row>
    <row r="6" spans="1:67" ht="25.15" customHeight="1" x14ac:dyDescent="0.25">
      <c r="A6" s="10" t="s">
        <v>5</v>
      </c>
      <c r="F6"/>
      <c r="G6" s="41"/>
      <c r="L6" s="32"/>
      <c r="M6" s="33"/>
      <c r="N6" s="33"/>
      <c r="O6" s="33"/>
      <c r="P6" s="33"/>
      <c r="Q6" s="33"/>
      <c r="R6" s="34"/>
      <c r="S6" s="32"/>
      <c r="T6" s="33"/>
      <c r="U6" s="33"/>
      <c r="V6" s="33"/>
      <c r="W6" s="33"/>
      <c r="X6" s="33"/>
      <c r="Y6" s="34"/>
      <c r="Z6" s="32"/>
      <c r="AA6" s="33"/>
      <c r="AB6" s="33"/>
      <c r="AC6" s="33"/>
      <c r="AD6" s="33"/>
      <c r="AE6" s="33"/>
      <c r="AF6" s="34"/>
      <c r="AG6" s="32"/>
      <c r="AH6" s="33"/>
      <c r="AI6" s="33"/>
      <c r="AJ6" s="33"/>
      <c r="AK6" s="33"/>
      <c r="AL6" s="33"/>
      <c r="AM6" s="34"/>
      <c r="AN6" s="32"/>
      <c r="AO6" s="33"/>
      <c r="AP6" s="33"/>
      <c r="AQ6" s="33"/>
      <c r="AR6" s="33"/>
      <c r="AS6" s="33"/>
      <c r="AT6" s="34"/>
      <c r="AU6" s="32"/>
      <c r="AV6" s="33"/>
      <c r="AW6" s="33"/>
      <c r="AX6" s="33"/>
      <c r="AY6" s="33"/>
      <c r="AZ6" s="33"/>
      <c r="BA6" s="34"/>
      <c r="BB6" s="32"/>
      <c r="BC6" s="33"/>
      <c r="BD6" s="33"/>
      <c r="BE6" s="33"/>
      <c r="BF6" s="33"/>
      <c r="BG6" s="33"/>
      <c r="BH6" s="34"/>
      <c r="BI6" s="32"/>
      <c r="BJ6" s="33"/>
      <c r="BK6" s="33"/>
      <c r="BL6" s="33"/>
      <c r="BM6" s="33"/>
      <c r="BN6" s="33"/>
      <c r="BO6" s="34"/>
    </row>
    <row r="7" spans="1:67" ht="27" customHeight="1" thickBot="1" x14ac:dyDescent="0.3">
      <c r="A7" s="10" t="s">
        <v>6</v>
      </c>
      <c r="B7" s="20" t="s">
        <v>24</v>
      </c>
      <c r="C7" s="21" t="s">
        <v>11</v>
      </c>
      <c r="D7" s="21" t="s">
        <v>25</v>
      </c>
      <c r="E7" s="21" t="s">
        <v>19</v>
      </c>
      <c r="F7" s="21" t="s">
        <v>20</v>
      </c>
      <c r="G7" s="21" t="s">
        <v>36</v>
      </c>
      <c r="H7" s="21" t="s">
        <v>44</v>
      </c>
      <c r="I7" s="21" t="s">
        <v>46</v>
      </c>
      <c r="J7" s="21" t="s">
        <v>45</v>
      </c>
      <c r="K7" s="19"/>
      <c r="L7" s="17" t="str">
        <f t="shared" ref="L7" ca="1" si="3">LEFT(TEXT(L5,"ddd"),1)</f>
        <v>l</v>
      </c>
      <c r="M7" s="17" t="str">
        <f t="shared" ref="M7:AU7" ca="1" si="4">LEFT(TEXT(M5,"ddd"),1)</f>
        <v>m</v>
      </c>
      <c r="N7" s="17" t="str">
        <f t="shared" ca="1" si="4"/>
        <v>m</v>
      </c>
      <c r="O7" s="17" t="str">
        <f t="shared" ca="1" si="4"/>
        <v>j</v>
      </c>
      <c r="P7" s="17" t="str">
        <f t="shared" ca="1" si="4"/>
        <v>v</v>
      </c>
      <c r="Q7" s="17" t="str">
        <f t="shared" ca="1" si="4"/>
        <v>s</v>
      </c>
      <c r="R7" s="17" t="str">
        <f t="shared" ca="1" si="4"/>
        <v>d</v>
      </c>
      <c r="S7" s="17" t="str">
        <f t="shared" ca="1" si="4"/>
        <v>l</v>
      </c>
      <c r="T7" s="17" t="str">
        <f t="shared" ca="1" si="4"/>
        <v>m</v>
      </c>
      <c r="U7" s="17" t="str">
        <f t="shared" ca="1" si="4"/>
        <v>m</v>
      </c>
      <c r="V7" s="17" t="str">
        <f t="shared" ca="1" si="4"/>
        <v>j</v>
      </c>
      <c r="W7" s="17" t="str">
        <f t="shared" ca="1" si="4"/>
        <v>v</v>
      </c>
      <c r="X7" s="17" t="str">
        <f t="shared" ca="1" si="4"/>
        <v>s</v>
      </c>
      <c r="Y7" s="17" t="str">
        <f t="shared" ca="1" si="4"/>
        <v>d</v>
      </c>
      <c r="Z7" s="17" t="str">
        <f t="shared" ca="1" si="4"/>
        <v>l</v>
      </c>
      <c r="AA7" s="17" t="str">
        <f t="shared" ca="1" si="4"/>
        <v>m</v>
      </c>
      <c r="AB7" s="17" t="str">
        <f t="shared" ca="1" si="4"/>
        <v>m</v>
      </c>
      <c r="AC7" s="17" t="str">
        <f t="shared" ca="1" si="4"/>
        <v>j</v>
      </c>
      <c r="AD7" s="17" t="str">
        <f t="shared" ca="1" si="4"/>
        <v>v</v>
      </c>
      <c r="AE7" s="17" t="str">
        <f t="shared" ca="1" si="4"/>
        <v>s</v>
      </c>
      <c r="AF7" s="17" t="str">
        <f t="shared" ca="1" si="4"/>
        <v>d</v>
      </c>
      <c r="AG7" s="17" t="str">
        <f t="shared" ca="1" si="4"/>
        <v>l</v>
      </c>
      <c r="AH7" s="17" t="str">
        <f t="shared" ca="1" si="4"/>
        <v>m</v>
      </c>
      <c r="AI7" s="17" t="str">
        <f t="shared" ca="1" si="4"/>
        <v>m</v>
      </c>
      <c r="AJ7" s="17" t="str">
        <f t="shared" ca="1" si="4"/>
        <v>j</v>
      </c>
      <c r="AK7" s="17" t="str">
        <f t="shared" ca="1" si="4"/>
        <v>v</v>
      </c>
      <c r="AL7" s="17" t="str">
        <f t="shared" ca="1" si="4"/>
        <v>s</v>
      </c>
      <c r="AM7" s="17" t="str">
        <f t="shared" ca="1" si="4"/>
        <v>d</v>
      </c>
      <c r="AN7" s="17" t="str">
        <f t="shared" ca="1" si="4"/>
        <v>l</v>
      </c>
      <c r="AO7" s="17" t="str">
        <f t="shared" ca="1" si="4"/>
        <v>m</v>
      </c>
      <c r="AP7" s="17" t="str">
        <f t="shared" ca="1" si="4"/>
        <v>m</v>
      </c>
      <c r="AQ7" s="17" t="str">
        <f t="shared" ca="1" si="4"/>
        <v>j</v>
      </c>
      <c r="AR7" s="17" t="str">
        <f t="shared" ca="1" si="4"/>
        <v>v</v>
      </c>
      <c r="AS7" s="17" t="str">
        <f t="shared" ca="1" si="4"/>
        <v>s</v>
      </c>
      <c r="AT7" s="17" t="str">
        <f t="shared" ca="1" si="4"/>
        <v>d</v>
      </c>
      <c r="AU7" s="17" t="str">
        <f t="shared" ca="1" si="4"/>
        <v>l</v>
      </c>
      <c r="AV7" s="17" t="str">
        <f t="shared" ref="AV7:BO7" ca="1" si="5">LEFT(TEXT(AV5,"ddd"),1)</f>
        <v>m</v>
      </c>
      <c r="AW7" s="17" t="str">
        <f t="shared" ca="1" si="5"/>
        <v>m</v>
      </c>
      <c r="AX7" s="17" t="str">
        <f t="shared" ca="1" si="5"/>
        <v>j</v>
      </c>
      <c r="AY7" s="17" t="str">
        <f t="shared" ca="1" si="5"/>
        <v>v</v>
      </c>
      <c r="AZ7" s="17" t="str">
        <f t="shared" ca="1" si="5"/>
        <v>s</v>
      </c>
      <c r="BA7" s="17" t="str">
        <f t="shared" ca="1" si="5"/>
        <v>d</v>
      </c>
      <c r="BB7" s="17" t="str">
        <f t="shared" ca="1" si="5"/>
        <v>l</v>
      </c>
      <c r="BC7" s="17" t="str">
        <f t="shared" ca="1" si="5"/>
        <v>m</v>
      </c>
      <c r="BD7" s="17" t="str">
        <f t="shared" ca="1" si="5"/>
        <v>m</v>
      </c>
      <c r="BE7" s="17" t="str">
        <f t="shared" ca="1" si="5"/>
        <v>j</v>
      </c>
      <c r="BF7" s="17" t="str">
        <f t="shared" ca="1" si="5"/>
        <v>v</v>
      </c>
      <c r="BG7" s="17" t="str">
        <f t="shared" ca="1" si="5"/>
        <v>s</v>
      </c>
      <c r="BH7" s="17" t="str">
        <f t="shared" ca="1" si="5"/>
        <v>d</v>
      </c>
      <c r="BI7" s="17" t="str">
        <f t="shared" ca="1" si="5"/>
        <v>l</v>
      </c>
      <c r="BJ7" s="17" t="str">
        <f t="shared" ca="1" si="5"/>
        <v>m</v>
      </c>
      <c r="BK7" s="17" t="str">
        <f t="shared" ca="1" si="5"/>
        <v>m</v>
      </c>
      <c r="BL7" s="17" t="str">
        <f t="shared" ca="1" si="5"/>
        <v>j</v>
      </c>
      <c r="BM7" s="17" t="str">
        <f t="shared" ca="1" si="5"/>
        <v>v</v>
      </c>
      <c r="BN7" s="17" t="str">
        <f t="shared" ca="1" si="5"/>
        <v>s</v>
      </c>
      <c r="BO7" s="17" t="str">
        <f t="shared" ca="1" si="5"/>
        <v>d</v>
      </c>
    </row>
    <row r="8" spans="1:67" ht="15" x14ac:dyDescent="0.25">
      <c r="A8" s="9" t="s">
        <v>7</v>
      </c>
      <c r="B8" s="39"/>
      <c r="C8" s="24"/>
      <c r="D8" s="24"/>
      <c r="E8" s="24"/>
      <c r="F8" s="24"/>
      <c r="G8" s="43" t="str">
        <f>IF(Hitos[[#This Row],[Tempo Real]]="","",Hitos[[#This Row],[Inicio]]+Hitos[[#This Row],[Tempo Real]])</f>
        <v/>
      </c>
      <c r="H8" s="43"/>
      <c r="I8" s="43"/>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row>
    <row r="9" spans="1:67" s="2" customFormat="1" ht="26.25" customHeight="1" x14ac:dyDescent="0.25">
      <c r="A9" s="10" t="s">
        <v>8</v>
      </c>
      <c r="B9" s="40" t="s">
        <v>22</v>
      </c>
      <c r="C9" s="24"/>
      <c r="D9" s="20"/>
      <c r="E9" s="59">
        <f>AVERAGE(E10:E14)</f>
        <v>1</v>
      </c>
      <c r="F9" s="58">
        <f>MIN(F10:F14)</f>
        <v>44088</v>
      </c>
      <c r="G9" s="58">
        <f>MAX(G10:G14)</f>
        <v>44113</v>
      </c>
      <c r="H9" s="51">
        <v>6</v>
      </c>
      <c r="I9" s="46">
        <f>IF(Hitos[[#This Row],[Tempo Real]]-Hitos[[#This Row],[Tiempo estimado]]&gt;0,Hitos[[#This Row],[Tempo Real]]-Hitos[[#This Row],[Tiempo estimado]],"")</f>
        <v>19</v>
      </c>
      <c r="J9" s="46">
        <f>Hitos[[#This Row],[Fin]]-Hitos[[#This Row],[Inicio]]</f>
        <v>25</v>
      </c>
      <c r="K9" s="18"/>
      <c r="L9" s="27" t="str">
        <f t="shared" ref="L9:U14" ca="1" si="6">IF(AND($C9="Objetivo",L$5&gt;=$F9,L$5&lt;=$F9+$J9-1),2,IF(AND($C9="Hito",L$5&gt;=$F9,L$5&lt;=$F9+$J9-1),1,""))</f>
        <v/>
      </c>
      <c r="M9" s="27" t="str">
        <f t="shared" ca="1" si="6"/>
        <v/>
      </c>
      <c r="N9" s="27" t="str">
        <f t="shared" ca="1" si="6"/>
        <v/>
      </c>
      <c r="O9" s="27" t="str">
        <f t="shared" ca="1" si="6"/>
        <v/>
      </c>
      <c r="P9" s="27" t="str">
        <f t="shared" ca="1" si="6"/>
        <v/>
      </c>
      <c r="Q9" s="27" t="str">
        <f t="shared" ca="1" si="6"/>
        <v/>
      </c>
      <c r="R9" s="27" t="str">
        <f t="shared" ca="1" si="6"/>
        <v/>
      </c>
      <c r="S9" s="27" t="str">
        <f t="shared" ca="1" si="6"/>
        <v/>
      </c>
      <c r="T9" s="27" t="str">
        <f t="shared" ca="1" si="6"/>
        <v/>
      </c>
      <c r="U9" s="27" t="str">
        <f t="shared" ca="1" si="6"/>
        <v/>
      </c>
      <c r="V9" s="27" t="str">
        <f t="shared" ref="V9:AE14" ca="1" si="7">IF(AND($C9="Objetivo",V$5&gt;=$F9,V$5&lt;=$F9+$J9-1),2,IF(AND($C9="Hito",V$5&gt;=$F9,V$5&lt;=$F9+$J9-1),1,""))</f>
        <v/>
      </c>
      <c r="W9" s="27" t="str">
        <f t="shared" ca="1" si="7"/>
        <v/>
      </c>
      <c r="X9" s="27" t="str">
        <f t="shared" ca="1" si="7"/>
        <v/>
      </c>
      <c r="Y9" s="27" t="str">
        <f t="shared" ca="1" si="7"/>
        <v/>
      </c>
      <c r="Z9" s="27" t="str">
        <f t="shared" ca="1" si="7"/>
        <v/>
      </c>
      <c r="AA9" s="27" t="str">
        <f t="shared" ca="1" si="7"/>
        <v/>
      </c>
      <c r="AB9" s="27" t="str">
        <f t="shared" ca="1" si="7"/>
        <v/>
      </c>
      <c r="AC9" s="27" t="str">
        <f t="shared" ca="1" si="7"/>
        <v/>
      </c>
      <c r="AD9" s="27" t="str">
        <f t="shared" ca="1" si="7"/>
        <v/>
      </c>
      <c r="AE9" s="27" t="str">
        <f t="shared" ca="1" si="7"/>
        <v/>
      </c>
      <c r="AF9" s="27" t="str">
        <f t="shared" ref="AF9:AO14" ca="1" si="8">IF(AND($C9="Objetivo",AF$5&gt;=$F9,AF$5&lt;=$F9+$J9-1),2,IF(AND($C9="Hito",AF$5&gt;=$F9,AF$5&lt;=$F9+$J9-1),1,""))</f>
        <v/>
      </c>
      <c r="AG9" s="27" t="str">
        <f t="shared" ca="1" si="8"/>
        <v/>
      </c>
      <c r="AH9" s="27" t="str">
        <f t="shared" ca="1" si="8"/>
        <v/>
      </c>
      <c r="AI9" s="27" t="str">
        <f t="shared" ca="1" si="8"/>
        <v/>
      </c>
      <c r="AJ9" s="27" t="str">
        <f t="shared" ca="1" si="8"/>
        <v/>
      </c>
      <c r="AK9" s="27" t="str">
        <f t="shared" ca="1" si="8"/>
        <v/>
      </c>
      <c r="AL9" s="27" t="str">
        <f t="shared" ca="1" si="8"/>
        <v/>
      </c>
      <c r="AM9" s="27" t="str">
        <f t="shared" ca="1" si="8"/>
        <v/>
      </c>
      <c r="AN9" s="27" t="str">
        <f t="shared" ca="1" si="8"/>
        <v/>
      </c>
      <c r="AO9" s="27" t="str">
        <f t="shared" ca="1" si="8"/>
        <v/>
      </c>
      <c r="AP9" s="27" t="str">
        <f t="shared" ref="AP9:AY14" ca="1" si="9">IF(AND($C9="Objetivo",AP$5&gt;=$F9,AP$5&lt;=$F9+$J9-1),2,IF(AND($C9="Hito",AP$5&gt;=$F9,AP$5&lt;=$F9+$J9-1),1,""))</f>
        <v/>
      </c>
      <c r="AQ9" s="27" t="str">
        <f t="shared" ca="1" si="9"/>
        <v/>
      </c>
      <c r="AR9" s="27" t="str">
        <f t="shared" ca="1" si="9"/>
        <v/>
      </c>
      <c r="AS9" s="27" t="str">
        <f t="shared" ca="1" si="9"/>
        <v/>
      </c>
      <c r="AT9" s="27" t="str">
        <f t="shared" ca="1" si="9"/>
        <v/>
      </c>
      <c r="AU9" s="27" t="str">
        <f t="shared" ca="1" si="9"/>
        <v/>
      </c>
      <c r="AV9" s="27" t="str">
        <f t="shared" ca="1" si="9"/>
        <v/>
      </c>
      <c r="AW9" s="27" t="str">
        <f t="shared" ca="1" si="9"/>
        <v/>
      </c>
      <c r="AX9" s="27" t="str">
        <f t="shared" ca="1" si="9"/>
        <v/>
      </c>
      <c r="AY9" s="27" t="str">
        <f t="shared" ca="1" si="9"/>
        <v/>
      </c>
      <c r="AZ9" s="27" t="str">
        <f t="shared" ref="AZ9:BI14" ca="1" si="10">IF(AND($C9="Objetivo",AZ$5&gt;=$F9,AZ$5&lt;=$F9+$J9-1),2,IF(AND($C9="Hito",AZ$5&gt;=$F9,AZ$5&lt;=$F9+$J9-1),1,""))</f>
        <v/>
      </c>
      <c r="BA9" s="27" t="str">
        <f t="shared" ca="1" si="10"/>
        <v/>
      </c>
      <c r="BB9" s="27" t="str">
        <f t="shared" ca="1" si="10"/>
        <v/>
      </c>
      <c r="BC9" s="27" t="str">
        <f t="shared" ca="1" si="10"/>
        <v/>
      </c>
      <c r="BD9" s="27" t="str">
        <f t="shared" ca="1" si="10"/>
        <v/>
      </c>
      <c r="BE9" s="27" t="str">
        <f t="shared" ca="1" si="10"/>
        <v/>
      </c>
      <c r="BF9" s="27" t="str">
        <f t="shared" ca="1" si="10"/>
        <v/>
      </c>
      <c r="BG9" s="27" t="str">
        <f t="shared" ca="1" si="10"/>
        <v/>
      </c>
      <c r="BH9" s="27" t="str">
        <f t="shared" ca="1" si="10"/>
        <v/>
      </c>
      <c r="BI9" s="27" t="str">
        <f t="shared" ca="1" si="10"/>
        <v/>
      </c>
      <c r="BJ9" s="27" t="str">
        <f t="shared" ref="BJ9:BO14" ca="1" si="11">IF(AND($C9="Objetivo",BJ$5&gt;=$F9,BJ$5&lt;=$F9+$J9-1),2,IF(AND($C9="Hito",BJ$5&gt;=$F9,BJ$5&lt;=$F9+$J9-1),1,""))</f>
        <v/>
      </c>
      <c r="BK9" s="27" t="str">
        <f t="shared" ca="1" si="11"/>
        <v/>
      </c>
      <c r="BL9" s="27" t="str">
        <f t="shared" ca="1" si="11"/>
        <v/>
      </c>
      <c r="BM9" s="27" t="str">
        <f t="shared" ca="1" si="11"/>
        <v/>
      </c>
      <c r="BN9" s="27" t="str">
        <f t="shared" ca="1" si="11"/>
        <v/>
      </c>
      <c r="BO9" s="27" t="str">
        <f t="shared" ca="1" si="11"/>
        <v/>
      </c>
    </row>
    <row r="10" spans="1:67" s="2" customFormat="1" ht="30" customHeight="1" outlineLevel="1" x14ac:dyDescent="0.25">
      <c r="A10" s="10"/>
      <c r="B10" s="39" t="s">
        <v>23</v>
      </c>
      <c r="C10" s="24"/>
      <c r="D10" s="2" t="s">
        <v>33</v>
      </c>
      <c r="E10" s="60">
        <v>1</v>
      </c>
      <c r="F10" s="57">
        <v>44088</v>
      </c>
      <c r="G10" s="57">
        <f>IF(Hitos[[#This Row],[Tempo Real]]="","",Hitos[[#This Row],[Inicio]]+Hitos[[#This Row],[Tempo Real]])</f>
        <v>44089</v>
      </c>
      <c r="H10" s="50">
        <v>1</v>
      </c>
      <c r="I10" s="53" t="str">
        <f>IF(Hitos[[#This Row],[Tempo Real]]-Hitos[[#This Row],[Tiempo estimado]]&gt;0,Hitos[[#This Row],[Tempo Real]]-Hitos[[#This Row],[Tiempo estimado]],"")</f>
        <v/>
      </c>
      <c r="J10" s="47">
        <v>1</v>
      </c>
      <c r="K10" s="18"/>
      <c r="L10" s="27" t="str">
        <f t="shared" ca="1" si="6"/>
        <v/>
      </c>
      <c r="M10" s="27" t="str">
        <f t="shared" ca="1" si="6"/>
        <v/>
      </c>
      <c r="N10" s="27" t="str">
        <f t="shared" ca="1" si="6"/>
        <v/>
      </c>
      <c r="O10" s="27" t="str">
        <f t="shared" ca="1" si="6"/>
        <v/>
      </c>
      <c r="P10" s="27" t="str">
        <f t="shared" ca="1" si="6"/>
        <v/>
      </c>
      <c r="Q10" s="27" t="str">
        <f t="shared" ca="1" si="6"/>
        <v/>
      </c>
      <c r="R10" s="27" t="str">
        <f t="shared" ca="1" si="6"/>
        <v/>
      </c>
      <c r="S10" s="27" t="str">
        <f t="shared" ca="1" si="6"/>
        <v/>
      </c>
      <c r="T10" s="27" t="str">
        <f t="shared" ca="1" si="6"/>
        <v/>
      </c>
      <c r="U10" s="27" t="str">
        <f t="shared" ca="1" si="6"/>
        <v/>
      </c>
      <c r="V10" s="27" t="str">
        <f t="shared" ca="1" si="7"/>
        <v/>
      </c>
      <c r="W10" s="27" t="str">
        <f t="shared" ca="1" si="7"/>
        <v/>
      </c>
      <c r="X10" s="27" t="str">
        <f t="shared" ca="1" si="7"/>
        <v/>
      </c>
      <c r="Y10" s="27" t="str">
        <f t="shared" ca="1" si="7"/>
        <v/>
      </c>
      <c r="Z10" s="27" t="str">
        <f t="shared" ca="1" si="7"/>
        <v/>
      </c>
      <c r="AA10" s="27" t="str">
        <f t="shared" ca="1" si="7"/>
        <v/>
      </c>
      <c r="AB10" s="27" t="str">
        <f t="shared" ca="1" si="7"/>
        <v/>
      </c>
      <c r="AC10" s="27" t="str">
        <f t="shared" ca="1" si="7"/>
        <v/>
      </c>
      <c r="AD10" s="27" t="str">
        <f t="shared" ca="1" si="7"/>
        <v/>
      </c>
      <c r="AE10" s="27" t="str">
        <f t="shared" ca="1" si="7"/>
        <v/>
      </c>
      <c r="AF10" s="27" t="str">
        <f t="shared" ca="1" si="8"/>
        <v/>
      </c>
      <c r="AG10" s="27" t="str">
        <f t="shared" ca="1" si="8"/>
        <v/>
      </c>
      <c r="AH10" s="27" t="str">
        <f t="shared" ca="1" si="8"/>
        <v/>
      </c>
      <c r="AI10" s="27" t="str">
        <f t="shared" ca="1" si="8"/>
        <v/>
      </c>
      <c r="AJ10" s="27" t="str">
        <f t="shared" ca="1" si="8"/>
        <v/>
      </c>
      <c r="AK10" s="27" t="str">
        <f t="shared" ca="1" si="8"/>
        <v/>
      </c>
      <c r="AL10" s="27" t="str">
        <f t="shared" ca="1" si="8"/>
        <v/>
      </c>
      <c r="AM10" s="27" t="str">
        <f t="shared" ca="1" si="8"/>
        <v/>
      </c>
      <c r="AN10" s="27" t="str">
        <f t="shared" ca="1" si="8"/>
        <v/>
      </c>
      <c r="AO10" s="27" t="str">
        <f t="shared" ca="1" si="8"/>
        <v/>
      </c>
      <c r="AP10" s="27" t="str">
        <f t="shared" ca="1" si="9"/>
        <v/>
      </c>
      <c r="AQ10" s="27" t="str">
        <f t="shared" ca="1" si="9"/>
        <v/>
      </c>
      <c r="AR10" s="27" t="str">
        <f t="shared" ca="1" si="9"/>
        <v/>
      </c>
      <c r="AS10" s="27" t="str">
        <f t="shared" ca="1" si="9"/>
        <v/>
      </c>
      <c r="AT10" s="27" t="str">
        <f t="shared" ca="1" si="9"/>
        <v/>
      </c>
      <c r="AU10" s="27" t="str">
        <f t="shared" ca="1" si="9"/>
        <v/>
      </c>
      <c r="AV10" s="27" t="str">
        <f t="shared" ca="1" si="9"/>
        <v/>
      </c>
      <c r="AW10" s="27" t="str">
        <f t="shared" ca="1" si="9"/>
        <v/>
      </c>
      <c r="AX10" s="27" t="str">
        <f t="shared" ca="1" si="9"/>
        <v/>
      </c>
      <c r="AY10" s="27" t="str">
        <f t="shared" ca="1" si="9"/>
        <v/>
      </c>
      <c r="AZ10" s="27" t="str">
        <f t="shared" ca="1" si="10"/>
        <v/>
      </c>
      <c r="BA10" s="27" t="str">
        <f t="shared" ca="1" si="10"/>
        <v/>
      </c>
      <c r="BB10" s="27" t="str">
        <f t="shared" ca="1" si="10"/>
        <v/>
      </c>
      <c r="BC10" s="27" t="str">
        <f t="shared" ca="1" si="10"/>
        <v/>
      </c>
      <c r="BD10" s="27" t="str">
        <f t="shared" ca="1" si="10"/>
        <v/>
      </c>
      <c r="BE10" s="27" t="str">
        <f t="shared" ca="1" si="10"/>
        <v/>
      </c>
      <c r="BF10" s="27" t="str">
        <f t="shared" ca="1" si="10"/>
        <v/>
      </c>
      <c r="BG10" s="27" t="str">
        <f t="shared" ca="1" si="10"/>
        <v/>
      </c>
      <c r="BH10" s="27" t="str">
        <f t="shared" ca="1" si="10"/>
        <v/>
      </c>
      <c r="BI10" s="27" t="str">
        <f t="shared" ca="1" si="10"/>
        <v/>
      </c>
      <c r="BJ10" s="27" t="str">
        <f t="shared" ca="1" si="11"/>
        <v/>
      </c>
      <c r="BK10" s="27" t="str">
        <f t="shared" ca="1" si="11"/>
        <v/>
      </c>
      <c r="BL10" s="27" t="str">
        <f t="shared" ca="1" si="11"/>
        <v/>
      </c>
      <c r="BM10" s="27" t="str">
        <f t="shared" ca="1" si="11"/>
        <v/>
      </c>
      <c r="BN10" s="27" t="str">
        <f t="shared" ca="1" si="11"/>
        <v/>
      </c>
      <c r="BO10" s="27" t="str">
        <f t="shared" ca="1" si="11"/>
        <v/>
      </c>
    </row>
    <row r="11" spans="1:67" s="2" customFormat="1" ht="30" customHeight="1" outlineLevel="1" x14ac:dyDescent="0.25">
      <c r="A11" s="10"/>
      <c r="B11" s="39" t="s">
        <v>37</v>
      </c>
      <c r="C11" s="24"/>
      <c r="D11" s="2" t="s">
        <v>33</v>
      </c>
      <c r="E11" s="60">
        <v>1</v>
      </c>
      <c r="F11" s="57">
        <v>44088</v>
      </c>
      <c r="G11" s="57">
        <f>IF(Hitos[[#This Row],[Tempo Real]]="","",Hitos[[#This Row],[Inicio]]+Hitos[[#This Row],[Tempo Real]])</f>
        <v>44089</v>
      </c>
      <c r="H11" s="50">
        <v>1</v>
      </c>
      <c r="I11" s="53" t="str">
        <f>IF(Hitos[[#This Row],[Tempo Real]]-Hitos[[#This Row],[Tiempo estimado]]&gt;0,Hitos[[#This Row],[Tempo Real]]-Hitos[[#This Row],[Tiempo estimado]],"")</f>
        <v/>
      </c>
      <c r="J11" s="47">
        <v>1</v>
      </c>
      <c r="K11" s="18"/>
      <c r="L11" s="27" t="str">
        <f t="shared" ca="1" si="6"/>
        <v/>
      </c>
      <c r="M11" s="27" t="str">
        <f t="shared" ca="1" si="6"/>
        <v/>
      </c>
      <c r="N11" s="27" t="str">
        <f t="shared" ca="1" si="6"/>
        <v/>
      </c>
      <c r="O11" s="27" t="str">
        <f t="shared" ca="1" si="6"/>
        <v/>
      </c>
      <c r="P11" s="27" t="str">
        <f t="shared" ca="1" si="6"/>
        <v/>
      </c>
      <c r="Q11" s="27" t="str">
        <f t="shared" ca="1" si="6"/>
        <v/>
      </c>
      <c r="R11" s="27" t="str">
        <f t="shared" ca="1" si="6"/>
        <v/>
      </c>
      <c r="S11" s="27" t="str">
        <f t="shared" ca="1" si="6"/>
        <v/>
      </c>
      <c r="T11" s="27" t="str">
        <f t="shared" ca="1" si="6"/>
        <v/>
      </c>
      <c r="U11" s="27" t="str">
        <f t="shared" ca="1" si="6"/>
        <v/>
      </c>
      <c r="V11" s="27" t="str">
        <f t="shared" ca="1" si="7"/>
        <v/>
      </c>
      <c r="W11" s="27" t="str">
        <f t="shared" ca="1" si="7"/>
        <v/>
      </c>
      <c r="X11" s="27" t="str">
        <f t="shared" ca="1" si="7"/>
        <v/>
      </c>
      <c r="Y11" s="27" t="str">
        <f t="shared" ca="1" si="7"/>
        <v/>
      </c>
      <c r="Z11" s="27" t="str">
        <f t="shared" ca="1" si="7"/>
        <v/>
      </c>
      <c r="AA11" s="27" t="str">
        <f t="shared" ca="1" si="7"/>
        <v/>
      </c>
      <c r="AB11" s="27" t="str">
        <f t="shared" ca="1" si="7"/>
        <v/>
      </c>
      <c r="AC11" s="27" t="str">
        <f t="shared" ca="1" si="7"/>
        <v/>
      </c>
      <c r="AD11" s="27" t="str">
        <f t="shared" ca="1" si="7"/>
        <v/>
      </c>
      <c r="AE11" s="27" t="str">
        <f t="shared" ca="1" si="7"/>
        <v/>
      </c>
      <c r="AF11" s="27" t="str">
        <f t="shared" ca="1" si="8"/>
        <v/>
      </c>
      <c r="AG11" s="27" t="str">
        <f t="shared" ca="1" si="8"/>
        <v/>
      </c>
      <c r="AH11" s="27" t="str">
        <f t="shared" ca="1" si="8"/>
        <v/>
      </c>
      <c r="AI11" s="27" t="str">
        <f t="shared" ca="1" si="8"/>
        <v/>
      </c>
      <c r="AJ11" s="27" t="str">
        <f t="shared" ca="1" si="8"/>
        <v/>
      </c>
      <c r="AK11" s="27" t="str">
        <f t="shared" ca="1" si="8"/>
        <v/>
      </c>
      <c r="AL11" s="27" t="str">
        <f t="shared" ca="1" si="8"/>
        <v/>
      </c>
      <c r="AM11" s="27" t="str">
        <f t="shared" ca="1" si="8"/>
        <v/>
      </c>
      <c r="AN11" s="27" t="str">
        <f t="shared" ca="1" si="8"/>
        <v/>
      </c>
      <c r="AO11" s="27" t="str">
        <f t="shared" ca="1" si="8"/>
        <v/>
      </c>
      <c r="AP11" s="27" t="str">
        <f t="shared" ca="1" si="9"/>
        <v/>
      </c>
      <c r="AQ11" s="27" t="str">
        <f t="shared" ca="1" si="9"/>
        <v/>
      </c>
      <c r="AR11" s="27" t="str">
        <f t="shared" ca="1" si="9"/>
        <v/>
      </c>
      <c r="AS11" s="27" t="str">
        <f t="shared" ca="1" si="9"/>
        <v/>
      </c>
      <c r="AT11" s="27" t="str">
        <f t="shared" ca="1" si="9"/>
        <v/>
      </c>
      <c r="AU11" s="27" t="str">
        <f t="shared" ca="1" si="9"/>
        <v/>
      </c>
      <c r="AV11" s="27" t="str">
        <f t="shared" ca="1" si="9"/>
        <v/>
      </c>
      <c r="AW11" s="27" t="str">
        <f t="shared" ca="1" si="9"/>
        <v/>
      </c>
      <c r="AX11" s="27" t="str">
        <f t="shared" ca="1" si="9"/>
        <v/>
      </c>
      <c r="AY11" s="27" t="str">
        <f t="shared" ca="1" si="9"/>
        <v/>
      </c>
      <c r="AZ11" s="27" t="str">
        <f t="shared" ca="1" si="10"/>
        <v/>
      </c>
      <c r="BA11" s="27" t="str">
        <f t="shared" ca="1" si="10"/>
        <v/>
      </c>
      <c r="BB11" s="27" t="str">
        <f t="shared" ca="1" si="10"/>
        <v/>
      </c>
      <c r="BC11" s="27" t="str">
        <f t="shared" ca="1" si="10"/>
        <v/>
      </c>
      <c r="BD11" s="27" t="str">
        <f t="shared" ca="1" si="10"/>
        <v/>
      </c>
      <c r="BE11" s="27" t="str">
        <f t="shared" ca="1" si="10"/>
        <v/>
      </c>
      <c r="BF11" s="27" t="str">
        <f t="shared" ca="1" si="10"/>
        <v/>
      </c>
      <c r="BG11" s="27" t="str">
        <f t="shared" ca="1" si="10"/>
        <v/>
      </c>
      <c r="BH11" s="27" t="str">
        <f t="shared" ca="1" si="10"/>
        <v/>
      </c>
      <c r="BI11" s="27" t="str">
        <f t="shared" ca="1" si="10"/>
        <v/>
      </c>
      <c r="BJ11" s="27" t="str">
        <f t="shared" ca="1" si="11"/>
        <v/>
      </c>
      <c r="BK11" s="27" t="str">
        <f t="shared" ca="1" si="11"/>
        <v/>
      </c>
      <c r="BL11" s="27" t="str">
        <f t="shared" ca="1" si="11"/>
        <v/>
      </c>
      <c r="BM11" s="27" t="str">
        <f t="shared" ca="1" si="11"/>
        <v/>
      </c>
      <c r="BN11" s="27" t="str">
        <f t="shared" ca="1" si="11"/>
        <v/>
      </c>
      <c r="BO11" s="27" t="str">
        <f t="shared" ca="1" si="11"/>
        <v/>
      </c>
    </row>
    <row r="12" spans="1:67" s="2" customFormat="1" ht="30" customHeight="1" outlineLevel="1" x14ac:dyDescent="0.25">
      <c r="A12" s="9"/>
      <c r="B12" s="39" t="s">
        <v>38</v>
      </c>
      <c r="C12" s="24"/>
      <c r="D12" s="2" t="s">
        <v>33</v>
      </c>
      <c r="E12" s="60">
        <f>AVERAGE(E13:E16)</f>
        <v>1</v>
      </c>
      <c r="F12" s="57">
        <v>44095</v>
      </c>
      <c r="G12" s="57">
        <f>MAX(G13:G16)</f>
        <v>44113</v>
      </c>
      <c r="H12" s="50">
        <v>6</v>
      </c>
      <c r="I12" s="53">
        <f>IF(Hitos[[#This Row],[Tempo Real]]-Hitos[[#This Row],[Tiempo estimado]]&gt;0,Hitos[[#This Row],[Tempo Real]]-Hitos[[#This Row],[Tiempo estimado]],"")</f>
        <v>12</v>
      </c>
      <c r="J12" s="47">
        <f>Hitos[[#This Row],[Fin]]-Hitos[[#This Row],[Inicio]]</f>
        <v>18</v>
      </c>
      <c r="K12" s="18"/>
      <c r="L12" s="27" t="str">
        <f t="shared" ca="1" si="6"/>
        <v/>
      </c>
      <c r="M12" s="27" t="str">
        <f t="shared" ca="1" si="6"/>
        <v/>
      </c>
      <c r="N12" s="27" t="str">
        <f t="shared" ca="1" si="6"/>
        <v/>
      </c>
      <c r="O12" s="27" t="str">
        <f t="shared" ca="1" si="6"/>
        <v/>
      </c>
      <c r="P12" s="27" t="str">
        <f t="shared" ca="1" si="6"/>
        <v/>
      </c>
      <c r="Q12" s="27" t="str">
        <f t="shared" ca="1" si="6"/>
        <v/>
      </c>
      <c r="R12" s="27" t="str">
        <f t="shared" ca="1" si="6"/>
        <v/>
      </c>
      <c r="S12" s="27" t="str">
        <f t="shared" ca="1" si="6"/>
        <v/>
      </c>
      <c r="T12" s="27" t="str">
        <f t="shared" ca="1" si="6"/>
        <v/>
      </c>
      <c r="U12" s="27" t="str">
        <f t="shared" ca="1" si="6"/>
        <v/>
      </c>
      <c r="V12" s="27" t="str">
        <f t="shared" ca="1" si="7"/>
        <v/>
      </c>
      <c r="W12" s="27" t="str">
        <f t="shared" ca="1" si="7"/>
        <v/>
      </c>
      <c r="X12" s="27" t="str">
        <f t="shared" ca="1" si="7"/>
        <v/>
      </c>
      <c r="Y12" s="27" t="str">
        <f t="shared" ca="1" si="7"/>
        <v/>
      </c>
      <c r="Z12" s="27" t="str">
        <f t="shared" ca="1" si="7"/>
        <v/>
      </c>
      <c r="AA12" s="27" t="str">
        <f t="shared" ca="1" si="7"/>
        <v/>
      </c>
      <c r="AB12" s="27" t="str">
        <f t="shared" ca="1" si="7"/>
        <v/>
      </c>
      <c r="AC12" s="27" t="str">
        <f t="shared" ca="1" si="7"/>
        <v/>
      </c>
      <c r="AD12" s="27" t="str">
        <f t="shared" ca="1" si="7"/>
        <v/>
      </c>
      <c r="AE12" s="27" t="str">
        <f t="shared" ca="1" si="7"/>
        <v/>
      </c>
      <c r="AF12" s="27" t="str">
        <f t="shared" ca="1" si="8"/>
        <v/>
      </c>
      <c r="AG12" s="27" t="str">
        <f t="shared" ca="1" si="8"/>
        <v/>
      </c>
      <c r="AH12" s="27" t="str">
        <f t="shared" ca="1" si="8"/>
        <v/>
      </c>
      <c r="AI12" s="27" t="str">
        <f t="shared" ca="1" si="8"/>
        <v/>
      </c>
      <c r="AJ12" s="27" t="str">
        <f t="shared" ca="1" si="8"/>
        <v/>
      </c>
      <c r="AK12" s="27" t="str">
        <f t="shared" ca="1" si="8"/>
        <v/>
      </c>
      <c r="AL12" s="27" t="str">
        <f t="shared" ca="1" si="8"/>
        <v/>
      </c>
      <c r="AM12" s="27" t="str">
        <f t="shared" ca="1" si="8"/>
        <v/>
      </c>
      <c r="AN12" s="27" t="str">
        <f t="shared" ca="1" si="8"/>
        <v/>
      </c>
      <c r="AO12" s="27" t="str">
        <f t="shared" ca="1" si="8"/>
        <v/>
      </c>
      <c r="AP12" s="27" t="str">
        <f t="shared" ca="1" si="9"/>
        <v/>
      </c>
      <c r="AQ12" s="27" t="str">
        <f t="shared" ca="1" si="9"/>
        <v/>
      </c>
      <c r="AR12" s="27" t="str">
        <f t="shared" ca="1" si="9"/>
        <v/>
      </c>
      <c r="AS12" s="27" t="str">
        <f t="shared" ca="1" si="9"/>
        <v/>
      </c>
      <c r="AT12" s="27" t="str">
        <f t="shared" ca="1" si="9"/>
        <v/>
      </c>
      <c r="AU12" s="27" t="str">
        <f t="shared" ca="1" si="9"/>
        <v/>
      </c>
      <c r="AV12" s="27" t="str">
        <f t="shared" ca="1" si="9"/>
        <v/>
      </c>
      <c r="AW12" s="27" t="str">
        <f t="shared" ca="1" si="9"/>
        <v/>
      </c>
      <c r="AX12" s="27" t="str">
        <f t="shared" ca="1" si="9"/>
        <v/>
      </c>
      <c r="AY12" s="27" t="str">
        <f t="shared" ca="1" si="9"/>
        <v/>
      </c>
      <c r="AZ12" s="27" t="str">
        <f t="shared" ca="1" si="10"/>
        <v/>
      </c>
      <c r="BA12" s="27" t="str">
        <f t="shared" ca="1" si="10"/>
        <v/>
      </c>
      <c r="BB12" s="27" t="str">
        <f t="shared" ca="1" si="10"/>
        <v/>
      </c>
      <c r="BC12" s="27" t="str">
        <f t="shared" ca="1" si="10"/>
        <v/>
      </c>
      <c r="BD12" s="27" t="str">
        <f t="shared" ca="1" si="10"/>
        <v/>
      </c>
      <c r="BE12" s="27" t="str">
        <f t="shared" ca="1" si="10"/>
        <v/>
      </c>
      <c r="BF12" s="27" t="str">
        <f t="shared" ca="1" si="10"/>
        <v/>
      </c>
      <c r="BG12" s="27" t="str">
        <f t="shared" ca="1" si="10"/>
        <v/>
      </c>
      <c r="BH12" s="27" t="str">
        <f t="shared" ca="1" si="10"/>
        <v/>
      </c>
      <c r="BI12" s="27" t="str">
        <f t="shared" ca="1" si="10"/>
        <v/>
      </c>
      <c r="BJ12" s="27" t="str">
        <f t="shared" ca="1" si="11"/>
        <v/>
      </c>
      <c r="BK12" s="27" t="str">
        <f t="shared" ca="1" si="11"/>
        <v/>
      </c>
      <c r="BL12" s="27" t="str">
        <f t="shared" ca="1" si="11"/>
        <v/>
      </c>
      <c r="BM12" s="27" t="str">
        <f t="shared" ca="1" si="11"/>
        <v/>
      </c>
      <c r="BN12" s="27" t="str">
        <f t="shared" ca="1" si="11"/>
        <v/>
      </c>
      <c r="BO12" s="27" t="str">
        <f t="shared" ca="1" si="11"/>
        <v/>
      </c>
    </row>
    <row r="13" spans="1:67" s="2" customFormat="1" ht="30" customHeight="1" outlineLevel="1" x14ac:dyDescent="0.25">
      <c r="A13" s="9"/>
      <c r="B13" s="39" t="s">
        <v>39</v>
      </c>
      <c r="C13" s="24"/>
      <c r="D13" s="2" t="s">
        <v>33</v>
      </c>
      <c r="E13" s="60">
        <v>1</v>
      </c>
      <c r="F13" s="57">
        <v>44095</v>
      </c>
      <c r="G13" s="57">
        <f>IF(Hitos[[#This Row],[Tempo Real]]="","",Hitos[[#This Row],[Inicio]]+Hitos[[#This Row],[Tempo Real]])</f>
        <v>44096</v>
      </c>
      <c r="H13" s="50">
        <v>6</v>
      </c>
      <c r="I13" s="53" t="str">
        <f>IF(Hitos[[#This Row],[Tempo Real]]-Hitos[[#This Row],[Tiempo estimado]]&gt;0,Hitos[[#This Row],[Tempo Real]]-Hitos[[#This Row],[Tiempo estimado]],"")</f>
        <v/>
      </c>
      <c r="J13" s="47">
        <v>1</v>
      </c>
      <c r="K13" s="18"/>
      <c r="L13" s="27" t="str">
        <f t="shared" ca="1" si="6"/>
        <v/>
      </c>
      <c r="M13" s="27" t="str">
        <f t="shared" ca="1" si="6"/>
        <v/>
      </c>
      <c r="N13" s="27" t="str">
        <f t="shared" ca="1" si="6"/>
        <v/>
      </c>
      <c r="O13" s="27" t="str">
        <f t="shared" ca="1" si="6"/>
        <v/>
      </c>
      <c r="P13" s="27" t="str">
        <f t="shared" ca="1" si="6"/>
        <v/>
      </c>
      <c r="Q13" s="27" t="str">
        <f t="shared" ca="1" si="6"/>
        <v/>
      </c>
      <c r="R13" s="27" t="str">
        <f t="shared" ca="1" si="6"/>
        <v/>
      </c>
      <c r="S13" s="27" t="str">
        <f t="shared" ca="1" si="6"/>
        <v/>
      </c>
      <c r="T13" s="27" t="str">
        <f t="shared" ca="1" si="6"/>
        <v/>
      </c>
      <c r="U13" s="27" t="str">
        <f t="shared" ca="1" si="6"/>
        <v/>
      </c>
      <c r="V13" s="27" t="str">
        <f t="shared" ca="1" si="7"/>
        <v/>
      </c>
      <c r="W13" s="27" t="str">
        <f t="shared" ca="1" si="7"/>
        <v/>
      </c>
      <c r="X13" s="27" t="str">
        <f t="shared" ca="1" si="7"/>
        <v/>
      </c>
      <c r="Y13" s="27" t="str">
        <f t="shared" ca="1" si="7"/>
        <v/>
      </c>
      <c r="Z13" s="27" t="str">
        <f t="shared" ca="1" si="7"/>
        <v/>
      </c>
      <c r="AA13" s="27" t="str">
        <f t="shared" ca="1" si="7"/>
        <v/>
      </c>
      <c r="AB13" s="27" t="str">
        <f t="shared" ca="1" si="7"/>
        <v/>
      </c>
      <c r="AC13" s="27" t="str">
        <f t="shared" ca="1" si="7"/>
        <v/>
      </c>
      <c r="AD13" s="27" t="str">
        <f t="shared" ca="1" si="7"/>
        <v/>
      </c>
      <c r="AE13" s="27" t="str">
        <f t="shared" ca="1" si="7"/>
        <v/>
      </c>
      <c r="AF13" s="27" t="str">
        <f t="shared" ca="1" si="8"/>
        <v/>
      </c>
      <c r="AG13" s="27" t="str">
        <f t="shared" ca="1" si="8"/>
        <v/>
      </c>
      <c r="AH13" s="27" t="str">
        <f t="shared" ca="1" si="8"/>
        <v/>
      </c>
      <c r="AI13" s="27" t="str">
        <f t="shared" ca="1" si="8"/>
        <v/>
      </c>
      <c r="AJ13" s="27" t="str">
        <f t="shared" ca="1" si="8"/>
        <v/>
      </c>
      <c r="AK13" s="27" t="str">
        <f t="shared" ca="1" si="8"/>
        <v/>
      </c>
      <c r="AL13" s="27" t="str">
        <f t="shared" ca="1" si="8"/>
        <v/>
      </c>
      <c r="AM13" s="27" t="str">
        <f t="shared" ca="1" si="8"/>
        <v/>
      </c>
      <c r="AN13" s="27" t="str">
        <f t="shared" ca="1" si="8"/>
        <v/>
      </c>
      <c r="AO13" s="27" t="str">
        <f t="shared" ca="1" si="8"/>
        <v/>
      </c>
      <c r="AP13" s="27" t="str">
        <f t="shared" ca="1" si="9"/>
        <v/>
      </c>
      <c r="AQ13" s="27" t="str">
        <f t="shared" ca="1" si="9"/>
        <v/>
      </c>
      <c r="AR13" s="27" t="str">
        <f t="shared" ca="1" si="9"/>
        <v/>
      </c>
      <c r="AS13" s="27" t="str">
        <f t="shared" ca="1" si="9"/>
        <v/>
      </c>
      <c r="AT13" s="27" t="str">
        <f t="shared" ca="1" si="9"/>
        <v/>
      </c>
      <c r="AU13" s="27" t="str">
        <f t="shared" ca="1" si="9"/>
        <v/>
      </c>
      <c r="AV13" s="27" t="str">
        <f t="shared" ca="1" si="9"/>
        <v/>
      </c>
      <c r="AW13" s="27" t="str">
        <f t="shared" ca="1" si="9"/>
        <v/>
      </c>
      <c r="AX13" s="27" t="str">
        <f t="shared" ca="1" si="9"/>
        <v/>
      </c>
      <c r="AY13" s="27" t="str">
        <f t="shared" ca="1" si="9"/>
        <v/>
      </c>
      <c r="AZ13" s="27" t="str">
        <f t="shared" ca="1" si="10"/>
        <v/>
      </c>
      <c r="BA13" s="27" t="str">
        <f t="shared" ca="1" si="10"/>
        <v/>
      </c>
      <c r="BB13" s="27" t="str">
        <f t="shared" ca="1" si="10"/>
        <v/>
      </c>
      <c r="BC13" s="27" t="str">
        <f t="shared" ca="1" si="10"/>
        <v/>
      </c>
      <c r="BD13" s="27" t="str">
        <f t="shared" ca="1" si="10"/>
        <v/>
      </c>
      <c r="BE13" s="27" t="str">
        <f t="shared" ca="1" si="10"/>
        <v/>
      </c>
      <c r="BF13" s="27" t="str">
        <f t="shared" ca="1" si="10"/>
        <v/>
      </c>
      <c r="BG13" s="27" t="str">
        <f t="shared" ca="1" si="10"/>
        <v/>
      </c>
      <c r="BH13" s="27" t="str">
        <f t="shared" ca="1" si="10"/>
        <v/>
      </c>
      <c r="BI13" s="27" t="str">
        <f t="shared" ca="1" si="10"/>
        <v/>
      </c>
      <c r="BJ13" s="27" t="str">
        <f t="shared" ca="1" si="11"/>
        <v/>
      </c>
      <c r="BK13" s="27" t="str">
        <f t="shared" ca="1" si="11"/>
        <v/>
      </c>
      <c r="BL13" s="27" t="str">
        <f t="shared" ca="1" si="11"/>
        <v/>
      </c>
      <c r="BM13" s="27" t="str">
        <f t="shared" ca="1" si="11"/>
        <v/>
      </c>
      <c r="BN13" s="27" t="str">
        <f t="shared" ca="1" si="11"/>
        <v/>
      </c>
      <c r="BO13" s="27" t="str">
        <f t="shared" ca="1" si="11"/>
        <v/>
      </c>
    </row>
    <row r="14" spans="1:67" s="2" customFormat="1" ht="30" customHeight="1" outlineLevel="1" x14ac:dyDescent="0.25">
      <c r="A14" s="9"/>
      <c r="B14" s="39" t="s">
        <v>40</v>
      </c>
      <c r="C14" s="24"/>
      <c r="D14" s="2" t="s">
        <v>35</v>
      </c>
      <c r="E14" s="60">
        <v>1</v>
      </c>
      <c r="F14" s="57">
        <v>44096</v>
      </c>
      <c r="G14" s="57">
        <v>44105</v>
      </c>
      <c r="H14" s="50">
        <v>6</v>
      </c>
      <c r="I14" s="53">
        <f>IF(Hitos[[#This Row],[Tempo Real]]-Hitos[[#This Row],[Tiempo estimado]]&gt;0,Hitos[[#This Row],[Tempo Real]]-Hitos[[#This Row],[Tiempo estimado]],"")</f>
        <v>3</v>
      </c>
      <c r="J14" s="47">
        <f>Hitos[[#This Row],[Fin]]-Hitos[[#This Row],[Inicio]]</f>
        <v>9</v>
      </c>
      <c r="K14" s="18"/>
      <c r="L14" s="27" t="str">
        <f t="shared" ca="1" si="6"/>
        <v/>
      </c>
      <c r="M14" s="27" t="str">
        <f t="shared" ca="1" si="6"/>
        <v/>
      </c>
      <c r="N14" s="27" t="str">
        <f t="shared" ca="1" si="6"/>
        <v/>
      </c>
      <c r="O14" s="27" t="str">
        <f t="shared" ca="1" si="6"/>
        <v/>
      </c>
      <c r="P14" s="27" t="str">
        <f t="shared" ca="1" si="6"/>
        <v/>
      </c>
      <c r="Q14" s="27" t="str">
        <f t="shared" ca="1" si="6"/>
        <v/>
      </c>
      <c r="R14" s="27" t="str">
        <f t="shared" ca="1" si="6"/>
        <v/>
      </c>
      <c r="S14" s="27" t="str">
        <f t="shared" ca="1" si="6"/>
        <v/>
      </c>
      <c r="T14" s="27" t="str">
        <f t="shared" ca="1" si="6"/>
        <v/>
      </c>
      <c r="U14" s="27" t="str">
        <f t="shared" ca="1" si="6"/>
        <v/>
      </c>
      <c r="V14" s="27" t="str">
        <f t="shared" ca="1" si="7"/>
        <v/>
      </c>
      <c r="W14" s="27" t="str">
        <f t="shared" ca="1" si="7"/>
        <v/>
      </c>
      <c r="X14" s="27" t="str">
        <f t="shared" ca="1" si="7"/>
        <v/>
      </c>
      <c r="Y14" s="27" t="str">
        <f t="shared" ca="1" si="7"/>
        <v/>
      </c>
      <c r="Z14" s="27" t="str">
        <f t="shared" ca="1" si="7"/>
        <v/>
      </c>
      <c r="AA14" s="27" t="str">
        <f t="shared" ca="1" si="7"/>
        <v/>
      </c>
      <c r="AB14" s="27" t="str">
        <f t="shared" ca="1" si="7"/>
        <v/>
      </c>
      <c r="AC14" s="27" t="str">
        <f t="shared" ca="1" si="7"/>
        <v/>
      </c>
      <c r="AD14" s="27" t="str">
        <f t="shared" ca="1" si="7"/>
        <v/>
      </c>
      <c r="AE14" s="27" t="str">
        <f t="shared" ca="1" si="7"/>
        <v/>
      </c>
      <c r="AF14" s="27" t="str">
        <f t="shared" ca="1" si="8"/>
        <v/>
      </c>
      <c r="AG14" s="27" t="str">
        <f t="shared" ca="1" si="8"/>
        <v/>
      </c>
      <c r="AH14" s="27" t="str">
        <f t="shared" ca="1" si="8"/>
        <v/>
      </c>
      <c r="AI14" s="27" t="str">
        <f t="shared" ca="1" si="8"/>
        <v/>
      </c>
      <c r="AJ14" s="27" t="str">
        <f t="shared" ca="1" si="8"/>
        <v/>
      </c>
      <c r="AK14" s="27" t="str">
        <f t="shared" ca="1" si="8"/>
        <v/>
      </c>
      <c r="AL14" s="27" t="str">
        <f t="shared" ca="1" si="8"/>
        <v/>
      </c>
      <c r="AM14" s="27" t="str">
        <f t="shared" ca="1" si="8"/>
        <v/>
      </c>
      <c r="AN14" s="27" t="str">
        <f t="shared" ca="1" si="8"/>
        <v/>
      </c>
      <c r="AO14" s="27" t="str">
        <f t="shared" ca="1" si="8"/>
        <v/>
      </c>
      <c r="AP14" s="27" t="str">
        <f t="shared" ca="1" si="9"/>
        <v/>
      </c>
      <c r="AQ14" s="27" t="str">
        <f t="shared" ca="1" si="9"/>
        <v/>
      </c>
      <c r="AR14" s="27" t="str">
        <f t="shared" ca="1" si="9"/>
        <v/>
      </c>
      <c r="AS14" s="27" t="str">
        <f t="shared" ca="1" si="9"/>
        <v/>
      </c>
      <c r="AT14" s="27" t="str">
        <f t="shared" ca="1" si="9"/>
        <v/>
      </c>
      <c r="AU14" s="27" t="str">
        <f t="shared" ca="1" si="9"/>
        <v/>
      </c>
      <c r="AV14" s="27" t="str">
        <f t="shared" ca="1" si="9"/>
        <v/>
      </c>
      <c r="AW14" s="27" t="str">
        <f t="shared" ca="1" si="9"/>
        <v/>
      </c>
      <c r="AX14" s="27" t="str">
        <f t="shared" ca="1" si="9"/>
        <v/>
      </c>
      <c r="AY14" s="27" t="str">
        <f t="shared" ca="1" si="9"/>
        <v/>
      </c>
      <c r="AZ14" s="27" t="str">
        <f t="shared" ca="1" si="10"/>
        <v/>
      </c>
      <c r="BA14" s="27" t="str">
        <f t="shared" ca="1" si="10"/>
        <v/>
      </c>
      <c r="BB14" s="27" t="str">
        <f t="shared" ca="1" si="10"/>
        <v/>
      </c>
      <c r="BC14" s="27" t="str">
        <f t="shared" ca="1" si="10"/>
        <v/>
      </c>
      <c r="BD14" s="27" t="str">
        <f t="shared" ca="1" si="10"/>
        <v/>
      </c>
      <c r="BE14" s="27" t="str">
        <f t="shared" ca="1" si="10"/>
        <v/>
      </c>
      <c r="BF14" s="27" t="str">
        <f t="shared" ca="1" si="10"/>
        <v/>
      </c>
      <c r="BG14" s="27" t="str">
        <f t="shared" ca="1" si="10"/>
        <v/>
      </c>
      <c r="BH14" s="27" t="str">
        <f t="shared" ca="1" si="10"/>
        <v/>
      </c>
      <c r="BI14" s="27" t="str">
        <f t="shared" ca="1" si="10"/>
        <v/>
      </c>
      <c r="BJ14" s="27" t="str">
        <f t="shared" ca="1" si="11"/>
        <v/>
      </c>
      <c r="BK14" s="27" t="str">
        <f t="shared" ca="1" si="11"/>
        <v/>
      </c>
      <c r="BL14" s="27" t="str">
        <f t="shared" ca="1" si="11"/>
        <v/>
      </c>
      <c r="BM14" s="27" t="str">
        <f t="shared" ca="1" si="11"/>
        <v/>
      </c>
      <c r="BN14" s="27" t="str">
        <f t="shared" ca="1" si="11"/>
        <v/>
      </c>
      <c r="BO14" s="27" t="str">
        <f t="shared" ca="1" si="11"/>
        <v/>
      </c>
    </row>
    <row r="15" spans="1:67" s="2" customFormat="1" ht="30" customHeight="1" outlineLevel="1" x14ac:dyDescent="0.25">
      <c r="A15" s="10"/>
      <c r="B15" s="39" t="s">
        <v>41</v>
      </c>
      <c r="C15" s="24"/>
      <c r="D15" s="2" t="s">
        <v>34</v>
      </c>
      <c r="E15" s="60">
        <v>1</v>
      </c>
      <c r="F15" s="57">
        <v>44096</v>
      </c>
      <c r="G15" s="43">
        <v>44113</v>
      </c>
      <c r="H15" s="52">
        <v>6</v>
      </c>
      <c r="I15" s="53">
        <f>IF(Hitos[[#This Row],[Tempo Real]]-Hitos[[#This Row],[Tiempo estimado]]&gt;0,Hitos[[#This Row],[Tempo Real]]-Hitos[[#This Row],[Tiempo estimado]],"")</f>
        <v>11</v>
      </c>
      <c r="J15" s="24">
        <f>Hitos[[#This Row],[Fin]]-Hitos[[#This Row],[Inicio]]</f>
        <v>17</v>
      </c>
      <c r="K15" s="18"/>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row>
    <row r="16" spans="1:67" s="2" customFormat="1" ht="30" customHeight="1" outlineLevel="1" x14ac:dyDescent="0.25">
      <c r="A16" s="10"/>
      <c r="B16" s="39" t="s">
        <v>42</v>
      </c>
      <c r="C16" s="24"/>
      <c r="D16" s="2" t="s">
        <v>32</v>
      </c>
      <c r="E16" s="60">
        <v>1</v>
      </c>
      <c r="F16" s="57">
        <v>44096</v>
      </c>
      <c r="G16" s="57">
        <f>IF(Hitos[[#This Row],[Tempo Real]]="","",Hitos[[#This Row],[Inicio]]+Hitos[[#This Row],[Tempo Real]])</f>
        <v>44098</v>
      </c>
      <c r="H16" s="50">
        <v>6</v>
      </c>
      <c r="I16" s="53" t="str">
        <f>IF(Hitos[[#This Row],[Tempo Real]]-Hitos[[#This Row],[Tiempo estimado]]&gt;0,Hitos[[#This Row],[Tempo Real]]-Hitos[[#This Row],[Tiempo estimado]],"")</f>
        <v/>
      </c>
      <c r="J16" s="47">
        <v>2</v>
      </c>
      <c r="K16" s="18"/>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row>
    <row r="17" spans="1:67" s="2" customFormat="1" ht="30" customHeight="1" outlineLevel="1" x14ac:dyDescent="0.25">
      <c r="A17" s="9"/>
      <c r="B17" s="39" t="s">
        <v>43</v>
      </c>
      <c r="C17" s="24"/>
      <c r="D17" s="2" t="s">
        <v>32</v>
      </c>
      <c r="E17" s="60">
        <v>1</v>
      </c>
      <c r="F17" s="57">
        <v>44096</v>
      </c>
      <c r="G17" s="43">
        <f ca="1">TODAY()</f>
        <v>44121</v>
      </c>
      <c r="H17" s="50">
        <v>6</v>
      </c>
      <c r="I17" s="53">
        <f ca="1">IF(Hitos[[#This Row],[Tempo Real]]-Hitos[[#This Row],[Tiempo estimado]]&gt;0,Hitos[[#This Row],[Tempo Real]]-Hitos[[#This Row],[Tiempo estimado]],"")</f>
        <v>19</v>
      </c>
      <c r="J17" s="24">
        <f ca="1">Hitos[[#This Row],[Fin]]-Hitos[[#This Row],[Inicio]]</f>
        <v>25</v>
      </c>
      <c r="K17" s="1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row>
    <row r="18" spans="1:67" s="2" customFormat="1" ht="30" customHeight="1" x14ac:dyDescent="0.25">
      <c r="A18" s="9"/>
      <c r="B18" s="40" t="s">
        <v>47</v>
      </c>
      <c r="C18" s="24"/>
      <c r="D18" s="2" t="s">
        <v>33</v>
      </c>
      <c r="E18" s="59">
        <f>AVERAGE(E19:E25)</f>
        <v>1</v>
      </c>
      <c r="F18" s="58">
        <f>MIN(F19:F25)</f>
        <v>44104</v>
      </c>
      <c r="G18" s="58">
        <f ca="1">MAX(G19:G25)</f>
        <v>44121</v>
      </c>
      <c r="H18" s="51">
        <v>12</v>
      </c>
      <c r="I18" s="53" t="str">
        <f>IF(Hitos[[#This Row],[Tempo Real]]-Hitos[[#This Row],[Tiempo estimado]]&gt;0,Hitos[[#This Row],[Tempo Real]]-Hitos[[#This Row],[Tiempo estimado]],"")</f>
        <v/>
      </c>
      <c r="J18" s="47">
        <v>12</v>
      </c>
      <c r="K18" s="18"/>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row>
    <row r="19" spans="1:67" s="2" customFormat="1" ht="30" customHeight="1" outlineLevel="1" x14ac:dyDescent="0.25">
      <c r="A19" s="9"/>
      <c r="B19" s="39" t="s">
        <v>38</v>
      </c>
      <c r="C19" s="24"/>
      <c r="D19" s="2" t="s">
        <v>33</v>
      </c>
      <c r="E19" s="60">
        <v>1</v>
      </c>
      <c r="F19" s="57">
        <v>44104</v>
      </c>
      <c r="G19" s="57">
        <v>44121</v>
      </c>
      <c r="H19" s="50">
        <v>12</v>
      </c>
      <c r="I19" s="53">
        <f>IF(Hitos[[#This Row],[Tempo Real]]-Hitos[[#This Row],[Tiempo estimado]]&gt;0,Hitos[[#This Row],[Tempo Real]]-Hitos[[#This Row],[Tiempo estimado]],"")</f>
        <v>5</v>
      </c>
      <c r="J19" s="47">
        <f>Hitos[[#This Row],[Fin]]-Hitos[[#This Row],[Inicio]]</f>
        <v>17</v>
      </c>
      <c r="K19" s="18"/>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row>
    <row r="20" spans="1:67" s="2" customFormat="1" ht="30" customHeight="1" outlineLevel="1" x14ac:dyDescent="0.25">
      <c r="A20" s="9"/>
      <c r="B20" s="39" t="s">
        <v>48</v>
      </c>
      <c r="C20" s="24"/>
      <c r="D20" s="2" t="s">
        <v>32</v>
      </c>
      <c r="E20" s="60">
        <v>1</v>
      </c>
      <c r="F20" s="57">
        <v>44105</v>
      </c>
      <c r="G20" s="57">
        <v>44106</v>
      </c>
      <c r="H20" s="50">
        <v>2</v>
      </c>
      <c r="I20" s="53" t="str">
        <f>IF(Hitos[[#This Row],[Tempo Real]]-Hitos[[#This Row],[Tiempo estimado]]&gt;0,Hitos[[#This Row],[Tempo Real]]-Hitos[[#This Row],[Tiempo estimado]],"")</f>
        <v/>
      </c>
      <c r="J20" s="47">
        <v>2</v>
      </c>
      <c r="K20" s="18"/>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row>
    <row r="21" spans="1:67" s="2" customFormat="1" ht="30" customHeight="1" outlineLevel="1" x14ac:dyDescent="0.25">
      <c r="A21" s="9"/>
      <c r="B21" s="39" t="s">
        <v>39</v>
      </c>
      <c r="C21" s="24"/>
      <c r="D21" s="2" t="s">
        <v>32</v>
      </c>
      <c r="E21" s="60">
        <v>1</v>
      </c>
      <c r="F21" s="57">
        <v>44105</v>
      </c>
      <c r="G21" s="57">
        <v>44121</v>
      </c>
      <c r="H21" s="50">
        <v>12</v>
      </c>
      <c r="I21" s="53">
        <f>IF(Hitos[[#This Row],[Tempo Real]]-Hitos[[#This Row],[Tiempo estimado]]&gt;0,Hitos[[#This Row],[Tempo Real]]-Hitos[[#This Row],[Tiempo estimado]],"")</f>
        <v>4</v>
      </c>
      <c r="J21" s="47">
        <f>Hitos[[#This Row],[Fin]]-Hitos[[#This Row],[Inicio]]</f>
        <v>16</v>
      </c>
      <c r="K21" s="18"/>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row>
    <row r="22" spans="1:67" s="2" customFormat="1" ht="30" customHeight="1" outlineLevel="1" x14ac:dyDescent="0.25">
      <c r="A22" s="9"/>
      <c r="B22" s="39" t="s">
        <v>40</v>
      </c>
      <c r="C22" s="24"/>
      <c r="D22" s="2" t="s">
        <v>35</v>
      </c>
      <c r="E22" s="60">
        <v>1</v>
      </c>
      <c r="F22" s="57">
        <v>44105</v>
      </c>
      <c r="G22" s="57">
        <v>44118</v>
      </c>
      <c r="H22" s="50">
        <v>12</v>
      </c>
      <c r="I22" s="53">
        <f>IF(Hitos[[#This Row],[Tempo Real]]-Hitos[[#This Row],[Tiempo estimado]]&gt;0,Hitos[[#This Row],[Tempo Real]]-Hitos[[#This Row],[Tiempo estimado]],"")</f>
        <v>1</v>
      </c>
      <c r="J22" s="47">
        <f>Hitos[[#This Row],[Fin]]-Hitos[[#This Row],[Inicio]]</f>
        <v>13</v>
      </c>
      <c r="K22" s="18"/>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row>
    <row r="23" spans="1:67" s="2" customFormat="1" ht="30" customHeight="1" outlineLevel="1" x14ac:dyDescent="0.25">
      <c r="A23" s="9"/>
      <c r="B23" s="39" t="s">
        <v>41</v>
      </c>
      <c r="C23" s="24"/>
      <c r="D23" s="2" t="s">
        <v>34</v>
      </c>
      <c r="E23" s="60">
        <v>1</v>
      </c>
      <c r="F23" s="57">
        <v>44105</v>
      </c>
      <c r="G23" s="57">
        <v>44118</v>
      </c>
      <c r="H23" s="50">
        <v>12</v>
      </c>
      <c r="I23" s="53">
        <f>IF(Hitos[[#This Row],[Tempo Real]]-Hitos[[#This Row],[Tiempo estimado]]&gt;0,Hitos[[#This Row],[Tempo Real]]-Hitos[[#This Row],[Tiempo estimado]],"")</f>
        <v>1</v>
      </c>
      <c r="J23" s="47">
        <f>Hitos[[#This Row],[Fin]]-Hitos[[#This Row],[Inicio]]</f>
        <v>13</v>
      </c>
      <c r="K23" s="18"/>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row>
    <row r="24" spans="1:67" s="2" customFormat="1" ht="30" customHeight="1" outlineLevel="1" x14ac:dyDescent="0.25">
      <c r="A24" s="9"/>
      <c r="B24" s="39" t="s">
        <v>42</v>
      </c>
      <c r="C24" s="24"/>
      <c r="D24" s="2" t="s">
        <v>33</v>
      </c>
      <c r="E24" s="60">
        <v>1</v>
      </c>
      <c r="F24" s="57">
        <v>44105</v>
      </c>
      <c r="G24" s="57">
        <v>44120</v>
      </c>
      <c r="H24" s="50">
        <v>12</v>
      </c>
      <c r="I24" s="53">
        <f>IF(Hitos[[#This Row],[Tempo Real]]-Hitos[[#This Row],[Tiempo estimado]]&gt;0,Hitos[[#This Row],[Tempo Real]]-Hitos[[#This Row],[Tiempo estimado]],"")</f>
        <v>3</v>
      </c>
      <c r="J24" s="47">
        <f>Hitos[[#This Row],[Fin]]-Hitos[[#This Row],[Inicio]]</f>
        <v>15</v>
      </c>
      <c r="K24" s="18"/>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row>
    <row r="25" spans="1:67" s="2" customFormat="1" ht="30" customHeight="1" outlineLevel="1" x14ac:dyDescent="0.25">
      <c r="A25" s="9"/>
      <c r="B25" s="39" t="s">
        <v>43</v>
      </c>
      <c r="C25" s="24"/>
      <c r="D25" s="2" t="s">
        <v>33</v>
      </c>
      <c r="E25" s="60">
        <v>1</v>
      </c>
      <c r="F25" s="57">
        <v>44105</v>
      </c>
      <c r="G25" s="57">
        <f t="shared" ref="G21:G25" ca="1" si="12">TODAY()</f>
        <v>44121</v>
      </c>
      <c r="H25" s="50">
        <v>12</v>
      </c>
      <c r="I25" s="53">
        <f ca="1">IF(Hitos[[#This Row],[Tempo Real]]-Hitos[[#This Row],[Tiempo estimado]]&gt;0,Hitos[[#This Row],[Tempo Real]]-Hitos[[#This Row],[Tiempo estimado]],"")</f>
        <v>4</v>
      </c>
      <c r="J25" s="47">
        <f ca="1">Hitos[[#This Row],[Fin]]-Hitos[[#This Row],[Inicio]]</f>
        <v>16</v>
      </c>
      <c r="K25" s="18"/>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row>
    <row r="26" spans="1:67" s="2" customFormat="1" ht="30" customHeight="1" x14ac:dyDescent="0.25">
      <c r="A26" s="9"/>
      <c r="B26" s="40" t="s">
        <v>51</v>
      </c>
      <c r="C26" s="24"/>
      <c r="D26" s="2" t="s">
        <v>33</v>
      </c>
      <c r="E26" s="59">
        <v>0</v>
      </c>
      <c r="F26" s="58">
        <v>44116</v>
      </c>
      <c r="G26" s="58">
        <f>Hitos[[#This Row],[Tiempo estimado]]+Hitos[[#This Row],[Inicio]]</f>
        <v>44130</v>
      </c>
      <c r="H26" s="51">
        <v>14</v>
      </c>
      <c r="I26" s="53"/>
      <c r="J26" s="47">
        <v>14</v>
      </c>
      <c r="K26" s="18"/>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62"/>
      <c r="AM26" s="62"/>
      <c r="AN26" s="62"/>
      <c r="AO26" s="62"/>
      <c r="AP26" s="62"/>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row>
    <row r="27" spans="1:67" s="2" customFormat="1" ht="30" customHeight="1" x14ac:dyDescent="0.25">
      <c r="A27" s="9"/>
      <c r="B27" s="39"/>
      <c r="C27" s="24"/>
      <c r="E27" s="22"/>
      <c r="F27" s="23"/>
      <c r="G27" s="23" t="str">
        <f>IF(Hitos[[#This Row],[Tempo Real]]="","",Hitos[[#This Row],[Inicio]]+Hitos[[#This Row],[Tempo Real]])</f>
        <v/>
      </c>
      <c r="H27" s="50"/>
      <c r="I27" s="53" t="str">
        <f>IF(Hitos[[#This Row],[Tempo Real]]-Hitos[[#This Row],[Tiempo estimado]]&gt;0,Hitos[[#This Row],[Tempo Real]]-Hitos[[#This Row],[Tiempo estimado]],"")</f>
        <v/>
      </c>
      <c r="J27" s="47"/>
      <c r="K27" s="18"/>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v>0</v>
      </c>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row>
    <row r="28" spans="1:67" s="2" customFormat="1" ht="30" customHeight="1" x14ac:dyDescent="0.25">
      <c r="A28" s="9"/>
      <c r="B28" s="40"/>
      <c r="C28" s="24"/>
      <c r="D28" s="20"/>
      <c r="E28"/>
      <c r="F28"/>
      <c r="G28" s="44" t="str">
        <f>IF(Hitos[[#This Row],[Tempo Real]]="","",Hitos[[#This Row],[Inicio]]+Hitos[[#This Row],[Tempo Real]])</f>
        <v/>
      </c>
      <c r="H28" s="50"/>
      <c r="I28" s="53" t="str">
        <f>IF(Hitos[[#This Row],[Tempo Real]]-Hitos[[#This Row],[Tiempo estimado]]&gt;0,Hitos[[#This Row],[Tempo Real]]-Hitos[[#This Row],[Tiempo estimado]],"")</f>
        <v/>
      </c>
      <c r="J28" s="24"/>
      <c r="K28" s="18"/>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row>
    <row r="29" spans="1:67" s="2" customFormat="1" ht="30" customHeight="1" x14ac:dyDescent="0.25">
      <c r="A29" s="9"/>
      <c r="B29" s="39"/>
      <c r="C29" s="24"/>
      <c r="D29" s="20"/>
      <c r="E29" s="22"/>
      <c r="F29" s="23"/>
      <c r="G29" s="44" t="str">
        <f>IF(Hitos[[#This Row],[Tempo Real]]="","",Hitos[[#This Row],[Inicio]]+Hitos[[#This Row],[Tempo Real]])</f>
        <v/>
      </c>
      <c r="H29" s="50"/>
      <c r="I29" s="53" t="str">
        <f>IF(Hitos[[#This Row],[Tempo Real]]-Hitos[[#This Row],[Tiempo estimado]]&gt;0,Hitos[[#This Row],[Tempo Real]]-Hitos[[#This Row],[Tiempo estimado]],"")</f>
        <v/>
      </c>
      <c r="J29" s="47"/>
      <c r="K29" s="18"/>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row>
    <row r="30" spans="1:67" s="2" customFormat="1" ht="30" customHeight="1" x14ac:dyDescent="0.25">
      <c r="A30" s="9"/>
      <c r="B30" s="39"/>
      <c r="C30" s="24"/>
      <c r="D30" s="20"/>
      <c r="E30" s="22"/>
      <c r="F30" s="23"/>
      <c r="G30" s="44" t="str">
        <f>IF(Hitos[[#This Row],[Tempo Real]]="","",Hitos[[#This Row],[Inicio]]+Hitos[[#This Row],[Tempo Real]])</f>
        <v/>
      </c>
      <c r="H30" s="50"/>
      <c r="I30" s="53" t="str">
        <f>IF(Hitos[[#This Row],[Tempo Real]]-Hitos[[#This Row],[Tiempo estimado]]&gt;0,Hitos[[#This Row],[Tempo Real]]-Hitos[[#This Row],[Tiempo estimado]],"")</f>
        <v/>
      </c>
      <c r="J30" s="47"/>
      <c r="K30" s="18"/>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row>
    <row r="31" spans="1:67" s="2" customFormat="1" ht="30" customHeight="1" x14ac:dyDescent="0.25">
      <c r="A31" s="9"/>
      <c r="B31" s="39"/>
      <c r="C31" s="24"/>
      <c r="D31" s="20"/>
      <c r="E31" s="22"/>
      <c r="F31" s="23"/>
      <c r="G31" s="44" t="str">
        <f>IF(Hitos[[#This Row],[Tempo Real]]="","",Hitos[[#This Row],[Inicio]]+Hitos[[#This Row],[Tempo Real]])</f>
        <v/>
      </c>
      <c r="H31" s="50"/>
      <c r="I31" s="53" t="str">
        <f>IF(Hitos[[#This Row],[Tempo Real]]-Hitos[[#This Row],[Tiempo estimado]]&gt;0,Hitos[[#This Row],[Tempo Real]]-Hitos[[#This Row],[Tiempo estimado]],"")</f>
        <v/>
      </c>
      <c r="J31" s="47"/>
      <c r="K31" s="18"/>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row>
    <row r="32" spans="1:67" s="2" customFormat="1" ht="30" customHeight="1" x14ac:dyDescent="0.25">
      <c r="A32" s="9"/>
      <c r="B32" s="39"/>
      <c r="C32" s="24"/>
      <c r="D32" s="20"/>
      <c r="E32" s="22"/>
      <c r="F32" s="23"/>
      <c r="G32" s="44" t="str">
        <f>IF(Hitos[[#This Row],[Tempo Real]]="","",Hitos[[#This Row],[Inicio]]+Hitos[[#This Row],[Tempo Real]])</f>
        <v/>
      </c>
      <c r="H32" s="50"/>
      <c r="I32" s="53" t="str">
        <f>IF(Hitos[[#This Row],[Tempo Real]]-Hitos[[#This Row],[Tiempo estimado]]&gt;0,Hitos[[#This Row],[Tempo Real]]-Hitos[[#This Row],[Tiempo estimado]],"")</f>
        <v/>
      </c>
      <c r="J32" s="47"/>
      <c r="K32" s="18"/>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row>
    <row r="33" spans="1:67" s="2" customFormat="1" ht="30" customHeight="1" x14ac:dyDescent="0.25">
      <c r="A33" s="9"/>
      <c r="B33" s="39"/>
      <c r="C33" s="24"/>
      <c r="D33" s="20"/>
      <c r="E33" s="22"/>
      <c r="F33" s="23"/>
      <c r="G33" s="44" t="str">
        <f>IF(Hitos[[#This Row],[Tempo Real]]="","",Hitos[[#This Row],[Inicio]]+Hitos[[#This Row],[Tempo Real]])</f>
        <v/>
      </c>
      <c r="H33" s="50"/>
      <c r="I33" s="53" t="str">
        <f>IF(Hitos[[#This Row],[Tempo Real]]-Hitos[[#This Row],[Tiempo estimado]]&gt;0,Hitos[[#This Row],[Tempo Real]]-Hitos[[#This Row],[Tiempo estimado]],"")</f>
        <v/>
      </c>
      <c r="J33" s="47"/>
      <c r="K33" s="18"/>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row>
    <row r="34" spans="1:67" s="2" customFormat="1" ht="30" customHeight="1" x14ac:dyDescent="0.25">
      <c r="A34" s="9" t="s">
        <v>9</v>
      </c>
      <c r="B34" s="39"/>
      <c r="C34" s="24"/>
      <c r="D34" s="20"/>
      <c r="E34" s="22"/>
      <c r="F34" s="23"/>
      <c r="G34" s="44" t="str">
        <f>IF(Hitos[[#This Row],[Tempo Real]]="","",Hitos[[#This Row],[Inicio]]+Hitos[[#This Row],[Tempo Real]])</f>
        <v/>
      </c>
      <c r="H34" s="50"/>
      <c r="I34" s="53" t="str">
        <f>IF(Hitos[[#This Row],[Tempo Real]]-Hitos[[#This Row],[Tiempo estimado]]&gt;0,Hitos[[#This Row],[Tempo Real]]-Hitos[[#This Row],[Tiempo estimado]],"")</f>
        <v/>
      </c>
      <c r="J34" s="47"/>
      <c r="K34" s="18"/>
      <c r="L34" s="27" t="str">
        <f t="shared" ref="L34:AQ34" ca="1" si="13">IF(AND($C34="Objetivo",L$5&gt;=$F34,L$5&lt;=$F34+$J34-1),2,IF(AND($C34="Hito",L$5&gt;=$F34,L$5&lt;=$F34+$J34-1),1,""))</f>
        <v/>
      </c>
      <c r="M34" s="27" t="str">
        <f t="shared" ca="1" si="13"/>
        <v/>
      </c>
      <c r="N34" s="27" t="str">
        <f t="shared" ca="1" si="13"/>
        <v/>
      </c>
      <c r="O34" s="27" t="str">
        <f t="shared" ca="1" si="13"/>
        <v/>
      </c>
      <c r="P34" s="27" t="str">
        <f t="shared" ca="1" si="13"/>
        <v/>
      </c>
      <c r="Q34" s="27" t="str">
        <f t="shared" ca="1" si="13"/>
        <v/>
      </c>
      <c r="R34" s="27" t="str">
        <f t="shared" ca="1" si="13"/>
        <v/>
      </c>
      <c r="S34" s="27" t="str">
        <f t="shared" ca="1" si="13"/>
        <v/>
      </c>
      <c r="T34" s="27" t="str">
        <f t="shared" ca="1" si="13"/>
        <v/>
      </c>
      <c r="U34" s="27" t="str">
        <f t="shared" ca="1" si="13"/>
        <v/>
      </c>
      <c r="V34" s="27" t="str">
        <f t="shared" ca="1" si="13"/>
        <v/>
      </c>
      <c r="W34" s="27" t="str">
        <f t="shared" ca="1" si="13"/>
        <v/>
      </c>
      <c r="X34" s="27" t="str">
        <f t="shared" ca="1" si="13"/>
        <v/>
      </c>
      <c r="Y34" s="27" t="str">
        <f t="shared" ca="1" si="13"/>
        <v/>
      </c>
      <c r="Z34" s="27" t="str">
        <f t="shared" ca="1" si="13"/>
        <v/>
      </c>
      <c r="AA34" s="27" t="str">
        <f t="shared" ca="1" si="13"/>
        <v/>
      </c>
      <c r="AB34" s="27" t="str">
        <f t="shared" ca="1" si="13"/>
        <v/>
      </c>
      <c r="AC34" s="27" t="str">
        <f t="shared" ca="1" si="13"/>
        <v/>
      </c>
      <c r="AD34" s="27" t="str">
        <f t="shared" ca="1" si="13"/>
        <v/>
      </c>
      <c r="AE34" s="27" t="str">
        <f t="shared" ca="1" si="13"/>
        <v/>
      </c>
      <c r="AF34" s="27" t="str">
        <f t="shared" ca="1" si="13"/>
        <v/>
      </c>
      <c r="AG34" s="27" t="str">
        <f t="shared" ca="1" si="13"/>
        <v/>
      </c>
      <c r="AH34" s="27" t="str">
        <f t="shared" ca="1" si="13"/>
        <v/>
      </c>
      <c r="AI34" s="27" t="str">
        <f t="shared" ca="1" si="13"/>
        <v/>
      </c>
      <c r="AJ34" s="27" t="str">
        <f t="shared" ca="1" si="13"/>
        <v/>
      </c>
      <c r="AK34" s="27" t="str">
        <f t="shared" ca="1" si="13"/>
        <v/>
      </c>
      <c r="AL34" s="27" t="str">
        <f t="shared" ca="1" si="13"/>
        <v/>
      </c>
      <c r="AM34" s="27" t="str">
        <f t="shared" ca="1" si="13"/>
        <v/>
      </c>
      <c r="AN34" s="27" t="str">
        <f t="shared" ca="1" si="13"/>
        <v/>
      </c>
      <c r="AO34" s="27" t="str">
        <f t="shared" ca="1" si="13"/>
        <v/>
      </c>
      <c r="AP34" s="27" t="str">
        <f t="shared" ca="1" si="13"/>
        <v/>
      </c>
      <c r="AQ34" s="27" t="str">
        <f t="shared" ca="1" si="13"/>
        <v/>
      </c>
      <c r="AR34" s="27" t="str">
        <f t="shared" ref="AR34:BO34" ca="1" si="14">IF(AND($C34="Objetivo",AR$5&gt;=$F34,AR$5&lt;=$F34+$J34-1),2,IF(AND($C34="Hito",AR$5&gt;=$F34,AR$5&lt;=$F34+$J34-1),1,""))</f>
        <v/>
      </c>
      <c r="AS34" s="27" t="str">
        <f t="shared" ca="1" si="14"/>
        <v/>
      </c>
      <c r="AT34" s="27" t="str">
        <f t="shared" ca="1" si="14"/>
        <v/>
      </c>
      <c r="AU34" s="27" t="str">
        <f t="shared" ca="1" si="14"/>
        <v/>
      </c>
      <c r="AV34" s="27" t="str">
        <f t="shared" ca="1" si="14"/>
        <v/>
      </c>
      <c r="AW34" s="27" t="str">
        <f t="shared" ca="1" si="14"/>
        <v/>
      </c>
      <c r="AX34" s="27" t="str">
        <f t="shared" ca="1" si="14"/>
        <v/>
      </c>
      <c r="AY34" s="27" t="str">
        <f t="shared" ca="1" si="14"/>
        <v/>
      </c>
      <c r="AZ34" s="27" t="str">
        <f t="shared" ca="1" si="14"/>
        <v/>
      </c>
      <c r="BA34" s="27" t="str">
        <f t="shared" ca="1" si="14"/>
        <v/>
      </c>
      <c r="BB34" s="27" t="str">
        <f t="shared" ca="1" si="14"/>
        <v/>
      </c>
      <c r="BC34" s="27" t="str">
        <f t="shared" ca="1" si="14"/>
        <v/>
      </c>
      <c r="BD34" s="27" t="str">
        <f t="shared" ca="1" si="14"/>
        <v/>
      </c>
      <c r="BE34" s="27" t="str">
        <f t="shared" ca="1" si="14"/>
        <v/>
      </c>
      <c r="BF34" s="27" t="str">
        <f t="shared" ca="1" si="14"/>
        <v/>
      </c>
      <c r="BG34" s="27" t="str">
        <f t="shared" ca="1" si="14"/>
        <v/>
      </c>
      <c r="BH34" s="27" t="str">
        <f t="shared" ca="1" si="14"/>
        <v/>
      </c>
      <c r="BI34" s="27" t="str">
        <f t="shared" ca="1" si="14"/>
        <v/>
      </c>
      <c r="BJ34" s="27" t="str">
        <f t="shared" ca="1" si="14"/>
        <v/>
      </c>
      <c r="BK34" s="27" t="str">
        <f t="shared" ca="1" si="14"/>
        <v/>
      </c>
      <c r="BL34" s="27" t="str">
        <f t="shared" ca="1" si="14"/>
        <v/>
      </c>
      <c r="BM34" s="27" t="str">
        <f t="shared" ca="1" si="14"/>
        <v/>
      </c>
      <c r="BN34" s="27" t="str">
        <f t="shared" ca="1" si="14"/>
        <v/>
      </c>
      <c r="BO34" s="27" t="str">
        <f t="shared" ca="1" si="14"/>
        <v/>
      </c>
    </row>
    <row r="35" spans="1:67" s="2" customFormat="1" ht="30" customHeight="1" thickBot="1" x14ac:dyDescent="0.3">
      <c r="A35" s="10" t="s">
        <v>10</v>
      </c>
      <c r="B35" s="16"/>
      <c r="C35" s="16"/>
      <c r="D35" s="16"/>
      <c r="E35" s="16"/>
      <c r="F35" s="29"/>
      <c r="G35" s="29"/>
      <c r="H35" s="48"/>
      <c r="I35" s="48"/>
      <c r="J35" s="48"/>
      <c r="K35" s="35"/>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row>
    <row r="36" spans="1:67" ht="30" customHeight="1" x14ac:dyDescent="0.25">
      <c r="D36" s="5"/>
      <c r="E36" s="56"/>
      <c r="J36" s="49"/>
      <c r="K36" s="4"/>
    </row>
    <row r="37" spans="1:67" ht="30" customHeight="1" x14ac:dyDescent="0.25">
      <c r="D37" s="6"/>
    </row>
  </sheetData>
  <mergeCells count="9">
    <mergeCell ref="AA2:AD2"/>
    <mergeCell ref="AF2:AI2"/>
    <mergeCell ref="D3:E3"/>
    <mergeCell ref="D4:E4"/>
    <mergeCell ref="B5:K5"/>
    <mergeCell ref="F3:J3"/>
    <mergeCell ref="L2:O2"/>
    <mergeCell ref="Q2:T2"/>
    <mergeCell ref="V2:Y2"/>
  </mergeCells>
  <phoneticPr fontId="29" type="noConversion"/>
  <conditionalFormatting sqref="E19:E25 E7:E17 E27:E34">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25 L27:BO35 M26:BO26">
    <cfRule type="expression" dxfId="20" priority="1">
      <formula>AND(TODAY()&gt;=L$5,TODAY()&lt;M$5)</formula>
    </cfRule>
  </conditionalFormatting>
  <conditionalFormatting sqref="L4:AP4">
    <cfRule type="expression" dxfId="19" priority="19">
      <formula>L$5&lt;=EOMONTH($L$5,0)</formula>
    </cfRule>
  </conditionalFormatting>
  <conditionalFormatting sqref="M4:BO4">
    <cfRule type="expression" dxfId="18" priority="15">
      <formula>AND(M$5&lt;=EOMONTH($L$5,2),M$5&gt;EOMONTH($L$5,0),M$5&gt;EOMONTH($L$5,1))</formula>
    </cfRule>
  </conditionalFormatting>
  <conditionalFormatting sqref="L4:BO4">
    <cfRule type="expression" dxfId="17" priority="14">
      <formula>AND(L$5&lt;=EOMONTH($L$5,1),L$5&gt;EOMONTH($L$5,0))</formula>
    </cfRule>
  </conditionalFormatting>
  <conditionalFormatting sqref="L8:BO25 L27:BO34 M26:BO26">
    <cfRule type="expression" dxfId="16" priority="13">
      <formula>AND($C8="Riesgo bajo",L$5&gt;=$F8,L$5&lt;=$F8+$J8-1)</formula>
    </cfRule>
    <cfRule type="expression" dxfId="15" priority="21">
      <formula>AND($C8="Riesgo alto",L$5&gt;=$F8,L$5&lt;=$F8+$J8-1)</formula>
    </cfRule>
    <cfRule type="expression" dxfId="14" priority="36">
      <formula>AND($C8="Según lo previsto",L$5&gt;=$F8,L$5&lt;=$F8+$J8-1)</formula>
    </cfRule>
    <cfRule type="expression" dxfId="13" priority="55">
      <formula>AND($C8="Riesgo medio",L$5&gt;=$F8,L$5&lt;=$F8+$J8-1)</formula>
    </cfRule>
    <cfRule type="expression" dxfId="12" priority="74" stopIfTrue="1">
      <formula>AND(LEN($C8)=0,TODAY()&lt;=L$5,L$5&gt;=$F8,L$5&lt;=$F8+$J8-1)</formula>
    </cfRule>
    <cfRule type="expression" dxfId="11" priority="75" stopIfTrue="1">
      <formula>AND(LEN($C8)=0,L$5&gt;=$F8,L$5&lt;=$F8+$J8-1)</formula>
    </cfRule>
    <cfRule type="expression" dxfId="10" priority="73">
      <formula>AND(LEN($C8)=0,L$5&lt;=$G8-1,L$5&gt;=$G8-$I8)</formula>
    </cfRule>
  </conditionalFormatting>
  <conditionalFormatting sqref="E19:E25 E9:E17 E27:E34">
    <cfRule type="cellIs" dxfId="9" priority="7" operator="equal">
      <formula>-1</formula>
    </cfRule>
  </conditionalFormatting>
  <conditionalFormatting sqref="E18">
    <cfRule type="dataBar" priority="6">
      <dataBar>
        <cfvo type="num" val="0"/>
        <cfvo type="num" val="1"/>
        <color theme="0" tint="-0.249977111117893"/>
      </dataBar>
      <extLst>
        <ext xmlns:x14="http://schemas.microsoft.com/office/spreadsheetml/2009/9/main" uri="{B025F937-C7B1-47D3-B67F-A62EFF666E3E}">
          <x14:id>{17EA222C-3DA5-49EA-BBAC-74A966289BB6}</x14:id>
        </ext>
      </extLst>
    </cfRule>
  </conditionalFormatting>
  <conditionalFormatting sqref="E18">
    <cfRule type="cellIs" dxfId="8" priority="5" operator="equal">
      <formula>-1</formula>
    </cfRule>
  </conditionalFormatting>
  <conditionalFormatting sqref="E26">
    <cfRule type="dataBar" priority="4">
      <dataBar>
        <cfvo type="num" val="0"/>
        <cfvo type="num" val="1"/>
        <color theme="0" tint="-0.249977111117893"/>
      </dataBar>
      <extLst>
        <ext xmlns:x14="http://schemas.microsoft.com/office/spreadsheetml/2009/9/main" uri="{B025F937-C7B1-47D3-B67F-A62EFF666E3E}">
          <x14:id>{0FB617E1-C74D-4E18-A8E4-AADB285EE2E8}</x14:id>
        </ext>
      </extLst>
    </cfRule>
  </conditionalFormatting>
  <conditionalFormatting sqref="E26">
    <cfRule type="cellIs" dxfId="7" priority="3" operator="equal">
      <formula>-1</formula>
    </cfRule>
  </conditionalFormatting>
  <dataValidations count="2">
    <dataValidation type="whole" operator="greaterThanOrEqual" allowBlank="1" showInputMessage="1" promptTitle="Incremento de desplazamiento" prompt="Al cambiar este número, se desplazará la vista del diagrama de Gantt." sqref="F4:I4" xr:uid="{00000000-0002-0000-0000-000000000000}">
      <formula1>0</formula1>
    </dataValidation>
    <dataValidation type="list" allowBlank="1" showInputMessage="1" showErrorMessage="1" sqref="C9:C34"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11</xdr:col>
                    <xdr:colOff>28575</xdr:colOff>
                    <xdr:row>5</xdr:row>
                    <xdr:rowOff>57150</xdr:rowOff>
                  </from>
                  <to>
                    <xdr:col>67</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E19:E25 E7:E17 E27:E34</xm:sqref>
        </x14:conditionalFormatting>
        <x14:conditionalFormatting xmlns:xm="http://schemas.microsoft.com/office/excel/2006/main">
          <x14:cfRule type="dataBar" id="{17EA222C-3DA5-49EA-BBAC-74A966289BB6}">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FB617E1-C74D-4E18-A8E4-AADB285EE2E8}">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L8:BO25 L27:BO34 M26:BO26</xm:sqref>
        </x14:conditionalFormatting>
        <x14:conditionalFormatting xmlns:xm="http://schemas.microsoft.com/office/excel/2006/main">
          <x14:cfRule type="iconSet" priority="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L35:BO35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C12077-AA34-4CBA-81BC-E2D652060434}">
          <x14:formula1>
            <xm:f>Equipo!$B$4:$B$9</xm:f>
          </x14:formula1>
          <xm:sqref>D9:D34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E985-FC43-4621-9893-6145B287E5D0}">
  <dimension ref="B3:G39"/>
  <sheetViews>
    <sheetView workbookViewId="0">
      <selection activeCell="B13" sqref="B13"/>
    </sheetView>
  </sheetViews>
  <sheetFormatPr baseColWidth="10" defaultRowHeight="15" x14ac:dyDescent="0.25"/>
  <cols>
    <col min="2" max="2" width="30.85546875" bestFit="1" customWidth="1"/>
    <col min="3" max="3" width="26.7109375" bestFit="1" customWidth="1"/>
  </cols>
  <sheetData>
    <row r="3" spans="2:3" x14ac:dyDescent="0.25">
      <c r="B3" t="s">
        <v>18</v>
      </c>
      <c r="C3" t="s">
        <v>26</v>
      </c>
    </row>
    <row r="4" spans="2:3" x14ac:dyDescent="0.25">
      <c r="B4" t="s">
        <v>27</v>
      </c>
      <c r="C4" t="s">
        <v>28</v>
      </c>
    </row>
    <row r="5" spans="2:3" x14ac:dyDescent="0.25">
      <c r="B5" t="s">
        <v>29</v>
      </c>
      <c r="C5" t="s">
        <v>31</v>
      </c>
    </row>
    <row r="6" spans="2:3" x14ac:dyDescent="0.25">
      <c r="B6" t="s">
        <v>32</v>
      </c>
      <c r="C6" t="s">
        <v>30</v>
      </c>
    </row>
    <row r="7" spans="2:3" x14ac:dyDescent="0.25">
      <c r="B7" t="s">
        <v>33</v>
      </c>
      <c r="C7" t="s">
        <v>30</v>
      </c>
    </row>
    <row r="8" spans="2:3" x14ac:dyDescent="0.25">
      <c r="B8" t="s">
        <v>34</v>
      </c>
      <c r="C8" s="41" t="s">
        <v>30</v>
      </c>
    </row>
    <row r="9" spans="2:3" x14ac:dyDescent="0.25">
      <c r="B9" t="s">
        <v>35</v>
      </c>
      <c r="C9" s="41" t="s">
        <v>30</v>
      </c>
    </row>
    <row r="13" spans="2:3" x14ac:dyDescent="0.25">
      <c r="B13" t="s">
        <v>52</v>
      </c>
    </row>
    <row r="22" spans="7:7" x14ac:dyDescent="0.25">
      <c r="G22" s="54" t="s">
        <v>14</v>
      </c>
    </row>
    <row r="23" spans="7:7" x14ac:dyDescent="0.25">
      <c r="G23" s="55" t="s">
        <v>15</v>
      </c>
    </row>
    <row r="24" spans="7:7" x14ac:dyDescent="0.25">
      <c r="G24" s="54" t="s">
        <v>15</v>
      </c>
    </row>
    <row r="25" spans="7:7" x14ac:dyDescent="0.25">
      <c r="G25" s="55" t="s">
        <v>14</v>
      </c>
    </row>
    <row r="26" spans="7:7" x14ac:dyDescent="0.25">
      <c r="G26" s="54" t="s">
        <v>15</v>
      </c>
    </row>
    <row r="27" spans="7:7" x14ac:dyDescent="0.25">
      <c r="G27" s="55" t="s">
        <v>15</v>
      </c>
    </row>
    <row r="28" spans="7:7" x14ac:dyDescent="0.25">
      <c r="G28" s="54" t="s">
        <v>14</v>
      </c>
    </row>
    <row r="29" spans="7:7" x14ac:dyDescent="0.25">
      <c r="G29" s="55" t="s">
        <v>15</v>
      </c>
    </row>
    <row r="30" spans="7:7" x14ac:dyDescent="0.25">
      <c r="G30" s="54" t="s">
        <v>13</v>
      </c>
    </row>
    <row r="31" spans="7:7" x14ac:dyDescent="0.25">
      <c r="G31" s="55" t="s">
        <v>12</v>
      </c>
    </row>
    <row r="32" spans="7:7" x14ac:dyDescent="0.25">
      <c r="G32" s="54" t="s">
        <v>12</v>
      </c>
    </row>
    <row r="33" spans="7:7" x14ac:dyDescent="0.25">
      <c r="G33" s="55" t="s">
        <v>15</v>
      </c>
    </row>
    <row r="34" spans="7:7" x14ac:dyDescent="0.25">
      <c r="G34" s="54" t="s">
        <v>12</v>
      </c>
    </row>
    <row r="35" spans="7:7" x14ac:dyDescent="0.25">
      <c r="G35" s="55" t="s">
        <v>12</v>
      </c>
    </row>
    <row r="36" spans="7:7" x14ac:dyDescent="0.25">
      <c r="G36" s="54" t="s">
        <v>12</v>
      </c>
    </row>
    <row r="37" spans="7:7" x14ac:dyDescent="0.25">
      <c r="G37" s="55" t="s">
        <v>12</v>
      </c>
    </row>
    <row r="38" spans="7:7" x14ac:dyDescent="0.25">
      <c r="G38" s="54" t="s">
        <v>12</v>
      </c>
    </row>
    <row r="39" spans="7:7" x14ac:dyDescent="0.25">
      <c r="G39" s="55"/>
    </row>
  </sheetData>
  <dataValidations count="1">
    <dataValidation type="list" allowBlank="1" showInputMessage="1" showErrorMessage="1" sqref="G22:G39" xr:uid="{051A1237-C4CB-48D8-8DAF-EB9111C619B1}">
      <formula1>"Objetivo,Hito,Según lo previsto, Riesgo bajo, Riesgo medio, Riesgo alto"</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Equipo</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2020-10-17T19:11:12Z</dcterms:modified>
</cp:coreProperties>
</file>