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ma Bear\Documents\Boot Camp Downloads\homework downloads\"/>
    </mc:Choice>
  </mc:AlternateContent>
  <xr:revisionPtr revIDLastSave="0" documentId="13_ncr:1_{C30ECE98-A9FE-48E4-836F-2FBC99D5D62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Main Spreadsheet" sheetId="1" r:id="rId1"/>
    <sheet name="Category Stats" sheetId="4" r:id="rId2"/>
    <sheet name="Sub-Category Stats" sheetId="5" r:id="rId3"/>
    <sheet name="Outcomes" sheetId="8" r:id="rId4"/>
    <sheet name="Bonus" sheetId="10" r:id="rId5"/>
    <sheet name="other reference" sheetId="9" r:id="rId6"/>
  </sheets>
  <calcPr calcId="191029"/>
  <pivotCaches>
    <pivotCache cacheId="0" r:id="rId7"/>
    <pivotCache cacheId="1" r:id="rId8"/>
    <pivotCache cacheId="2" r:id="rId9"/>
    <pivotCache cacheId="3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10" l="1"/>
  <c r="G4" i="10" s="1"/>
  <c r="E3" i="10"/>
  <c r="G3" i="10" s="1"/>
  <c r="H5" i="10"/>
  <c r="H6" i="10"/>
  <c r="H7" i="10"/>
  <c r="H8" i="10"/>
  <c r="H9" i="10"/>
  <c r="H10" i="10"/>
  <c r="H11" i="10"/>
  <c r="H12" i="10"/>
  <c r="H13" i="10"/>
  <c r="H2" i="10"/>
  <c r="G5" i="10"/>
  <c r="G6" i="10"/>
  <c r="G7" i="10"/>
  <c r="G8" i="10"/>
  <c r="G9" i="10"/>
  <c r="G10" i="10"/>
  <c r="G11" i="10"/>
  <c r="G12" i="10"/>
  <c r="G13" i="10"/>
  <c r="G2" i="10"/>
  <c r="F5" i="10"/>
  <c r="F6" i="10"/>
  <c r="F7" i="10"/>
  <c r="F8" i="10"/>
  <c r="F9" i="10"/>
  <c r="F10" i="10"/>
  <c r="F11" i="10"/>
  <c r="F12" i="10"/>
  <c r="F13" i="10"/>
  <c r="F2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13" i="10"/>
  <c r="B12" i="10"/>
  <c r="B11" i="10"/>
  <c r="B10" i="10"/>
  <c r="B9" i="10"/>
  <c r="B8" i="10"/>
  <c r="B7" i="10"/>
  <c r="B6" i="10"/>
  <c r="B5" i="10"/>
  <c r="B3" i="10"/>
  <c r="B4" i="10"/>
  <c r="E13" i="10"/>
  <c r="E12" i="10"/>
  <c r="E11" i="10"/>
  <c r="E10" i="10"/>
  <c r="E9" i="10"/>
  <c r="E7" i="10"/>
  <c r="E6" i="10"/>
  <c r="E5" i="10"/>
  <c r="E8" i="10"/>
  <c r="H4" i="10" l="1"/>
  <c r="F4" i="10"/>
  <c r="H3" i="10"/>
  <c r="F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<sst xmlns="http://schemas.openxmlformats.org/spreadsheetml/2006/main" count="33111" uniqueCount="8407">
  <si>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</si>
  <si>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</si>
  <si>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</si>
  <si>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</si>
  <si>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</si>
  <si>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</si>
  <si>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</si>
  <si>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</si>
  <si>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</si>
  <si>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</si>
  <si>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</si>
  <si>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</si>
  <si>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</si>
  <si>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</si>
  <si>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</si>
  <si>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</si>
  <si>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</si>
  <si>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</si>
  <si>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</si>
  <si>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</si>
  <si>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</si>
  <si>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</si>
  <si>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</si>
  <si>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</si>
  <si>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</si>
  <si>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</si>
  <si>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</si>
  <si>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</si>
  <si>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</si>
  <si>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</si>
  <si>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</si>
  <si>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</si>
  <si>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</si>
  <si>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</si>
  <si>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</si>
  <si>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</si>
  <si>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</si>
  <si>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</si>
  <si>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</si>
  <si>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</si>
  <si>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</si>
  <si>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</si>
  <si>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</si>
  <si>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</si>
  <si>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</si>
  <si>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</si>
  <si>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</si>
  <si>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</si>
  <si>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</si>
  <si>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</si>
  <si>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</si>
  <si>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</si>
  <si>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</si>
  <si>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</si>
  <si>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</si>
  <si>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</si>
  <si>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</si>
  <si>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</si>
  <si>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</si>
  <si>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</si>
  <si>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</si>
  <si>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</si>
  <si>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</si>
  <si>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</si>
  <si>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</si>
  <si>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</si>
  <si>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</si>
  <si>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</si>
  <si>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</si>
  <si>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</si>
  <si>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</si>
  <si>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</si>
  <si>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</si>
  <si>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</si>
  <si>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</si>
  <si>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</si>
  <si>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</si>
  <si>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</si>
  <si>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</si>
  <si>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</si>
  <si>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</si>
  <si>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</si>
  <si>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</si>
  <si>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</si>
  <si>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</si>
  <si>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</si>
  <si>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</si>
  <si>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</si>
  <si>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</si>
  <si>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</si>
  <si>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</si>
  <si>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</si>
  <si>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</si>
  <si>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</si>
  <si>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</si>
  <si>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</si>
  <si>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</si>
  <si>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</si>
  <si>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</si>
  <si>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</si>
  <si>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</si>
  <si>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</si>
  <si>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</si>
  <si>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</si>
  <si>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</si>
  <si>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</si>
  <si>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</si>
  <si>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</si>
  <si>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</si>
  <si>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</si>
  <si>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</si>
  <si>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</si>
  <si>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</si>
  <si>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</si>
  <si>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</si>
  <si>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</si>
  <si>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</si>
  <si>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</si>
  <si>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</si>
  <si>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</si>
  <si>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</si>
  <si>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</si>
  <si>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</si>
  <si>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</si>
  <si>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</si>
  <si>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</si>
  <si>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</si>
  <si>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</si>
  <si>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</si>
  <si>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</si>
  <si>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</si>
  <si>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</si>
  <si>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</si>
  <si>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</si>
  <si>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</si>
  <si>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</si>
  <si>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</si>
  <si>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</si>
  <si>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</si>
  <si>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</si>
  <si>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</si>
  <si>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</si>
  <si>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</si>
  <si>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</si>
  <si>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</si>
  <si>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</si>
  <si>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</si>
  <si>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</si>
  <si>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</si>
  <si>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</si>
  <si>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</si>
  <si>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</si>
  <si>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</si>
  <si>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</si>
  <si>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</si>
  <si>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</si>
  <si>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</si>
  <si>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</si>
  <si>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</si>
  <si>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</si>
  <si>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</si>
  <si>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</si>
  <si>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</si>
  <si>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</si>
  <si>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</si>
  <si>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</si>
  <si>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</si>
  <si>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</si>
  <si>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</si>
  <si>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</si>
  <si>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</si>
  <si>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</si>
  <si>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</si>
  <si>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</si>
  <si>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</si>
  <si>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</si>
  <si>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</si>
  <si>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</si>
  <si>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</si>
  <si>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</si>
  <si>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</si>
  <si>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</si>
  <si>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</si>
  <si>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</si>
  <si>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</si>
  <si>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</si>
  <si>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</si>
  <si>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</si>
  <si>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</si>
  <si>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</si>
  <si>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</si>
  <si>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</si>
  <si>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</si>
  <si>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</si>
  <si>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</si>
  <si>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</si>
  <si>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</si>
  <si>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</si>
  <si>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</si>
  <si>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</si>
  <si>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</si>
  <si>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</si>
  <si>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</si>
  <si>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</si>
  <si>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</si>
  <si>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</si>
  <si>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</si>
  <si>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</si>
  <si>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</si>
  <si>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</si>
  <si>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</si>
  <si>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</si>
  <si>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</si>
  <si>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</si>
  <si>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</si>
  <si>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</si>
  <si>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</si>
  <si>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</si>
  <si>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</si>
  <si>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</si>
  <si>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</si>
  <si>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</si>
  <si>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</si>
  <si>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</si>
  <si>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</si>
  <si>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</si>
  <si>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</si>
  <si>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</si>
  <si>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</si>
  <si>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</si>
  <si>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</si>
  <si>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</si>
  <si>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</si>
  <si>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</si>
  <si>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</si>
  <si>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</si>
  <si>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</si>
  <si>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</si>
  <si>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</si>
  <si>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</si>
  <si>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</si>
  <si>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</si>
  <si>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</si>
  <si>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</si>
  <si>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</si>
  <si>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</si>
  <si>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</si>
  <si>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</si>
  <si>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</si>
  <si>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</si>
  <si>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</si>
  <si>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</si>
  <si>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</si>
  <si>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</si>
  <si>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</si>
  <si>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</si>
  <si>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</si>
  <si>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</si>
  <si>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</si>
  <si>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</si>
  <si>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</si>
  <si>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</si>
  <si>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</si>
  <si>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</si>
  <si>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</si>
  <si>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</si>
  <si>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</si>
  <si>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</si>
  <si>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</si>
  <si>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</si>
  <si>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</si>
  <si>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</si>
  <si>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</si>
  <si>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</si>
  <si>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</si>
  <si>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</si>
  <si>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</si>
  <si>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</si>
  <si>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</si>
  <si>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</si>
  <si>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</si>
  <si>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</si>
  <si>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</si>
  <si>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</si>
  <si>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</si>
  <si>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</si>
  <si>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</si>
  <si>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</si>
  <si>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</si>
  <si>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</si>
  <si>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</si>
  <si>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</si>
  <si>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</si>
  <si>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</si>
  <si>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</si>
  <si>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</si>
  <si>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</si>
  <si>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</si>
  <si>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</si>
  <si>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</si>
  <si>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</si>
  <si>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</si>
  <si>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</si>
  <si>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</si>
  <si>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</si>
  <si>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</si>
  <si>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</si>
  <si>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</si>
  <si>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</si>
  <si>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</si>
  <si>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</si>
  <si>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</si>
  <si>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</si>
  <si>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</si>
  <si>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</si>
  <si>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</si>
  <si>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</si>
  <si>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</si>
  <si>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</si>
  <si>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</si>
  <si>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</si>
  <si>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</si>
  <si>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</si>
  <si>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</si>
  <si>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</si>
  <si>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</si>
  <si>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</si>
  <si>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</si>
  <si>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</si>
  <si>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</si>
  <si>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</si>
  <si>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</si>
  <si>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</si>
  <si>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</si>
  <si>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</si>
  <si>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</si>
  <si>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</si>
  <si>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</si>
  <si>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</si>
  <si>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</si>
  <si>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</si>
  <si>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</si>
  <si>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</si>
  <si>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</si>
  <si>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</si>
  <si>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</si>
  <si>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</si>
  <si>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</si>
  <si>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</si>
  <si>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</si>
  <si>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</si>
  <si>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</si>
  <si>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</si>
  <si>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</si>
  <si>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</si>
  <si>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</si>
  <si>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</si>
  <si>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</si>
  <si>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</si>
  <si>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</si>
  <si>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</si>
  <si>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</si>
  <si>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</si>
  <si>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</si>
  <si>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</si>
  <si>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</si>
  <si>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</si>
  <si>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</si>
  <si>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</si>
  <si>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</si>
  <si>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</si>
  <si>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</si>
  <si>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</si>
  <si>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</si>
  <si>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</si>
  <si>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</si>
  <si>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</si>
  <si>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</si>
  <si>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</si>
  <si>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</si>
  <si>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</si>
  <si>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</si>
  <si>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</si>
  <si>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</si>
  <si>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</si>
  <si>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</si>
  <si>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</si>
  <si>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</si>
  <si>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</si>
  <si>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</si>
  <si>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</si>
  <si>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</si>
  <si>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</si>
  <si>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</si>
  <si>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</si>
  <si>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</si>
  <si>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</si>
  <si>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</si>
  <si>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</si>
  <si>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</si>
  <si>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</si>
  <si>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</si>
  <si>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</si>
  <si>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</si>
  <si>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</si>
  <si>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</si>
  <si>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</si>
  <si>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</si>
  <si>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</si>
  <si>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</si>
  <si>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</si>
  <si>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</si>
  <si>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</si>
  <si>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</si>
  <si>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</si>
  <si>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</si>
  <si>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</si>
  <si>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</si>
  <si>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</si>
  <si>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</si>
  <si>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</si>
  <si>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</si>
  <si>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</si>
  <si>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</si>
  <si>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</si>
  <si>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</si>
  <si>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</si>
  <si>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</si>
  <si>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</si>
  <si>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</si>
  <si>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</si>
  <si>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</si>
  <si>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</si>
  <si>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</si>
  <si>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</si>
  <si>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</si>
  <si>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</si>
  <si>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</si>
  <si>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</si>
  <si>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</si>
  <si>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</si>
  <si>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</si>
  <si>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</si>
  <si>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</si>
  <si>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</si>
  <si>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</si>
  <si>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</si>
  <si>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</si>
  <si>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</si>
  <si>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</si>
  <si>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</si>
  <si>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</si>
  <si>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</si>
  <si>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</si>
  <si>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</si>
  <si>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</si>
  <si>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</si>
  <si>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</si>
  <si>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</si>
  <si>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</si>
  <si>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</si>
  <si>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</si>
  <si>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</si>
  <si>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</si>
  <si>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</si>
  <si>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</si>
  <si>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</si>
  <si>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</si>
  <si>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</si>
  <si>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</si>
  <si>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</si>
  <si>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</si>
  <si>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</si>
  <si>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</si>
  <si>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</si>
  <si>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</si>
  <si>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</si>
  <si>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</si>
  <si>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</si>
  <si>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</si>
  <si>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</si>
  <si>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</si>
  <si>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</si>
  <si>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</si>
  <si>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</si>
  <si>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</si>
  <si>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</si>
  <si>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</si>
  <si>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</si>
  <si>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</si>
  <si>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</si>
  <si>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</si>
  <si>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</si>
  <si>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</si>
  <si>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</si>
  <si>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</si>
  <si>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</si>
  <si>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</si>
  <si>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</si>
  <si>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</si>
  <si>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</si>
  <si>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</si>
  <si>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</si>
  <si>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</si>
  <si>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</si>
  <si>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</si>
  <si>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</si>
  <si>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</si>
  <si>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</si>
  <si>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</si>
  <si>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</si>
  <si>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</si>
  <si>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</si>
  <si>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</si>
  <si>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</si>
  <si>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</si>
  <si>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</si>
  <si>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</si>
  <si>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</si>
  <si>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</si>
  <si>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</si>
  <si>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</si>
  <si>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</si>
  <si>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</si>
  <si>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</si>
  <si>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</si>
  <si>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</si>
  <si>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</si>
  <si>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</si>
  <si>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</si>
  <si>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</si>
  <si>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</si>
  <si>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</si>
  <si>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</si>
  <si>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</si>
  <si>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</si>
  <si>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</si>
  <si>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</si>
  <si>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</si>
  <si>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</si>
  <si>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</si>
  <si>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</si>
  <si>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</si>
  <si>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</si>
  <si>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</si>
  <si>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</si>
  <si>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</si>
  <si>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</si>
  <si>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</si>
  <si>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</si>
  <si>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</si>
  <si>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</si>
  <si>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</si>
  <si>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</si>
  <si>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</si>
  <si>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</si>
  <si>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</si>
  <si>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</si>
  <si>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</si>
  <si>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</si>
  <si>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</si>
  <si>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</si>
  <si>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</si>
  <si>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</si>
  <si>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</si>
  <si>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</si>
  <si>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</si>
  <si>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</si>
  <si>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</si>
  <si>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</si>
  <si>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</si>
  <si>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</si>
  <si>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</si>
  <si>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</si>
  <si>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</si>
  <si>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</si>
  <si>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</si>
  <si>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</si>
  <si>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</si>
  <si>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</si>
  <si>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</si>
  <si>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</si>
  <si>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</si>
  <si>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</si>
  <si>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</si>
  <si>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</si>
  <si>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</si>
  <si>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</si>
  <si>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</si>
  <si>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</si>
  <si>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</si>
  <si>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</si>
  <si>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</si>
  <si>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</si>
  <si>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</si>
  <si>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</si>
  <si>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</si>
  <si>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</si>
  <si>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</si>
  <si>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</si>
  <si>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</si>
  <si>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</si>
  <si>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</si>
  <si>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</si>
  <si>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</si>
  <si>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</si>
  <si>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</si>
  <si>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</si>
  <si>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</si>
  <si>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</si>
  <si>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</si>
  <si>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</si>
  <si>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</si>
  <si>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</si>
  <si>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</si>
  <si>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</si>
  <si>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</si>
  <si>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</si>
  <si>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</si>
  <si>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</si>
  <si>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</si>
  <si>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</si>
  <si>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</si>
  <si>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</si>
  <si>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</si>
  <si>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</si>
  <si>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</si>
  <si>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</si>
  <si>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</si>
  <si>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</si>
  <si>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</si>
  <si>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</si>
  <si>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</si>
  <si>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</si>
  <si>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</si>
  <si>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</si>
  <si>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</si>
  <si>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</si>
  <si>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</si>
  <si>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</si>
  <si>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</si>
  <si>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</si>
  <si>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</si>
  <si>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</si>
  <si>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</si>
  <si>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</si>
  <si>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</si>
  <si>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</si>
  <si>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</si>
  <si>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</si>
  <si>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</si>
  <si>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</si>
  <si>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</si>
  <si>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</si>
  <si>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</si>
  <si>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</si>
  <si>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</si>
  <si>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</si>
  <si>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</si>
  <si>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</si>
  <si>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</si>
  <si>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</si>
  <si>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</si>
  <si>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</si>
  <si>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</si>
  <si>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</si>
  <si>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</si>
  <si>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</si>
  <si>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</si>
  <si>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</si>
  <si>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</si>
  <si>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</si>
  <si>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</si>
  <si>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</si>
  <si>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</si>
  <si>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</si>
  <si>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</si>
  <si>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</si>
  <si>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</si>
  <si>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</si>
  <si>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</si>
  <si>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</si>
  <si>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</si>
  <si>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</si>
  <si>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</si>
  <si>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</si>
  <si>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</si>
  <si>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</si>
  <si>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</si>
  <si>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</si>
  <si>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</si>
  <si>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</si>
  <si>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</si>
  <si>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</si>
  <si>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</si>
  <si>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</si>
  <si>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</si>
  <si>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</si>
  <si>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</si>
  <si>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</si>
  <si>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</si>
  <si>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</si>
  <si>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</si>
  <si>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</si>
  <si>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</si>
  <si>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</si>
  <si>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</si>
  <si>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</si>
  <si>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</si>
  <si>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</si>
  <si>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</si>
  <si>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</si>
  <si>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</si>
  <si>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</si>
  <si>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</si>
  <si>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</si>
  <si>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</si>
  <si>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</si>
  <si>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</si>
  <si>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</si>
  <si>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</si>
  <si>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</si>
  <si>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</si>
  <si>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</si>
  <si>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</si>
  <si>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</si>
  <si>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</si>
  <si>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</si>
  <si>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</si>
  <si>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</si>
  <si>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</si>
  <si>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</si>
  <si>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</si>
  <si>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</si>
  <si>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</si>
  <si>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</si>
  <si>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</si>
  <si>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</si>
  <si>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</si>
  <si>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</si>
  <si>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</si>
  <si>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</si>
  <si>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</si>
  <si>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</si>
  <si>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</si>
  <si>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</si>
  <si>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</si>
  <si>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</si>
  <si>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</si>
  <si>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</si>
  <si>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</si>
  <si>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</si>
  <si>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</si>
  <si>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</si>
  <si>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</si>
  <si>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</si>
  <si>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</si>
  <si>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</si>
  <si>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</si>
  <si>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</si>
  <si>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</si>
  <si>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</si>
  <si>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</si>
  <si>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</si>
  <si>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</si>
  <si>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</si>
  <si>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</si>
  <si>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</si>
  <si>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</si>
  <si>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</si>
  <si>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</si>
  <si>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</si>
  <si>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</si>
  <si>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</si>
  <si>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</si>
  <si>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</si>
  <si>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</si>
  <si>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</si>
  <si>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</si>
  <si>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</si>
  <si>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</si>
  <si>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</si>
  <si>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</si>
  <si>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</si>
  <si>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</si>
  <si>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</si>
  <si>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</si>
  <si>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</si>
  <si>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</si>
  <si>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</si>
  <si>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</si>
  <si>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</si>
  <si>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</si>
  <si>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</si>
  <si>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</si>
  <si>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</si>
  <si>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</si>
  <si>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</si>
  <si>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</si>
  <si>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</si>
  <si>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</si>
  <si>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</si>
  <si>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</si>
  <si>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</si>
  <si>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</si>
  <si>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</si>
  <si>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</si>
  <si>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</si>
  <si>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</si>
  <si>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</si>
  <si>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</si>
  <si>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</si>
  <si>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</si>
  <si>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</si>
  <si>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</si>
  <si>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</si>
  <si>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</si>
  <si>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</si>
  <si>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</si>
  <si>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</si>
  <si>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</si>
  <si>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</si>
  <si>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</si>
  <si>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</si>
  <si>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</si>
  <si>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</si>
  <si>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</si>
  <si>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</si>
  <si>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</si>
  <si>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</si>
  <si>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</si>
  <si>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</si>
  <si>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</si>
  <si>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</si>
  <si>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</si>
  <si>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</si>
  <si>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</si>
  <si>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</si>
  <si>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</si>
  <si>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</si>
  <si>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</si>
  <si>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</si>
  <si>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</si>
  <si>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</si>
  <si>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</si>
  <si>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</si>
  <si>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</si>
  <si>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</si>
  <si>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</si>
  <si>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</si>
  <si>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</si>
  <si>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</si>
  <si>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</si>
  <si>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</si>
  <si>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</si>
  <si>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</si>
  <si>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</si>
  <si>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</si>
  <si>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</si>
  <si>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</si>
  <si>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</si>
  <si>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</si>
  <si>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</si>
  <si>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</si>
  <si>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</si>
  <si>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</si>
  <si>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</si>
  <si>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</si>
  <si>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</si>
  <si>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</si>
  <si>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</si>
  <si>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</si>
  <si>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</si>
  <si>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</si>
  <si>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</si>
  <si>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</si>
  <si>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</si>
  <si>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</si>
  <si>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</si>
  <si>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</si>
  <si>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</si>
  <si>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</si>
  <si>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</si>
  <si>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</si>
  <si>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</si>
  <si>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</si>
  <si>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</si>
  <si>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</si>
  <si>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</si>
  <si>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</si>
  <si>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</si>
  <si>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</si>
  <si>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</si>
  <si>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</si>
  <si>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</si>
  <si>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</si>
  <si>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</si>
  <si>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</si>
  <si>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</si>
  <si>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</si>
  <si>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</si>
  <si>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</si>
  <si>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</si>
  <si>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</si>
  <si>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</si>
  <si>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</si>
  <si>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</si>
  <si>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</si>
  <si>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</si>
  <si>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</si>
  <si>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</si>
  <si>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</si>
  <si>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</si>
  <si>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</si>
  <si>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</si>
  <si>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</si>
  <si>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</si>
  <si>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</si>
  <si>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</si>
  <si>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</si>
  <si>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</si>
  <si>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</si>
  <si>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</si>
  <si>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</si>
  <si>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</si>
  <si>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</si>
  <si>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</si>
  <si>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</si>
  <si>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</si>
  <si>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</si>
  <si>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</si>
  <si>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</si>
  <si>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</si>
  <si>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</si>
  <si>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</si>
  <si>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</si>
  <si>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</si>
  <si>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</si>
  <si>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</si>
  <si>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</si>
  <si>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</si>
  <si>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</si>
  <si>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</si>
  <si>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</si>
  <si>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</si>
  <si>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</si>
  <si>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</si>
  <si>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</si>
  <si>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</si>
  <si>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</si>
  <si>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</si>
  <si>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</si>
  <si>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</si>
  <si>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</si>
  <si>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</si>
  <si>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</si>
  <si>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</si>
  <si>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</si>
  <si>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</si>
  <si>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</si>
  <si>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</si>
  <si>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</si>
  <si>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</si>
  <si>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</si>
  <si>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</si>
  <si>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</si>
  <si>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</si>
  <si>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</si>
  <si>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</si>
  <si>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</si>
  <si>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</si>
  <si>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</si>
  <si>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</si>
  <si>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</si>
  <si>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</si>
  <si>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</si>
  <si>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</si>
  <si>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</si>
  <si>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</si>
  <si>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</si>
  <si>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</si>
  <si>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</si>
  <si>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</si>
  <si>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</si>
  <si>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</si>
  <si>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</si>
  <si>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</si>
  <si>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</si>
  <si>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</si>
  <si>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</si>
  <si>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</si>
  <si>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</si>
  <si>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</si>
  <si>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</si>
  <si>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</si>
  <si>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</si>
  <si>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</si>
  <si>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</si>
  <si>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</si>
  <si>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</si>
  <si>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</si>
  <si>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</si>
  <si>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</si>
  <si>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</si>
  <si>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</si>
  <si>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</si>
  <si>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</si>
  <si>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</si>
  <si>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</si>
  <si>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</si>
  <si>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</si>
  <si>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</si>
  <si>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</si>
  <si>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</si>
  <si>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</si>
  <si>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</si>
  <si>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</si>
  <si>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</si>
  <si>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</si>
  <si>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</si>
  <si>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</si>
  <si>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</si>
  <si>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</si>
  <si>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</si>
  <si>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</si>
  <si>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</si>
  <si>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</si>
  <si>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</si>
  <si>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</si>
  <si>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</si>
  <si>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</si>
  <si>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</si>
  <si>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</si>
  <si>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</si>
  <si>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</si>
  <si>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</si>
  <si>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</si>
  <si>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</si>
  <si>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</si>
  <si>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</si>
  <si>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</si>
  <si>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</si>
  <si>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</si>
  <si>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</si>
  <si>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</si>
  <si>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</si>
  <si>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</si>
  <si>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</si>
  <si>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</si>
  <si>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</si>
  <si>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</si>
  <si>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</si>
  <si>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</si>
  <si>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</si>
  <si>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</si>
  <si>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</si>
  <si>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</si>
  <si>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</si>
  <si>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</si>
  <si>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</si>
  <si>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</si>
  <si>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</si>
  <si>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</si>
  <si>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</si>
  <si>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</si>
  <si>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</si>
  <si>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</si>
  <si>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</si>
  <si>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</si>
  <si>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</si>
  <si>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</si>
  <si>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</si>
  <si>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</si>
  <si>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</si>
  <si>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</si>
  <si>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</si>
  <si>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</si>
  <si>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</si>
  <si>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</si>
  <si>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</si>
  <si>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</si>
  <si>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</si>
  <si>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</si>
  <si>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</si>
  <si>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</si>
  <si>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</si>
  <si>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</si>
  <si>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</si>
  <si>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</si>
  <si>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</si>
  <si>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</si>
  <si>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</si>
  <si>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</si>
  <si>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</si>
  <si>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</si>
  <si>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</si>
  <si>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</si>
  <si>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</si>
  <si>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</si>
  <si>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</si>
  <si>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</si>
  <si>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</si>
  <si>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</si>
  <si>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</si>
  <si>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</si>
  <si>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</si>
  <si>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</si>
  <si>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</si>
  <si>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</si>
  <si>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</si>
  <si>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</si>
  <si>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</si>
  <si>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</si>
  <si>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</si>
  <si>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</si>
  <si>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</si>
  <si>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</si>
  <si>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</si>
  <si>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</si>
  <si>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</si>
  <si>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</si>
  <si>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</si>
  <si>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</si>
  <si>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</si>
  <si>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</si>
  <si>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</si>
  <si>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</si>
  <si>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</si>
  <si>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</si>
  <si>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</si>
  <si>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</si>
  <si>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</si>
  <si>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</si>
  <si>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</si>
  <si>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</si>
  <si>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</si>
  <si>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</si>
  <si>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</si>
  <si>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</si>
  <si>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</si>
  <si>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</si>
  <si>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</si>
  <si>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</si>
  <si>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</si>
  <si>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</si>
  <si>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</si>
  <si>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</si>
  <si>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</si>
  <si>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</si>
  <si>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</si>
  <si>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</si>
  <si>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</si>
  <si>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</si>
  <si>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</si>
  <si>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</si>
  <si>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</si>
  <si>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</si>
  <si>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</si>
  <si>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</si>
  <si>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</si>
  <si>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</si>
  <si>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</si>
  <si>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</si>
  <si>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</si>
  <si>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</si>
  <si>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</si>
  <si>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</si>
  <si>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</si>
  <si>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</si>
  <si>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</si>
  <si>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</si>
  <si>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</si>
  <si>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</si>
  <si>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</si>
  <si>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</si>
  <si>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</si>
  <si>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</si>
  <si>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</si>
  <si>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</si>
  <si>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</si>
  <si>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</si>
  <si>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</si>
  <si>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</si>
  <si>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</si>
  <si>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</si>
  <si>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</si>
  <si>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</si>
  <si>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</si>
  <si>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</si>
  <si>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</si>
  <si>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</si>
  <si>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</si>
  <si>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</si>
  <si>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</si>
  <si>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</si>
  <si>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</si>
  <si>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</si>
  <si>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</si>
  <si>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</si>
  <si>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</si>
  <si>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</si>
  <si>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</si>
  <si>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</si>
  <si>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</si>
  <si>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</si>
  <si>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</si>
  <si>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</si>
  <si>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</si>
  <si>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</si>
  <si>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</si>
  <si>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</si>
  <si>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</si>
  <si>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</si>
  <si>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</si>
  <si>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</si>
  <si>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</si>
  <si>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</si>
  <si>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</si>
  <si>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</si>
  <si>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</si>
  <si>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</si>
  <si>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</si>
  <si>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</si>
  <si>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</si>
  <si>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</si>
  <si>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</si>
  <si>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</si>
  <si>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</si>
  <si>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</si>
  <si>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</si>
  <si>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</si>
  <si>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</si>
  <si>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</si>
  <si>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</si>
  <si>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</si>
  <si>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</si>
  <si>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</si>
  <si>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</si>
  <si>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</si>
  <si>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</si>
  <si>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</si>
  <si>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</si>
  <si>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</si>
  <si>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</si>
  <si>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</si>
  <si>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</si>
  <si>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</si>
  <si>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</si>
  <si>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</si>
  <si>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</si>
  <si>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</si>
  <si>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</si>
  <si>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</si>
  <si>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</si>
  <si>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</si>
  <si>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</si>
  <si>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</si>
  <si>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</si>
  <si>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</si>
  <si>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</si>
  <si>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</si>
  <si>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</si>
  <si>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</si>
  <si>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</si>
  <si>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</si>
  <si>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</si>
  <si>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</si>
  <si>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</si>
  <si>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</si>
  <si>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</si>
  <si>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</si>
  <si>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</si>
  <si>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</si>
  <si>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</si>
  <si>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</si>
  <si>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</si>
  <si>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</si>
  <si>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</si>
  <si>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</si>
  <si>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</si>
  <si>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</si>
  <si>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</si>
  <si>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</si>
  <si>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</si>
  <si>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</si>
  <si>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</si>
  <si>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</si>
  <si>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</si>
  <si>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</si>
  <si>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</si>
  <si>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</si>
  <si>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</si>
  <si>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</si>
  <si>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</si>
  <si>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</si>
  <si>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</si>
  <si>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</si>
  <si>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</si>
  <si>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</si>
  <si>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</si>
  <si>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</si>
  <si>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</si>
  <si>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</si>
  <si>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</si>
  <si>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</si>
  <si>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</si>
  <si>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</si>
  <si>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</si>
  <si>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</si>
  <si>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</si>
  <si>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</si>
  <si>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</si>
  <si>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</si>
  <si>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</si>
  <si>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</si>
  <si>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</si>
  <si>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</si>
  <si>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</si>
  <si>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</si>
  <si>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</si>
  <si>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</si>
  <si>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</si>
  <si>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</si>
  <si>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</si>
  <si>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</si>
  <si>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</si>
  <si>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</si>
  <si>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</si>
  <si>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</si>
  <si>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</si>
  <si>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</si>
  <si>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</si>
  <si>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</si>
  <si>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</si>
  <si>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</si>
  <si>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</si>
  <si>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</si>
  <si>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</si>
  <si>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</si>
  <si>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</si>
  <si>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</si>
  <si>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</si>
  <si>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</si>
  <si>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</si>
  <si>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</si>
  <si>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</si>
  <si>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</si>
  <si>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</si>
  <si>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</si>
  <si>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</si>
  <si>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</si>
  <si>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</si>
  <si>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</si>
  <si>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</si>
  <si>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</si>
  <si>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</si>
  <si>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</si>
  <si>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</si>
  <si>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</si>
  <si>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</si>
  <si>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</si>
  <si>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</si>
  <si>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</si>
  <si>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</si>
  <si>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</si>
  <si>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</si>
  <si>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</si>
  <si>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</si>
  <si>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</si>
  <si>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</si>
  <si>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</si>
  <si>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</si>
  <si>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</si>
  <si>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</si>
  <si>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</si>
  <si>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</si>
  <si>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</si>
  <si>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</si>
  <si>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</si>
  <si>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</si>
  <si>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</si>
  <si>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</si>
  <si>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</si>
  <si>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</si>
  <si>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</si>
  <si>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</si>
  <si>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</si>
  <si>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</si>
  <si>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</si>
  <si>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</si>
  <si>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</si>
  <si>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</si>
  <si>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</si>
  <si>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</si>
  <si>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</si>
  <si>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</si>
  <si>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</si>
  <si>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</si>
  <si>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</si>
  <si>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</si>
  <si>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</si>
  <si>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</si>
  <si>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</si>
  <si>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</si>
  <si>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</si>
  <si>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</si>
  <si>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</si>
  <si>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</si>
  <si>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</si>
  <si>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</si>
  <si>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</si>
  <si>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</si>
  <si>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</si>
  <si>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</si>
  <si>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</si>
  <si>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</si>
  <si>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</si>
  <si>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</si>
  <si>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</si>
  <si>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</si>
  <si>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</si>
  <si>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</si>
  <si>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</si>
  <si>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</si>
  <si>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</si>
  <si>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</si>
  <si>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</si>
  <si>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</si>
  <si>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</si>
  <si>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</si>
  <si>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</si>
  <si>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</si>
  <si>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</si>
  <si>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</si>
  <si>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</si>
  <si>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</si>
  <si>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</si>
  <si>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</si>
  <si>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</si>
  <si>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</si>
  <si>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</si>
  <si>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</si>
  <si>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</si>
  <si>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</si>
  <si>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</si>
  <si>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</si>
  <si>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</si>
  <si>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</si>
  <si>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</si>
  <si>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</si>
  <si>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</si>
  <si>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</si>
  <si>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</si>
  <si>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</si>
  <si>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</si>
  <si>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</si>
  <si>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</si>
  <si>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</si>
  <si>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</si>
  <si>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</si>
  <si>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</si>
  <si>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</si>
  <si>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</si>
  <si>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</si>
  <si>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</si>
  <si>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</si>
  <si>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</si>
  <si>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</si>
  <si>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</si>
  <si>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</si>
  <si>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</si>
  <si>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</si>
  <si>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</si>
  <si>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</si>
  <si>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</si>
  <si>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</si>
  <si>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</si>
  <si>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</si>
  <si>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</si>
  <si>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</si>
  <si>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</si>
  <si>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</si>
  <si>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</si>
  <si>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</si>
  <si>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</si>
  <si>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</si>
  <si>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</si>
  <si>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</si>
  <si>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</si>
  <si>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</si>
  <si>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</si>
  <si>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</si>
  <si>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</si>
  <si>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</si>
  <si>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</si>
  <si>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</si>
  <si>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</si>
  <si>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</si>
  <si>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</si>
  <si>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</si>
  <si>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</si>
  <si>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</si>
  <si>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</si>
  <si>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</si>
  <si>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</si>
  <si>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</si>
  <si>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</si>
  <si>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</si>
  <si>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</si>
  <si>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</si>
  <si>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</si>
  <si>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</si>
  <si>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</si>
  <si>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</si>
  <si>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</si>
  <si>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</si>
  <si>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</si>
  <si>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</si>
  <si>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</si>
  <si>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</si>
  <si>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</si>
  <si>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</si>
  <si>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</si>
  <si>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</si>
  <si>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</si>
  <si>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</si>
  <si>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</si>
  <si>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</si>
  <si>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</si>
  <si>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</si>
  <si>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</si>
  <si>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</si>
  <si>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</si>
  <si>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</si>
  <si>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</si>
  <si>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</si>
  <si>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</si>
  <si>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</si>
  <si>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</si>
  <si>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</si>
  <si>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</si>
  <si>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</si>
  <si>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</si>
  <si>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</si>
  <si>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</si>
  <si>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</si>
  <si>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</si>
  <si>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</si>
  <si>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</si>
  <si>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</si>
  <si>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</si>
  <si>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</si>
  <si>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</si>
  <si>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</si>
  <si>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</si>
  <si>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</si>
  <si>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</si>
  <si>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</si>
  <si>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</si>
  <si>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</si>
  <si>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</si>
  <si>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</si>
  <si>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</si>
  <si>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</si>
  <si>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</si>
  <si>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</si>
  <si>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</si>
  <si>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</si>
  <si>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</si>
  <si>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</si>
  <si>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</si>
  <si>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</si>
  <si>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</si>
  <si>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</si>
  <si>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</si>
  <si>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</si>
  <si>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</si>
  <si>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</si>
  <si>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</si>
  <si>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</si>
  <si>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</si>
  <si>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</si>
  <si>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</si>
  <si>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</si>
  <si>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</si>
  <si>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</si>
  <si>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</si>
  <si>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</si>
  <si>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</si>
  <si>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</si>
  <si>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</si>
  <si>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</si>
  <si>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</si>
  <si>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</si>
  <si>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</si>
  <si>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</si>
  <si>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</si>
  <si>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</si>
  <si>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</si>
  <si>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</si>
  <si>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</si>
  <si>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</si>
  <si>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</si>
  <si>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</si>
  <si>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</si>
  <si>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</si>
  <si>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</si>
  <si>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</si>
  <si>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</si>
  <si>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</si>
  <si>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</si>
  <si>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</si>
  <si>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</si>
  <si>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</si>
  <si>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</si>
  <si>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</si>
  <si>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</si>
  <si>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</si>
  <si>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</si>
  <si>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</si>
  <si>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</si>
  <si>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</si>
  <si>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</si>
  <si>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</si>
  <si>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</si>
  <si>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</si>
  <si>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</si>
  <si>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</si>
  <si>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</si>
  <si>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</si>
  <si>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</si>
  <si>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</si>
  <si>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</si>
  <si>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</si>
  <si>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</si>
  <si>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</si>
  <si>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</si>
  <si>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</si>
  <si>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</si>
  <si>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</si>
  <si>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</si>
  <si>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</si>
  <si>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</si>
  <si>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</si>
  <si>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</si>
  <si>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</si>
  <si>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</si>
  <si>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</si>
  <si>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</si>
  <si>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</si>
  <si>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</si>
  <si>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</si>
  <si>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</si>
  <si>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</si>
  <si>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</si>
  <si>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</si>
  <si>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</si>
  <si>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</si>
  <si>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</si>
  <si>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</si>
  <si>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</si>
  <si>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</si>
  <si>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</si>
  <si>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</si>
  <si>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</si>
  <si>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</si>
  <si>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</si>
  <si>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</si>
  <si>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</si>
  <si>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</si>
  <si>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</si>
  <si>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</si>
  <si>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</si>
  <si>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</si>
  <si>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</si>
  <si>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</si>
  <si>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</si>
  <si>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</si>
  <si>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</si>
  <si>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</si>
  <si>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</si>
  <si>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</si>
  <si>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</si>
  <si>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</si>
  <si>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</si>
  <si>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</si>
  <si>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</si>
  <si>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</si>
  <si>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</si>
  <si>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</si>
  <si>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</si>
  <si>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</si>
  <si>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</si>
  <si>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</si>
  <si>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</si>
  <si>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</si>
  <si>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</si>
  <si>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</si>
  <si>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</si>
  <si>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</si>
  <si>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</si>
  <si>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</si>
  <si>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</si>
  <si>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</si>
  <si>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</si>
  <si>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</si>
  <si>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</si>
  <si>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</si>
  <si>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</si>
  <si>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</si>
  <si>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</si>
  <si>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</si>
  <si>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</si>
  <si>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</si>
  <si>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</si>
  <si>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</si>
  <si>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</si>
  <si>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</si>
  <si>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</si>
  <si>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</si>
  <si>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</si>
  <si>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</si>
  <si>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</si>
  <si>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</si>
  <si>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</si>
  <si>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</si>
  <si>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</si>
  <si>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</si>
  <si>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</si>
  <si>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</si>
  <si>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</si>
  <si>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</si>
  <si>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</si>
  <si>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</si>
  <si>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</si>
  <si>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</si>
  <si>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</si>
  <si>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</si>
  <si>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</si>
  <si>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</si>
  <si>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</si>
  <si>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</si>
  <si>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</si>
  <si>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</si>
  <si>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</si>
  <si>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</si>
  <si>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</si>
  <si>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</si>
  <si>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</si>
  <si>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</si>
  <si>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</si>
  <si>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</si>
  <si>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</si>
  <si>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</si>
  <si>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</si>
  <si>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</si>
  <si>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</si>
  <si>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</si>
  <si>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</si>
  <si>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</si>
  <si>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</si>
  <si>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</si>
  <si>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</si>
  <si>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</si>
  <si>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</si>
  <si>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</si>
  <si>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</si>
  <si>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</si>
  <si>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</si>
  <si>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</si>
  <si>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</si>
  <si>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</si>
  <si>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</si>
  <si>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</si>
  <si>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</si>
  <si>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</si>
  <si>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</si>
  <si>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</si>
  <si>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</si>
  <si>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</si>
  <si>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</si>
  <si>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</si>
  <si>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</si>
  <si>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</si>
  <si>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</si>
  <si>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</si>
  <si>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</si>
  <si>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</si>
  <si>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</si>
  <si>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</si>
  <si>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</si>
  <si>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</si>
  <si>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</si>
  <si>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</si>
  <si>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</si>
  <si>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</si>
  <si>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</si>
  <si>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</si>
  <si>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</si>
  <si>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</si>
  <si>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</si>
  <si>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</si>
  <si>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</si>
  <si>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</si>
  <si>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</si>
  <si>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</si>
  <si>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</si>
  <si>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</si>
  <si>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</si>
  <si>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</si>
  <si>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</si>
  <si>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</si>
  <si>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</si>
  <si>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</si>
  <si>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</si>
  <si>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</si>
  <si>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</si>
  <si>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</si>
  <si>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</si>
  <si>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</si>
  <si>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</si>
  <si>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</si>
  <si>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</si>
  <si>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</si>
  <si>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</si>
  <si>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</si>
  <si>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</si>
  <si>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</si>
  <si>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</si>
  <si>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</si>
  <si>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</si>
  <si>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</si>
  <si>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</si>
  <si>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</si>
  <si>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</si>
  <si>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</si>
  <si>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</si>
  <si>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</si>
  <si>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</si>
  <si>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</si>
  <si>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</si>
  <si>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</si>
  <si>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</si>
  <si>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</si>
  <si>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</si>
  <si>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</si>
  <si>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</si>
  <si>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</si>
  <si>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</si>
  <si>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</si>
  <si>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</si>
  <si>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</si>
  <si>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</si>
  <si>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</si>
  <si>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</si>
  <si>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</si>
  <si>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</si>
  <si>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</si>
  <si>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</si>
  <si>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</si>
  <si>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</si>
  <si>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</si>
  <si>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</si>
  <si>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</si>
  <si>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</si>
  <si>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</si>
  <si>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</si>
  <si>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</si>
  <si>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</si>
  <si>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</si>
  <si>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</si>
  <si>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</si>
  <si>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</si>
  <si>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</si>
  <si>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</si>
  <si>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</si>
  <si>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</si>
  <si>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</si>
  <si>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</si>
  <si>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</si>
  <si>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</si>
  <si>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</si>
  <si>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</si>
  <si>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</si>
  <si>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</si>
  <si>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</si>
  <si>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</si>
  <si>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</si>
  <si>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</si>
  <si>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</si>
  <si>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</si>
  <si>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</si>
  <si>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</si>
  <si>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</si>
  <si>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</si>
  <si>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</si>
  <si>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</si>
  <si>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</si>
  <si>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</si>
  <si>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</si>
  <si>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</si>
  <si>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</si>
  <si>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</si>
  <si>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</si>
  <si>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</si>
  <si>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</si>
  <si>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</si>
  <si>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</si>
  <si>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</si>
  <si>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</si>
  <si>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</si>
  <si>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</si>
  <si>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</si>
  <si>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</si>
  <si>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</si>
  <si>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</si>
  <si>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</si>
  <si>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</si>
  <si>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</si>
  <si>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</si>
  <si>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</si>
  <si>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</si>
  <si>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</si>
  <si>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</si>
  <si>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</si>
  <si>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</si>
  <si>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</si>
  <si>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</si>
  <si>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</si>
  <si>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</si>
  <si>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</si>
  <si>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</si>
  <si>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</si>
  <si>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</si>
  <si>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</si>
  <si>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</si>
  <si>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</si>
  <si>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</si>
  <si>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</si>
  <si>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</si>
  <si>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</si>
  <si>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</si>
  <si>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</si>
  <si>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</si>
  <si>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</si>
  <si>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</si>
  <si>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</si>
  <si>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</si>
  <si>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</si>
  <si>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</si>
  <si>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</si>
  <si>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</si>
  <si>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</si>
  <si>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</si>
  <si>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</si>
  <si>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</si>
  <si>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</si>
  <si>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</si>
  <si>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</si>
  <si>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</si>
  <si>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</si>
  <si>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</si>
  <si>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</si>
  <si>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</si>
  <si>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</si>
  <si>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</si>
  <si>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</si>
  <si>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</si>
  <si>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</si>
  <si>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</si>
  <si>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</si>
  <si>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</si>
  <si>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</si>
  <si>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</si>
  <si>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</si>
  <si>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</si>
  <si>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</si>
  <si>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</si>
  <si>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</si>
  <si>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</si>
  <si>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</si>
  <si>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</si>
  <si>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</si>
  <si>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</si>
  <si>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</si>
  <si>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</si>
  <si>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</si>
  <si>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</si>
  <si>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</si>
  <si>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</si>
  <si>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</si>
  <si>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</si>
  <si>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</si>
  <si>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</si>
  <si>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</si>
  <si>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</si>
  <si>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</si>
  <si>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</si>
  <si>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</si>
  <si>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</si>
  <si>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</si>
  <si>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</si>
  <si>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</si>
  <si>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</si>
  <si>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</si>
  <si>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</si>
  <si>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</si>
  <si>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</si>
  <si>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</si>
  <si>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</si>
  <si>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</si>
  <si>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</si>
  <si>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</si>
  <si>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</si>
  <si>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</si>
  <si>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</si>
  <si>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</si>
  <si>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</si>
  <si>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</si>
  <si>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</si>
  <si>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</si>
  <si>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</si>
  <si>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</si>
  <si>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</si>
  <si>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</si>
  <si>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</si>
  <si>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</si>
  <si>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</si>
  <si>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</si>
  <si>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</si>
  <si>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</si>
  <si>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</si>
  <si>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</si>
  <si>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</si>
  <si>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</si>
  <si>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</si>
  <si>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</si>
  <si>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</si>
  <si>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</si>
  <si>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</si>
  <si>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</si>
  <si>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</si>
  <si>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</si>
  <si>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</si>
  <si>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</si>
  <si>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</si>
  <si>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</si>
  <si>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</si>
  <si>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</si>
  <si>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</si>
  <si>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</si>
  <si>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</si>
  <si>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</si>
  <si>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</si>
  <si>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</si>
  <si>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</si>
  <si>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</si>
  <si>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</si>
  <si>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</si>
  <si>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</si>
  <si>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</si>
  <si>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</si>
  <si>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</si>
  <si>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</si>
  <si>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</si>
  <si>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</si>
  <si>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</si>
  <si>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</si>
  <si>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</si>
  <si>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</si>
  <si>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</si>
  <si>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</si>
  <si>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</si>
  <si>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</si>
  <si>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</si>
  <si>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</si>
  <si>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</si>
  <si>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</si>
  <si>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</si>
  <si>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</si>
  <si>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</si>
  <si>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</si>
  <si>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</si>
  <si>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</si>
  <si>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</si>
  <si>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</si>
  <si>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</si>
  <si>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</si>
  <si>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</si>
  <si>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</si>
  <si>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</si>
  <si>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</si>
  <si>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</si>
  <si>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</si>
  <si>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</si>
  <si>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</si>
  <si>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</si>
  <si>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</si>
  <si>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</si>
  <si>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</si>
  <si>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</si>
  <si>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</si>
  <si>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</si>
  <si>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</si>
  <si>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</si>
  <si>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</si>
  <si>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</si>
  <si>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</si>
  <si>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</si>
  <si>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</si>
  <si>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</si>
  <si>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</si>
  <si>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</si>
  <si>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</si>
  <si>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</si>
  <si>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</si>
  <si>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</si>
  <si>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</si>
  <si>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</si>
  <si>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</si>
  <si>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</si>
  <si>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</si>
  <si>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</si>
  <si>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</si>
  <si>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</si>
  <si>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</si>
  <si>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</si>
  <si>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</si>
  <si>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</si>
  <si>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</si>
  <si>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</si>
  <si>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</si>
  <si>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</si>
  <si>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</si>
  <si>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</si>
  <si>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</si>
  <si>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</si>
  <si>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</si>
  <si>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</si>
  <si>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</si>
  <si>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</si>
  <si>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</si>
  <si>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</si>
  <si>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</si>
  <si>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</si>
  <si>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</si>
  <si>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</si>
  <si>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</si>
  <si>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</si>
  <si>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</si>
  <si>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</si>
  <si>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</si>
  <si>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</si>
  <si>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</si>
  <si>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</si>
  <si>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</si>
  <si>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</si>
  <si>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</si>
  <si>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</si>
  <si>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</si>
  <si>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</si>
  <si>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</si>
  <si>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</si>
  <si>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</si>
  <si>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</si>
  <si>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</si>
  <si>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</si>
  <si>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</si>
  <si>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</si>
  <si>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</si>
  <si>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</si>
  <si>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</si>
  <si>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</si>
  <si>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</si>
  <si>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</si>
  <si>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</si>
  <si>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</si>
  <si>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</si>
  <si>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</si>
  <si>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</si>
  <si>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</si>
  <si>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</si>
  <si>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</si>
  <si>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</si>
  <si>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</si>
  <si>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</si>
  <si>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</si>
  <si>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</si>
  <si>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</si>
  <si>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</si>
  <si>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</si>
  <si>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</si>
  <si>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</si>
  <si>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</si>
  <si>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</si>
  <si>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</si>
  <si>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</si>
  <si>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</si>
  <si>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</si>
  <si>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</si>
  <si>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</si>
  <si>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</si>
  <si>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</si>
  <si>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</si>
  <si>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</si>
  <si>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</si>
  <si>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</si>
  <si>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</si>
  <si>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</si>
  <si>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</si>
  <si>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</si>
  <si>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</si>
  <si>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</si>
  <si>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</si>
  <si>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</si>
  <si>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</si>
  <si>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</si>
  <si>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</si>
  <si>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</si>
  <si>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</si>
  <si>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</si>
  <si>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</si>
  <si>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</si>
  <si>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</si>
  <si>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</si>
  <si>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</si>
  <si>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</si>
  <si>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</si>
  <si>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</si>
  <si>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</si>
  <si>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</si>
  <si>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</si>
  <si>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</si>
  <si>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</si>
  <si>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</si>
  <si>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</si>
  <si>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</si>
  <si>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</si>
  <si>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</si>
  <si>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</si>
  <si>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</si>
  <si>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</si>
  <si>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</si>
  <si>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</si>
  <si>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</si>
  <si>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</si>
  <si>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</si>
  <si>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</si>
  <si>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</si>
  <si>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</si>
  <si>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</si>
  <si>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</si>
  <si>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</si>
  <si>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</si>
  <si>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</si>
  <si>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</si>
  <si>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</si>
  <si>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</si>
  <si>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</si>
  <si>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</si>
  <si>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</si>
  <si>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</si>
  <si>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</si>
  <si>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</si>
  <si>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</si>
  <si>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</si>
  <si>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</si>
  <si>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</si>
  <si>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</si>
  <si>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</si>
  <si>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</si>
  <si>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</si>
  <si>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</si>
  <si>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</si>
  <si>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</si>
  <si>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</si>
  <si>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</si>
  <si>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</si>
  <si>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</si>
  <si>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</si>
  <si>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</si>
  <si>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</si>
  <si>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</si>
  <si>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</si>
  <si>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</si>
  <si>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</si>
  <si>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</si>
  <si>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</si>
  <si>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</si>
  <si>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</si>
  <si>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</si>
  <si>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</si>
  <si>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</si>
  <si>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</si>
  <si>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</si>
  <si>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</si>
  <si>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</si>
  <si>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</si>
  <si>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</si>
  <si>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</si>
  <si>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</si>
  <si>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</si>
  <si>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</si>
  <si>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</si>
  <si>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</si>
  <si>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</si>
  <si>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</si>
  <si>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</si>
  <si>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</si>
  <si>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</si>
  <si>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</si>
  <si>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</si>
  <si>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</si>
  <si>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</si>
  <si>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</si>
  <si>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</si>
  <si>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</si>
  <si>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</si>
  <si>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</si>
  <si>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</si>
  <si>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</si>
  <si>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</si>
  <si>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</si>
  <si>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</si>
  <si>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</si>
  <si>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</si>
  <si>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</si>
  <si>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</si>
  <si>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</si>
  <si>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</si>
  <si>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</si>
  <si>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</si>
  <si>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</si>
  <si>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</si>
  <si>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</si>
  <si>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</si>
  <si>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</si>
  <si>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</si>
  <si>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</si>
  <si>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</si>
  <si>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</si>
  <si>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</si>
  <si>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</si>
  <si>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</si>
  <si>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</si>
  <si>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</si>
  <si>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</si>
  <si>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</si>
  <si>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</si>
  <si>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</si>
  <si>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</si>
  <si>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</si>
  <si>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</si>
  <si>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</si>
  <si>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</si>
  <si>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</si>
  <si>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</si>
  <si>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</si>
  <si>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</si>
  <si>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</si>
  <si>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</si>
  <si>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</si>
  <si>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</si>
  <si>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</si>
  <si>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</si>
  <si>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</si>
  <si>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</si>
  <si>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</si>
  <si>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</si>
  <si>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</si>
  <si>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</si>
  <si>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</si>
  <si>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</si>
  <si>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</si>
  <si>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</si>
  <si>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</si>
  <si>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</si>
  <si>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</si>
  <si>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</si>
  <si>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</si>
  <si>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</si>
  <si>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</si>
  <si>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</si>
  <si>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</si>
  <si>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</si>
  <si>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</si>
  <si>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</si>
  <si>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</si>
  <si>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</si>
  <si>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</si>
  <si>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</si>
  <si>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</si>
  <si>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</si>
  <si>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</si>
  <si>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</si>
  <si>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</si>
  <si>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</si>
  <si>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</si>
  <si>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</si>
  <si>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</si>
  <si>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</si>
  <si>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</si>
  <si>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</si>
  <si>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</si>
  <si>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</si>
  <si>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</si>
  <si>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</si>
  <si>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</si>
  <si>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</si>
  <si>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</si>
  <si>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</si>
  <si>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</si>
  <si>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</si>
  <si>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</si>
  <si>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</si>
  <si>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</si>
  <si>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</si>
  <si>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</si>
  <si>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</si>
  <si>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</si>
  <si>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</si>
  <si>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</si>
  <si>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</si>
  <si>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</si>
  <si>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</si>
  <si>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</si>
  <si>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</si>
  <si>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</si>
  <si>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</si>
  <si>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</si>
  <si>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</si>
  <si>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</si>
  <si>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</si>
  <si>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</si>
  <si>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</si>
  <si>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</si>
  <si>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</si>
  <si>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</si>
  <si>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</si>
  <si>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</si>
  <si>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</si>
  <si>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</si>
  <si>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</si>
  <si>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</si>
  <si>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</si>
  <si>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</si>
  <si>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</si>
  <si>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</si>
  <si>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</si>
  <si>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</si>
  <si>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</si>
  <si>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</si>
  <si>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</si>
  <si>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</si>
  <si>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</si>
  <si>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</si>
  <si>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</si>
  <si>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</si>
  <si>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</si>
  <si>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</si>
  <si>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</si>
  <si>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</si>
  <si>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</si>
  <si>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</si>
  <si>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</si>
  <si>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</si>
  <si>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</si>
  <si>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</si>
  <si>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</si>
  <si>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</si>
  <si>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</si>
  <si>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</si>
  <si>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</si>
  <si>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</si>
  <si>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</si>
  <si>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</si>
  <si>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</si>
  <si>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</si>
  <si>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</si>
  <si>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</si>
  <si>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</si>
  <si>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</si>
  <si>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</si>
  <si>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</si>
  <si>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</si>
  <si>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</si>
  <si>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</si>
  <si>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</si>
  <si>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</si>
  <si>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</si>
  <si>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</si>
  <si>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</si>
  <si>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</si>
  <si>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</si>
  <si>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</si>
  <si>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</si>
  <si>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</si>
  <si>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</si>
  <si>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</si>
  <si>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</si>
  <si>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</si>
  <si>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</si>
  <si>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</si>
  <si>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</si>
  <si>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</si>
  <si>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</si>
  <si>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</si>
  <si>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</si>
  <si>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</si>
  <si>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</si>
  <si>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</si>
  <si>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</si>
  <si>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</si>
  <si>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</si>
  <si>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</si>
  <si>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</si>
  <si>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</si>
  <si>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</si>
  <si>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</si>
  <si>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</si>
  <si>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</si>
  <si>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</si>
  <si>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</si>
  <si>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</si>
  <si>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</si>
  <si>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</si>
  <si>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</si>
  <si>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</si>
  <si>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</si>
  <si>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</si>
  <si>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</si>
  <si>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</si>
  <si>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</si>
  <si>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</si>
  <si>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</si>
  <si>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</si>
  <si>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</si>
  <si>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</si>
  <si>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</si>
  <si>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</si>
  <si>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</si>
  <si>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</si>
  <si>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</si>
  <si>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</si>
  <si>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</si>
  <si>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</si>
  <si>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</si>
  <si>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</si>
  <si>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</si>
  <si>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</si>
  <si>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</si>
  <si>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</si>
  <si>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</si>
  <si>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</si>
  <si>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</si>
  <si>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</si>
  <si>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</si>
  <si>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</si>
  <si>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</si>
  <si>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</si>
  <si>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</si>
  <si>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</si>
  <si>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</si>
  <si>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</si>
  <si>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</si>
  <si>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</si>
  <si>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</si>
  <si>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</si>
  <si>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</si>
  <si>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</si>
  <si>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</si>
  <si>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</si>
  <si>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</si>
  <si>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</si>
  <si>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</si>
  <si>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</si>
  <si>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</si>
  <si>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</si>
  <si>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</si>
  <si>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</si>
  <si>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</si>
  <si>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</si>
  <si>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</si>
  <si>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</si>
  <si>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</si>
  <si>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</si>
  <si>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</si>
  <si>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</si>
  <si>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</si>
  <si>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</si>
  <si>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</si>
  <si>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</si>
  <si>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</si>
  <si>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</si>
  <si>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</si>
  <si>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</si>
  <si>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</si>
  <si>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</si>
  <si>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</si>
  <si>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</si>
  <si>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</si>
  <si>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</si>
  <si>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</si>
  <si>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</si>
  <si>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</si>
  <si>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</si>
  <si>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</si>
  <si>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</si>
  <si>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</si>
  <si>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</si>
  <si>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</si>
  <si>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</si>
  <si>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</si>
  <si>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</si>
  <si>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</si>
  <si>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</si>
  <si>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</si>
  <si>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</si>
  <si>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</si>
  <si>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</si>
  <si>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</si>
  <si>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</si>
  <si>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</si>
  <si>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</si>
  <si>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</si>
  <si>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</si>
  <si>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</si>
  <si>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</si>
  <si>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</si>
  <si>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</si>
  <si>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</si>
  <si>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</si>
  <si>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</si>
  <si>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</si>
  <si>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</si>
  <si>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</si>
  <si>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</si>
  <si>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</si>
  <si>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</si>
  <si>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</si>
  <si>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</si>
  <si>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</si>
  <si>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</si>
  <si>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</si>
  <si>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</si>
  <si>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</si>
  <si>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</si>
  <si>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</si>
  <si>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</si>
  <si>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</si>
  <si>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</si>
  <si>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</si>
  <si>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</si>
  <si>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</si>
  <si>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</si>
  <si>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</si>
  <si>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</si>
  <si>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</si>
  <si>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</si>
  <si>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</si>
  <si>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</si>
  <si>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</si>
  <si>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</si>
  <si>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</si>
  <si>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</si>
  <si>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</si>
  <si>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</si>
  <si>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</si>
  <si>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</si>
  <si>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</si>
  <si>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</si>
  <si>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</si>
  <si>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</si>
  <si>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</si>
  <si>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</si>
  <si>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</si>
  <si>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</si>
  <si>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</si>
  <si>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</si>
  <si>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</si>
  <si>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</si>
  <si>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</si>
  <si>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</si>
  <si>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</si>
  <si>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</si>
  <si>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</si>
  <si>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</si>
  <si>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</si>
  <si>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</si>
  <si>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</si>
  <si>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</si>
  <si>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</si>
  <si>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</si>
  <si>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</si>
  <si>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</si>
  <si>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</si>
  <si>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</si>
  <si>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</si>
  <si>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</si>
  <si>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</si>
  <si>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</si>
  <si>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</si>
  <si>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</si>
  <si>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</si>
  <si>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</si>
  <si>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</si>
  <si>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</si>
  <si>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</si>
  <si>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</si>
  <si>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</si>
  <si>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</si>
  <si>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</si>
  <si>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</si>
  <si>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</si>
  <si>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</si>
  <si>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</si>
  <si>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</si>
  <si>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</si>
  <si>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</si>
  <si>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</si>
  <si>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</si>
  <si>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</si>
  <si>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</si>
  <si>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</si>
  <si>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</si>
  <si>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</si>
  <si>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</si>
  <si>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</si>
  <si>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</si>
  <si>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</si>
  <si>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</si>
  <si>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</si>
  <si>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</si>
  <si>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</si>
  <si>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</si>
  <si>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</si>
  <si>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</si>
  <si>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</si>
  <si>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</si>
  <si>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</si>
  <si>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</si>
  <si>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</si>
  <si>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</si>
  <si>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</si>
  <si>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</si>
  <si>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</si>
  <si>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</si>
  <si>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</si>
  <si>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</si>
  <si>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</si>
  <si>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</si>
  <si>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</si>
  <si>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</si>
  <si>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</si>
  <si>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</si>
  <si>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</si>
  <si>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</si>
  <si>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</si>
  <si>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</si>
  <si>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</si>
  <si>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</si>
  <si>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</si>
  <si>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</si>
  <si>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</si>
  <si>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</si>
  <si>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</si>
  <si>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</si>
  <si>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</si>
  <si>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</si>
  <si>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</si>
  <si>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</si>
  <si>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</si>
  <si>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</si>
  <si>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</si>
  <si>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</si>
  <si>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</si>
  <si>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</si>
  <si>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</si>
  <si>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</si>
  <si>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</si>
  <si>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</si>
  <si>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</si>
  <si>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</si>
  <si>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</si>
  <si>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</si>
  <si>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</si>
  <si>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</si>
  <si>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</si>
  <si>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</si>
  <si>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</si>
  <si>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</si>
  <si>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</si>
  <si>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</si>
  <si>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</si>
  <si>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</si>
  <si>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</si>
  <si>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</si>
  <si>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</si>
  <si>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</si>
  <si>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</si>
  <si>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</si>
  <si>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</si>
  <si>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</si>
  <si>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</si>
  <si>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</si>
  <si>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</si>
  <si>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</si>
  <si>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</si>
  <si>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</si>
  <si>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</si>
  <si>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</si>
  <si>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</si>
  <si>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</si>
  <si>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</si>
  <si>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</si>
  <si>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</si>
  <si>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</si>
  <si>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</si>
  <si>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</si>
  <si>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</si>
  <si>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</si>
  <si>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</si>
  <si>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</si>
  <si>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</si>
  <si>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</si>
  <si>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</si>
  <si>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</si>
  <si>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</si>
  <si>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</si>
  <si>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</si>
  <si>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</si>
  <si>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</si>
  <si>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</si>
  <si>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</si>
  <si>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</si>
  <si>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</si>
  <si>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</si>
  <si>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</si>
  <si>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</si>
  <si>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</si>
  <si>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</si>
  <si>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</si>
  <si>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</si>
  <si>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</si>
  <si>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</si>
  <si>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</si>
  <si>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</si>
  <si>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</si>
  <si>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</si>
  <si>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</si>
  <si>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</si>
  <si>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</si>
  <si>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</si>
  <si>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</si>
  <si>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</si>
  <si>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</si>
  <si>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</si>
  <si>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</si>
  <si>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</si>
  <si>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</si>
  <si>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</si>
  <si>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</si>
  <si>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</si>
  <si>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</si>
  <si>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</si>
  <si>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</si>
  <si>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</si>
  <si>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</si>
  <si>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</si>
  <si>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</si>
  <si>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</si>
  <si>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</si>
  <si>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</si>
  <si>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</si>
  <si>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</si>
  <si>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</si>
  <si>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</si>
  <si>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</si>
  <si>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</si>
  <si>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</si>
  <si>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</si>
  <si>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</si>
  <si>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</si>
  <si>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</si>
  <si>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</si>
  <si>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</si>
  <si>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</si>
  <si>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</si>
  <si>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</si>
  <si>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</si>
  <si>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</si>
  <si>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</si>
  <si>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</si>
  <si>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</si>
  <si>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</si>
  <si>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</si>
  <si>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</si>
  <si>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</si>
  <si>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</si>
  <si>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</si>
  <si>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</si>
  <si>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</si>
  <si>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</si>
  <si>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</si>
  <si>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</si>
  <si>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</si>
  <si>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</si>
  <si>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</si>
  <si>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</si>
  <si>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</si>
  <si>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</si>
  <si>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</si>
  <si>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</si>
  <si>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</si>
  <si>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</si>
  <si>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</si>
  <si>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</si>
  <si>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</si>
  <si>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</si>
  <si>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</si>
  <si>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</si>
  <si>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</si>
  <si>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</si>
  <si>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</si>
  <si>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</si>
  <si>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</si>
  <si>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</si>
  <si>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</si>
  <si>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</si>
  <si>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</si>
  <si>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</si>
  <si>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</si>
  <si>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</si>
  <si>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</si>
  <si>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</si>
  <si>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</si>
  <si>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</si>
  <si>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</si>
  <si>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</si>
  <si>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</si>
  <si>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</si>
  <si>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</si>
  <si>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</si>
  <si>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</si>
  <si>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</si>
  <si>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</si>
  <si>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</si>
  <si>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</si>
  <si>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</si>
  <si>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</si>
  <si>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</si>
  <si>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</si>
  <si>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</si>
  <si>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</si>
  <si>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</si>
  <si>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</si>
  <si>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</si>
  <si>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</si>
  <si>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</si>
  <si>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</si>
  <si>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</si>
  <si>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</si>
  <si>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</si>
  <si>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</si>
  <si>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</si>
  <si>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</si>
  <si>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</si>
  <si>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</si>
  <si>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</si>
  <si>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</si>
  <si>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</si>
  <si>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</si>
  <si>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</si>
  <si>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</si>
  <si>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</si>
  <si>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</si>
  <si>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</si>
  <si>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</si>
  <si>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</si>
  <si>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</si>
  <si>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</si>
  <si>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</si>
  <si>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</si>
  <si>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</si>
  <si>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</si>
  <si>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</si>
  <si>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</si>
  <si>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</si>
  <si>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</si>
  <si>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</si>
  <si>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</si>
  <si>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</si>
  <si>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</si>
  <si>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</si>
  <si>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</si>
  <si>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</si>
  <si>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</si>
  <si>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</si>
  <si>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</si>
  <si>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</si>
  <si>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</si>
  <si>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</si>
  <si>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</si>
  <si>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</si>
  <si>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</si>
  <si>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</si>
  <si>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</si>
  <si>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</si>
  <si>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</si>
  <si>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</si>
  <si>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</si>
  <si>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</si>
  <si>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</si>
  <si>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</si>
  <si>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</si>
  <si>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</si>
  <si>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</si>
  <si>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</si>
  <si>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</si>
  <si>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</si>
  <si>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</si>
  <si>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</si>
  <si>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</si>
  <si>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</si>
  <si>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</si>
  <si>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</si>
  <si>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</si>
  <si>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</si>
  <si>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</si>
  <si>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</si>
  <si>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</si>
  <si>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</si>
  <si>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</si>
  <si>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</si>
  <si>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</si>
  <si>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</si>
  <si>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</si>
  <si>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</si>
  <si>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</si>
  <si>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</si>
  <si>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</si>
  <si>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</si>
  <si>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</si>
  <si>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</si>
  <si>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</si>
  <si>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</si>
  <si>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</si>
  <si>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</si>
  <si>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</si>
  <si>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</si>
  <si>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</si>
  <si>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</si>
  <si>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</si>
  <si>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</si>
  <si>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</si>
  <si>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</si>
  <si>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</si>
  <si>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</si>
  <si>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</si>
  <si>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</si>
  <si>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</si>
  <si>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</si>
  <si>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</si>
  <si>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</si>
  <si>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</si>
  <si>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</si>
  <si>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</si>
  <si>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</si>
  <si>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</si>
  <si>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</si>
  <si>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</si>
  <si>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</si>
  <si>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</si>
  <si>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</si>
  <si>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</si>
  <si>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</si>
  <si>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</si>
  <si>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</si>
  <si>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</si>
  <si>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</si>
  <si>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</si>
  <si>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</si>
  <si>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</si>
  <si>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</si>
  <si>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</si>
  <si>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</si>
  <si>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</si>
  <si>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</si>
  <si>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</si>
  <si>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</si>
  <si>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</si>
  <si>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</si>
  <si>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</si>
  <si>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</si>
  <si>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</si>
  <si>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</si>
  <si>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</si>
  <si>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</si>
  <si>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</si>
  <si>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</si>
  <si>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</si>
  <si>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</si>
  <si>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</si>
  <si>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</si>
  <si>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</si>
  <si>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</si>
  <si>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</si>
  <si>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</si>
  <si>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</si>
  <si>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</si>
  <si>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</si>
  <si>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</si>
  <si>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</si>
  <si>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</si>
  <si>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</si>
  <si>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</si>
  <si>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</si>
  <si>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</si>
  <si>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</si>
  <si>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</si>
  <si>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</si>
  <si>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</si>
  <si>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</si>
  <si>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</si>
  <si>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</si>
  <si>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</si>
  <si>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</si>
  <si>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</si>
  <si>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</si>
  <si>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</si>
  <si>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</si>
  <si>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</si>
  <si>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</si>
  <si>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</si>
  <si>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</si>
  <si>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</si>
  <si>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</si>
  <si>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</si>
  <si>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</si>
  <si>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</si>
  <si>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</si>
  <si>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</si>
  <si>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</si>
  <si>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</si>
  <si>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</si>
  <si>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</si>
  <si>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</si>
  <si>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</si>
  <si>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</si>
  <si>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</si>
  <si>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</si>
  <si>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</si>
  <si>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</si>
  <si>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</si>
  <si>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</si>
  <si>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</si>
  <si>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</si>
  <si>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</si>
  <si>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</si>
  <si>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</si>
  <si>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</si>
  <si>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</si>
  <si>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</si>
  <si>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</si>
  <si>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</si>
  <si>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</si>
  <si>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</si>
  <si>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</si>
  <si>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</si>
  <si>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</si>
  <si>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</si>
  <si>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</si>
  <si>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</si>
  <si>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</si>
  <si>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</si>
  <si>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</si>
  <si>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</si>
  <si>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</si>
  <si>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</si>
  <si>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</si>
  <si>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</si>
  <si>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</si>
  <si>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</si>
  <si>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</si>
  <si>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</si>
  <si>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</si>
  <si>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</si>
  <si>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</si>
  <si>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</si>
  <si>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</si>
  <si>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</si>
  <si>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</si>
  <si>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</si>
  <si>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</si>
  <si>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</si>
  <si>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</si>
  <si>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</si>
  <si>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</si>
  <si>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</si>
  <si>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</si>
  <si>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</si>
  <si>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</si>
  <si>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</si>
  <si>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</si>
  <si>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</si>
  <si>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</si>
  <si>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</si>
  <si>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</si>
  <si>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</si>
  <si>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</si>
  <si>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</si>
  <si>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</si>
  <si>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</si>
  <si>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</si>
  <si>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</si>
  <si>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</si>
  <si>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</si>
  <si>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</si>
  <si>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</si>
  <si>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</si>
  <si>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</si>
  <si>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</si>
  <si>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</si>
  <si>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</si>
  <si>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</si>
  <si>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</si>
  <si>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</si>
  <si>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</si>
  <si>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</si>
  <si>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</si>
  <si>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</si>
  <si>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</si>
  <si>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</si>
  <si>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</si>
  <si>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</si>
  <si>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</si>
  <si>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</si>
  <si>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</si>
  <si>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</si>
  <si>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</si>
  <si>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</si>
  <si>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</si>
  <si>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</si>
  <si>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</si>
  <si>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</si>
  <si>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</si>
  <si>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</si>
  <si>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</si>
  <si>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</si>
  <si>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</si>
  <si>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</si>
  <si>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</si>
  <si>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</si>
  <si>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</si>
  <si>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</si>
  <si>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</si>
  <si>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</si>
  <si>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</si>
  <si>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</si>
  <si>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</si>
  <si>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</si>
  <si>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</si>
  <si>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</si>
  <si>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</si>
  <si>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</si>
  <si>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</si>
  <si>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</si>
  <si>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</si>
  <si>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</si>
  <si>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</si>
  <si>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</si>
  <si>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</si>
  <si>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</si>
  <si>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</si>
  <si>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</si>
  <si>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</si>
  <si>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</si>
  <si>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</si>
  <si>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</si>
  <si>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</si>
  <si>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</si>
  <si>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</si>
  <si>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</si>
  <si>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</si>
  <si>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</si>
  <si>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</si>
  <si>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</si>
  <si>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</si>
  <si>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</si>
  <si>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</si>
  <si>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</si>
  <si>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</si>
  <si>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</si>
  <si>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</si>
  <si>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</si>
  <si>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</si>
  <si>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</si>
  <si>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</si>
  <si>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</si>
  <si>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</si>
  <si>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</si>
  <si>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</si>
  <si>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</si>
  <si>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</si>
  <si>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</si>
  <si>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</si>
  <si>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</si>
  <si>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</si>
  <si>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</si>
  <si>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</si>
  <si>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</si>
  <si>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</si>
  <si>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</si>
  <si>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</si>
  <si>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</si>
  <si>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</si>
  <si>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</si>
  <si>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</si>
  <si>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</si>
  <si>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</si>
  <si>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</si>
  <si>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</si>
  <si>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</si>
  <si>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</si>
  <si>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</si>
  <si>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</si>
  <si>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</si>
  <si>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</si>
  <si>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</si>
  <si>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</si>
  <si>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</si>
  <si>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</si>
  <si>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</si>
  <si>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</si>
  <si>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</si>
  <si>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</si>
  <si>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</si>
  <si>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</si>
  <si>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</si>
  <si>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</si>
  <si>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</si>
  <si>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</si>
  <si>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</si>
  <si>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</si>
  <si>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</si>
  <si>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</si>
  <si>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</si>
  <si>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</si>
  <si>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</si>
  <si>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</si>
  <si>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</si>
  <si>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</si>
  <si>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</si>
  <si>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</si>
  <si>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</si>
  <si>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</si>
  <si>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</si>
  <si>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</si>
  <si>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</si>
  <si>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</si>
  <si>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</si>
  <si>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</si>
  <si>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</si>
  <si>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</si>
  <si>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</si>
  <si>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</si>
  <si>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</si>
  <si>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</si>
  <si>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</si>
  <si>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</si>
  <si>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</si>
  <si>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</si>
  <si>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</si>
  <si>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</si>
  <si>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</si>
  <si>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</si>
  <si>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</si>
  <si>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</si>
  <si>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</si>
  <si>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</si>
  <si>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</si>
  <si>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</si>
  <si>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</si>
  <si>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</si>
  <si>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</si>
  <si>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</si>
  <si>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</si>
  <si>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</si>
  <si>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</si>
  <si>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</si>
  <si>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</si>
  <si>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</si>
  <si>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</si>
  <si>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</si>
  <si>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</si>
  <si>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</si>
  <si>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</si>
  <si>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</si>
  <si>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</si>
  <si>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</si>
  <si>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</si>
  <si>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</si>
  <si>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</si>
  <si>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</si>
  <si>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</si>
  <si>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</si>
  <si>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</si>
  <si>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</si>
  <si>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</si>
  <si>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</si>
  <si>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</si>
  <si>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</si>
  <si>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</si>
  <si>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</si>
  <si>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</si>
  <si>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</si>
  <si>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</si>
  <si>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</si>
  <si>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</si>
  <si>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</si>
  <si>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</si>
  <si>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</si>
  <si>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</si>
  <si>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</si>
  <si>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</si>
  <si>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</si>
  <si>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</si>
  <si>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</si>
  <si>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</si>
  <si>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</si>
  <si>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</si>
  <si>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</si>
  <si>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</si>
  <si>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</si>
  <si>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</si>
  <si>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</si>
  <si>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</si>
  <si>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</si>
  <si>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</si>
  <si>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</si>
  <si>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</si>
  <si>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</si>
  <si>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</si>
  <si>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</si>
  <si>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</si>
  <si>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</si>
  <si>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</si>
  <si>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</si>
  <si>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</si>
  <si>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</si>
  <si>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</si>
  <si>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</si>
  <si>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</si>
  <si>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</si>
  <si>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</si>
  <si>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</si>
  <si>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</si>
  <si>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</si>
  <si>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</si>
  <si>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</si>
  <si>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</si>
  <si>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</si>
  <si>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</si>
  <si>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</si>
  <si>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</si>
  <si>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</si>
  <si>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</si>
  <si>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</si>
  <si>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</si>
  <si>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</si>
  <si>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</si>
  <si>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</si>
  <si>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</si>
  <si>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</si>
  <si>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</si>
  <si>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</si>
  <si>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</si>
  <si>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</si>
  <si>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</si>
  <si>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</si>
  <si>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</si>
  <si>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</si>
  <si>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</si>
  <si>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</si>
  <si>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</si>
  <si>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</si>
  <si>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</si>
  <si>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</si>
  <si>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</si>
  <si>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</si>
  <si>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</si>
  <si>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</si>
  <si>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</si>
  <si>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</si>
  <si>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</si>
  <si>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</si>
  <si>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</si>
  <si>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</si>
  <si>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</si>
  <si>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</si>
  <si>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</si>
  <si>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</si>
  <si>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</si>
  <si>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</si>
  <si>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</si>
  <si>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</si>
  <si>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</si>
  <si>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</si>
  <si>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</si>
  <si>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</si>
  <si>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</si>
  <si>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</si>
  <si>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</si>
  <si>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</si>
  <si>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</si>
  <si>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</si>
  <si>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</si>
  <si>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</si>
  <si>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</si>
  <si>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</si>
  <si>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</si>
  <si>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</si>
  <si>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</si>
  <si>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</si>
  <si>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</si>
  <si>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</si>
  <si>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</si>
  <si>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</si>
  <si>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</si>
  <si>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</si>
  <si>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</si>
  <si>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</si>
  <si>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</si>
  <si>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</si>
  <si>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</si>
  <si>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</si>
  <si>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</si>
  <si>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</si>
  <si>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</si>
  <si>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</si>
  <si>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</si>
  <si>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</si>
  <si>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</si>
  <si>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</si>
  <si>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</si>
  <si>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</si>
  <si>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</si>
  <si>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</si>
  <si>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</si>
  <si>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</si>
  <si>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</si>
  <si>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</si>
  <si>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</si>
  <si>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</si>
  <si>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</si>
  <si>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</si>
  <si>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</si>
  <si>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</si>
  <si>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</si>
  <si>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</si>
  <si>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</si>
  <si>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</si>
  <si>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</si>
  <si>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</si>
  <si>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</si>
  <si>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</si>
  <si>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</si>
  <si>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</si>
  <si>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</si>
  <si>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</si>
  <si>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</si>
  <si>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</si>
  <si>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</si>
  <si>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</si>
  <si>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</si>
  <si>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</si>
  <si>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</si>
  <si>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</si>
  <si>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</si>
  <si>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</si>
  <si>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</si>
  <si>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</si>
  <si>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</si>
  <si>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</si>
  <si>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</si>
  <si>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</si>
  <si>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</si>
  <si>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</si>
  <si>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</si>
  <si>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</si>
  <si>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</si>
  <si>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</si>
  <si>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</si>
  <si>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</si>
  <si>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</si>
  <si>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</si>
  <si>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</si>
  <si>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</si>
  <si>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</si>
  <si>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</si>
  <si>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</si>
  <si>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</si>
  <si>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</si>
  <si>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</si>
  <si>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</si>
  <si>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</si>
  <si>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</si>
  <si>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</si>
  <si>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</si>
  <si>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</si>
  <si>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</si>
  <si>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</si>
  <si>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</si>
  <si>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</si>
  <si>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</si>
  <si>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</si>
  <si>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</si>
  <si>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</si>
  <si>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</si>
  <si>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</si>
  <si>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</si>
  <si>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</si>
  <si>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</si>
  <si>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</si>
  <si>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</si>
  <si>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</si>
  <si>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</si>
  <si>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</si>
  <si>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</si>
  <si>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</si>
  <si>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</si>
  <si>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</si>
  <si>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</si>
  <si>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</si>
  <si>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</si>
  <si>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</si>
  <si>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</si>
  <si>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</si>
  <si>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</si>
  <si>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</si>
  <si>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</si>
  <si>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</si>
  <si>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</si>
  <si>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</si>
  <si>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</si>
  <si>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</si>
  <si>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</si>
  <si>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</si>
  <si>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</si>
  <si>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</si>
  <si>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</si>
  <si>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</si>
  <si>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</si>
  <si>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</si>
  <si>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</si>
  <si>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</si>
  <si>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</si>
  <si>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</si>
  <si>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</si>
  <si>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</si>
  <si>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</si>
  <si>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</si>
  <si>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</si>
  <si>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</si>
  <si>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</si>
  <si>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</si>
  <si>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</si>
  <si>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</si>
  <si>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</si>
  <si>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</si>
  <si>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</si>
  <si>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</si>
  <si>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</si>
  <si>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</si>
  <si>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</si>
  <si>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</si>
  <si>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</si>
  <si>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</si>
  <si>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</si>
  <si>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</si>
  <si>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</si>
  <si>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</si>
  <si>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</si>
  <si>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</si>
  <si>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</si>
  <si>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</si>
  <si>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</si>
  <si>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</si>
  <si>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</si>
  <si>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</si>
  <si>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</si>
  <si>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</si>
  <si>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</si>
  <si>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</si>
  <si>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</si>
  <si>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</si>
  <si>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</si>
  <si>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</si>
  <si>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</si>
  <si>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</si>
  <si>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</si>
  <si>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</si>
  <si>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</si>
  <si>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</si>
  <si>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</si>
  <si>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</si>
  <si>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</si>
  <si>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</si>
  <si>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</si>
  <si>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</si>
  <si>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</si>
  <si>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</si>
  <si>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</si>
  <si>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</si>
  <si>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</si>
  <si>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</si>
  <si>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</si>
  <si>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</si>
  <si>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</si>
  <si>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</si>
  <si>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</si>
  <si>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</si>
  <si>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</si>
  <si>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</si>
  <si>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</si>
  <si>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</si>
  <si>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</si>
  <si>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</si>
  <si>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</si>
  <si>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</si>
  <si>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</si>
  <si>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</si>
  <si>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</si>
  <si>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</si>
  <si>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</si>
  <si>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</si>
  <si>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</si>
  <si>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</si>
  <si>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</si>
  <si>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</si>
  <si>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</si>
  <si>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</si>
  <si>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</si>
  <si>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</si>
  <si>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</si>
  <si>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</si>
  <si>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</si>
  <si>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</si>
  <si>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</si>
  <si>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</si>
  <si>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</si>
  <si>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</si>
  <si>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</si>
  <si>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</si>
  <si>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</si>
  <si>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</si>
  <si>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</si>
  <si>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</si>
  <si>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</si>
  <si>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</si>
  <si>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</si>
  <si>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</si>
  <si>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</si>
  <si>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</si>
  <si>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</si>
  <si>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</si>
  <si>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</si>
  <si>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</si>
  <si>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</si>
  <si>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</si>
  <si>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</si>
  <si>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</si>
  <si>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</si>
  <si>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</si>
  <si>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</si>
  <si>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</si>
  <si>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</si>
  <si>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</si>
  <si>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</si>
  <si>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</si>
  <si>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</si>
  <si>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</si>
  <si>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</si>
  <si>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</si>
  <si>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</si>
  <si>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</si>
  <si>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</si>
  <si>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</si>
  <si>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</si>
  <si>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</si>
  <si>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</si>
  <si>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</si>
  <si>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</si>
  <si>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</si>
  <si>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</si>
  <si>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</si>
  <si>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</si>
  <si>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</si>
  <si>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</si>
  <si>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</si>
  <si>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</si>
  <si>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</si>
  <si>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</si>
  <si>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</si>
  <si>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</si>
  <si>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</si>
  <si>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</si>
  <si>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</si>
  <si>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</si>
  <si>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</si>
  <si>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</si>
  <si>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</si>
  <si>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</si>
  <si>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</si>
  <si>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</si>
  <si>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</si>
  <si>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</si>
  <si>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</si>
  <si>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</si>
  <si>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</si>
  <si>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</si>
  <si>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</si>
  <si>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</si>
  <si>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</si>
  <si>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</si>
  <si>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</si>
  <si>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</si>
  <si>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</si>
  <si>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</si>
  <si>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</si>
  <si>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</si>
  <si>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</si>
  <si>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</si>
  <si>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</si>
  <si>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</si>
  <si>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</si>
  <si>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</si>
  <si>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</si>
  <si>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</si>
  <si>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</si>
  <si>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</si>
  <si>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</si>
  <si>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</si>
  <si>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</si>
  <si>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</si>
  <si>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</si>
  <si>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</si>
  <si>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</si>
  <si>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</si>
  <si>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</si>
  <si>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</si>
  <si>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</si>
  <si>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</si>
  <si>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</si>
  <si>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</si>
  <si>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</si>
  <si>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</si>
  <si>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</si>
  <si>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</si>
  <si>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</si>
  <si>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</si>
  <si>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</si>
  <si>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</si>
  <si>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</si>
  <si>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</si>
  <si>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</si>
  <si>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</si>
  <si>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</si>
  <si>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</si>
  <si>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</si>
  <si>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</si>
  <si>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</si>
  <si>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</si>
  <si>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</si>
  <si>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</si>
  <si>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</si>
  <si>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</si>
  <si>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</si>
  <si>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</si>
  <si>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</si>
  <si>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</si>
  <si>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</si>
  <si>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</si>
  <si>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</si>
  <si>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</si>
  <si>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</si>
  <si>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</si>
  <si>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</si>
  <si>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</si>
  <si>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</si>
  <si>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</si>
  <si>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</si>
  <si>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</si>
  <si>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</si>
  <si>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</si>
  <si>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</si>
  <si>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</si>
  <si>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</si>
  <si>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</si>
  <si>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</si>
  <si>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</si>
  <si>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</si>
  <si>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</si>
  <si>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</si>
  <si>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</si>
  <si>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</si>
  <si>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</si>
  <si>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</si>
  <si>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</si>
  <si>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</si>
  <si>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</si>
  <si>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</si>
  <si>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</si>
  <si>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</si>
  <si>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</si>
  <si>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</si>
  <si>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</si>
  <si>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</si>
  <si>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</si>
  <si>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</si>
  <si>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</si>
  <si>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</si>
  <si>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</si>
  <si>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</si>
  <si>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</si>
  <si>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</si>
  <si>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</si>
  <si>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</si>
  <si>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</si>
  <si>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</si>
  <si>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</si>
  <si>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</si>
  <si>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</si>
  <si>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</si>
  <si>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</si>
  <si>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</si>
  <si>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</si>
  <si>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</si>
  <si>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</si>
  <si>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</si>
  <si>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</si>
  <si>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</si>
  <si>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</si>
  <si>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</si>
  <si>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</si>
  <si>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</si>
  <si>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</si>
  <si>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</si>
  <si>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</si>
  <si>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</si>
  <si>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</si>
  <si>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</si>
  <si>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</si>
  <si>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</si>
  <si>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</si>
  <si>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</si>
  <si>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</si>
  <si>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</si>
  <si>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</si>
  <si>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</si>
  <si>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</si>
  <si>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</si>
  <si>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</si>
  <si>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</si>
  <si>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</si>
  <si>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</si>
  <si>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</si>
  <si>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</si>
  <si>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</si>
  <si>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</si>
  <si>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</si>
  <si>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</si>
  <si>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</si>
  <si>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</si>
  <si>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</si>
  <si>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</si>
  <si>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</si>
  <si>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</si>
  <si>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</si>
  <si>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</si>
  <si>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</si>
  <si>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</si>
  <si>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</si>
  <si>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</si>
  <si>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</si>
  <si>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</si>
  <si>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</si>
  <si>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</si>
  <si>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</si>
  <si>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</si>
  <si>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</si>
  <si>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</si>
  <si>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</si>
  <si>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</si>
  <si>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</si>
  <si>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</si>
  <si>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</si>
  <si>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</si>
  <si>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</si>
  <si>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</si>
  <si>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</si>
  <si>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</si>
  <si>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</si>
  <si>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</si>
  <si>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</si>
  <si>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</si>
  <si>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</si>
  <si>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</si>
  <si>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</si>
  <si>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</si>
  <si>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</si>
  <si>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</si>
  <si>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</si>
  <si>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</si>
  <si>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</si>
  <si>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</si>
  <si>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</si>
  <si>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</si>
  <si>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</si>
  <si>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</si>
  <si>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</si>
  <si>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</si>
  <si>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</si>
  <si>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</si>
  <si>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</si>
  <si>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</si>
  <si>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</si>
  <si>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</si>
  <si>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</si>
  <si>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</si>
  <si>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</si>
  <si>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</si>
  <si>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</si>
  <si>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</si>
  <si>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</si>
  <si>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</si>
  <si>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</si>
  <si>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</si>
  <si>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</si>
  <si>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</si>
  <si>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</si>
  <si>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</si>
  <si>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</si>
  <si>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</si>
  <si>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</si>
  <si>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</si>
  <si>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</si>
  <si>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</si>
  <si>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</si>
  <si>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</si>
  <si>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</si>
  <si>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</si>
  <si>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</si>
  <si>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</si>
  <si>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</si>
  <si>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</si>
  <si>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</si>
  <si>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</si>
  <si>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</si>
  <si>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</si>
  <si>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</si>
  <si>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</si>
  <si>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</si>
  <si>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</si>
  <si>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</si>
  <si>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</si>
  <si>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</si>
  <si>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</si>
  <si>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</si>
  <si>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</si>
  <si>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</si>
  <si>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</si>
  <si>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</si>
  <si>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</si>
  <si>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</si>
  <si>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</si>
  <si>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</si>
  <si>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</si>
  <si>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</si>
  <si>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</si>
  <si>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</si>
  <si>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</si>
  <si>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</si>
  <si>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</si>
  <si>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</si>
  <si>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</si>
  <si>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</si>
  <si>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</si>
  <si>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</si>
  <si>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</si>
  <si>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</si>
  <si>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</si>
  <si>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</si>
  <si>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</si>
  <si>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</si>
  <si>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</si>
  <si>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</si>
  <si>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</si>
  <si>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</si>
  <si>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</si>
  <si>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</si>
  <si>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</si>
  <si>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</si>
  <si>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</si>
  <si>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</si>
  <si>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</si>
  <si>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</si>
  <si>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</si>
  <si>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</si>
  <si>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</si>
  <si>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</si>
  <si>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</si>
  <si>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</si>
  <si>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</si>
  <si>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</si>
  <si>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</si>
  <si>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</si>
  <si>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</si>
  <si>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</si>
  <si>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</si>
  <si>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</si>
  <si>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</si>
  <si>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</si>
  <si>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</si>
  <si>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</si>
  <si>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</si>
  <si>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</si>
  <si>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</si>
  <si>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</si>
  <si>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</si>
  <si>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</si>
  <si>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</si>
  <si>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</si>
  <si>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</si>
  <si>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</si>
  <si>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</si>
  <si>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</si>
  <si>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</si>
  <si>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</si>
  <si>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</si>
  <si>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</si>
  <si>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</si>
  <si>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</si>
  <si>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</si>
  <si>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</si>
  <si>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</si>
  <si>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</si>
  <si>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</si>
  <si>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</si>
  <si>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</si>
  <si>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</si>
  <si>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</si>
  <si>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</si>
  <si>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</si>
  <si>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</si>
  <si>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</si>
  <si>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</si>
  <si>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</si>
  <si>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</si>
  <si>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</si>
  <si>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</si>
  <si>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</si>
  <si>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</si>
  <si>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</si>
  <si>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</si>
  <si>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</si>
  <si>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</si>
  <si>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</si>
  <si>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</si>
  <si>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</si>
  <si>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</si>
  <si>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</si>
  <si>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</si>
  <si>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</si>
  <si>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</si>
  <si>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</si>
  <si>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</si>
  <si>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</si>
  <si>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</si>
  <si>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</si>
  <si>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</si>
  <si>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</si>
  <si>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</si>
  <si>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</si>
  <si>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</si>
  <si>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</si>
  <si>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</si>
  <si>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</si>
  <si>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</si>
  <si>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</si>
  <si>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</si>
  <si>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</si>
  <si>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</si>
  <si>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</si>
  <si>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</si>
  <si>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</si>
  <si>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</si>
  <si>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</si>
  <si>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</si>
  <si>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</si>
  <si>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</si>
  <si>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</si>
  <si>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</si>
  <si>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</si>
  <si>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</si>
  <si>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</si>
  <si>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</si>
  <si>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</si>
  <si>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</si>
  <si>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</si>
  <si>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</si>
  <si>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</si>
  <si>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</si>
  <si>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</si>
  <si>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</si>
  <si>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</si>
  <si>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</si>
  <si>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</si>
  <si>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</si>
  <si>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</si>
  <si>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</si>
  <si>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</si>
  <si>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</si>
  <si>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</si>
  <si>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</si>
  <si>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</si>
  <si>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</si>
  <si>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</si>
  <si>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</si>
  <si>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</si>
  <si>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</si>
  <si>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</si>
  <si>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</si>
  <si>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</si>
  <si>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</si>
  <si>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</si>
  <si>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</si>
  <si>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</si>
  <si>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</si>
  <si>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</si>
  <si>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</si>
  <si>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</si>
  <si>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</si>
  <si>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</si>
  <si>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</si>
  <si>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</si>
  <si>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</si>
  <si>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</si>
  <si>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</si>
  <si>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</si>
  <si>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</si>
  <si>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</si>
  <si>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</si>
  <si>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</si>
  <si>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</si>
  <si>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</si>
  <si>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</si>
  <si>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</si>
  <si>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</si>
  <si>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</si>
  <si>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</si>
  <si>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</si>
  <si>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</si>
  <si>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</si>
  <si>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</si>
  <si>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</si>
  <si>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</si>
  <si>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</si>
  <si>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</si>
  <si>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</si>
  <si>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</si>
  <si>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</si>
  <si>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</si>
  <si>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</si>
  <si>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</si>
  <si>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</si>
  <si>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</si>
  <si>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</si>
  <si>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</si>
  <si>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</si>
  <si>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</si>
  <si>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</si>
  <si>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</si>
  <si>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</si>
  <si>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</si>
  <si>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</si>
  <si>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</si>
  <si>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</si>
  <si>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</si>
  <si>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</si>
  <si>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</si>
  <si>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</si>
  <si>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</si>
  <si>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</si>
  <si>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</si>
  <si>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</si>
  <si>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</si>
  <si>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</si>
  <si>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</si>
  <si>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</si>
  <si>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</si>
  <si>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</si>
  <si>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</si>
  <si>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</si>
  <si>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</si>
  <si>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</si>
  <si>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</si>
  <si>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</si>
  <si>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</si>
  <si>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</si>
  <si>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</si>
  <si>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</si>
  <si>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</si>
  <si>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</si>
  <si>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</si>
  <si>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</si>
  <si>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</si>
  <si>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</si>
  <si>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</si>
  <si>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</si>
  <si>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</si>
  <si>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</si>
  <si>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</si>
  <si>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</si>
  <si>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</si>
  <si>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</si>
  <si>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</si>
  <si>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</si>
  <si>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</si>
  <si>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</si>
  <si>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</si>
  <si>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</si>
  <si>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</si>
  <si>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</si>
  <si>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</si>
  <si>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</si>
  <si>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</si>
  <si>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</si>
  <si>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</si>
  <si>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</si>
  <si>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</si>
  <si>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</si>
  <si>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</si>
  <si>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</si>
  <si>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</si>
  <si>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</si>
  <si>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</si>
  <si>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</si>
  <si>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</si>
  <si>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</si>
  <si>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</si>
  <si>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</si>
  <si>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</si>
  <si>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</si>
  <si>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</si>
  <si>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</si>
  <si>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</si>
  <si>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</si>
  <si>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</si>
  <si>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</si>
  <si>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</si>
  <si>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</si>
  <si>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</si>
  <si>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</si>
  <si>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</si>
  <si>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</si>
  <si>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</si>
  <si>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</si>
  <si>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</si>
  <si>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</si>
  <si>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</si>
  <si>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</si>
  <si>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</si>
  <si>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</si>
  <si>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</si>
  <si>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</si>
  <si>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</si>
  <si>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</si>
  <si>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</si>
  <si>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</si>
  <si>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</si>
  <si>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</si>
  <si>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</si>
  <si>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</si>
  <si>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</si>
  <si>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</si>
  <si>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</si>
  <si>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</si>
  <si>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</si>
  <si>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</si>
  <si>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</si>
  <si>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</si>
  <si>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</si>
  <si>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</si>
  <si>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</si>
  <si>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</si>
  <si>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</si>
  <si>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</si>
  <si>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</si>
  <si>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</si>
  <si>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</si>
  <si>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</si>
  <si>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</si>
  <si>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</si>
  <si>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</si>
  <si>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</si>
  <si>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</si>
  <si>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</si>
  <si>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</si>
  <si>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</si>
  <si>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</si>
  <si>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</si>
  <si>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</si>
  <si>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</si>
  <si>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</si>
  <si>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</si>
  <si>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</si>
  <si>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</si>
  <si>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</si>
  <si>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</si>
  <si>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</si>
  <si>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</si>
  <si>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</si>
  <si>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</si>
  <si>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</si>
  <si>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</si>
  <si>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</si>
  <si>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</si>
  <si>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</si>
  <si>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</si>
  <si>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</si>
  <si>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</si>
  <si>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</si>
  <si>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</si>
  <si>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</si>
  <si>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</si>
  <si>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</si>
  <si>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</si>
  <si>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</si>
  <si>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</si>
  <si>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</si>
  <si>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</si>
  <si>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</si>
  <si>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</si>
  <si>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</si>
  <si>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</si>
  <si>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</si>
  <si>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</si>
  <si>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</si>
  <si>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</si>
  <si>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</si>
  <si>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</si>
  <si>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</si>
  <si>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</si>
  <si>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</si>
  <si>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</si>
  <si>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</si>
  <si>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</si>
  <si>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</si>
  <si>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</si>
  <si>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</si>
  <si>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</si>
  <si>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</si>
  <si>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</si>
  <si>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</si>
  <si>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</si>
  <si>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</si>
  <si>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</si>
  <si>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</si>
  <si>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</si>
  <si>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</si>
  <si>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</si>
  <si>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</si>
  <si>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</si>
  <si>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</si>
  <si>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</si>
  <si>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</si>
  <si>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</si>
  <si>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</si>
  <si>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</si>
  <si>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</si>
  <si>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</si>
  <si>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</si>
  <si>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</si>
  <si>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</si>
  <si>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</si>
  <si>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</si>
  <si>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</si>
  <si>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</si>
  <si>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</si>
  <si>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</si>
  <si>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</si>
  <si>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</si>
  <si>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</si>
  <si>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</si>
  <si>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</si>
  <si>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</si>
  <si>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</si>
  <si>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</si>
  <si>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</si>
  <si>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</si>
  <si>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</si>
  <si>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</si>
  <si>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</si>
  <si>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</si>
  <si>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</si>
  <si>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</si>
  <si>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</si>
  <si>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</si>
  <si>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</si>
  <si>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</si>
  <si>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</si>
  <si>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</si>
  <si>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</si>
  <si>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</si>
  <si>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</si>
  <si>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</si>
  <si>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</si>
  <si>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</si>
  <si>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</si>
  <si>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</si>
  <si>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</si>
  <si>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</si>
  <si>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</si>
  <si>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</si>
  <si>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</si>
  <si>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</si>
  <si>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</si>
  <si>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</si>
  <si>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</si>
  <si>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</si>
  <si>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</si>
  <si>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</si>
  <si>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</si>
  <si>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</si>
  <si>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</si>
  <si>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</si>
  <si>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</si>
  <si>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</si>
  <si>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</si>
  <si>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</si>
  <si>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</si>
  <si>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</si>
  <si>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</si>
  <si>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</si>
  <si>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</si>
  <si>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</si>
  <si>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</si>
  <si>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</si>
  <si>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</si>
  <si>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</si>
  <si>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</si>
  <si>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</si>
  <si>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</si>
  <si>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</si>
  <si>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</si>
  <si>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</si>
  <si>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</si>
  <si>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</si>
  <si>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</si>
  <si>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</si>
  <si>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</si>
  <si>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</si>
  <si>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</si>
  <si>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</si>
  <si>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</si>
  <si>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</si>
  <si>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</si>
  <si>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</si>
  <si>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</si>
  <si>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</si>
  <si>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</si>
  <si>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</si>
  <si>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</si>
  <si>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</si>
  <si>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</si>
  <si>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</si>
  <si>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</si>
  <si>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</si>
  <si>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</si>
  <si>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</si>
  <si>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</si>
  <si>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</si>
  <si>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</si>
  <si>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</si>
  <si>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</si>
  <si>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</si>
  <si>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</si>
  <si>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</si>
  <si>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</si>
  <si>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</si>
  <si>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</si>
  <si>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</si>
  <si>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</si>
  <si>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</si>
  <si>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</si>
  <si>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</si>
  <si>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</si>
  <si>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</si>
  <si>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</si>
  <si>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</si>
  <si>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</si>
  <si>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</si>
  <si>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</si>
  <si>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</si>
  <si>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</si>
  <si>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</si>
  <si>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</si>
  <si>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</si>
  <si>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</si>
  <si>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</si>
  <si>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</si>
  <si>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</si>
  <si>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</si>
  <si>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</si>
  <si>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</si>
  <si>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</si>
  <si>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</si>
  <si>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</si>
  <si>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</si>
  <si>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</si>
  <si>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</si>
  <si>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</si>
  <si>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</si>
  <si>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</si>
  <si>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</si>
  <si>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</si>
  <si>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</si>
  <si>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</si>
  <si>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</si>
  <si>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</si>
  <si>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</si>
  <si>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</si>
  <si>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</si>
  <si>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</si>
  <si>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</si>
  <si>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</si>
  <si>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</si>
  <si>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</si>
  <si>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</si>
  <si>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</si>
  <si>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</si>
  <si>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</si>
  <si>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</si>
  <si>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</si>
  <si>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</si>
  <si>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</si>
  <si>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</si>
  <si>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</si>
  <si>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</si>
  <si>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</si>
  <si>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</si>
  <si>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</si>
  <si>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</si>
  <si>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</si>
  <si>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</si>
  <si>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</si>
  <si>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</si>
  <si>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</si>
  <si>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</si>
  <si>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</si>
  <si>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</si>
  <si>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</si>
  <si>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</si>
  <si>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</si>
  <si>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</si>
  <si>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</si>
  <si>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</si>
  <si>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</si>
  <si>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</si>
  <si>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</si>
  <si>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</si>
  <si>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</si>
  <si>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</si>
  <si>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</si>
  <si>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</si>
  <si>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</si>
  <si>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</si>
  <si>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</si>
  <si>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</si>
  <si>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</si>
  <si>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</si>
  <si>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</si>
  <si>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</si>
  <si>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</si>
  <si>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</si>
  <si>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</si>
  <si>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</si>
  <si>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</si>
  <si>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</si>
  <si>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</si>
  <si>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</si>
  <si>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</si>
  <si>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</si>
  <si>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</si>
  <si>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</si>
  <si>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</si>
  <si>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</si>
  <si>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</si>
  <si>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</si>
  <si>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</si>
  <si>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</si>
  <si>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</si>
  <si>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</si>
  <si>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</si>
  <si>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</si>
  <si>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</si>
  <si>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</si>
  <si>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</si>
  <si>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</si>
  <si>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</si>
  <si>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</si>
  <si>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</si>
  <si>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</si>
  <si>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</si>
  <si>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</si>
  <si>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</si>
  <si>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</si>
  <si>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</si>
  <si>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</si>
  <si>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</si>
  <si>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</si>
  <si>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</si>
  <si>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</si>
  <si>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</si>
  <si>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</si>
  <si>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</si>
  <si>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</si>
  <si>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</si>
  <si>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</si>
  <si>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</si>
  <si>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</si>
  <si>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</si>
  <si>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</si>
  <si>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</si>
  <si>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</si>
  <si>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</si>
  <si>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</si>
  <si>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</si>
  <si>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</si>
  <si>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</si>
  <si>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</si>
  <si>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</si>
  <si>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</si>
  <si>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</si>
  <si>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</si>
  <si>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</si>
  <si>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</si>
  <si>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</si>
  <si>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</si>
  <si>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</si>
  <si>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</si>
  <si>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</si>
  <si>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</si>
  <si>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</si>
  <si>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</si>
  <si>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</si>
  <si>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</si>
  <si>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</si>
  <si>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</si>
  <si>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</si>
  <si>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</si>
  <si>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</si>
  <si>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</si>
  <si>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</si>
  <si>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</si>
  <si>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</si>
  <si>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</si>
  <si>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</si>
  <si>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</si>
  <si>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</si>
  <si>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</si>
  <si>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</si>
  <si>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</si>
  <si>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</si>
  <si>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</si>
  <si>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</si>
  <si>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</si>
  <si>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</si>
  <si>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</si>
  <si>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</si>
  <si>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</si>
  <si>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</si>
  <si>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</si>
  <si>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</si>
  <si>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</si>
  <si>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</si>
  <si>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</si>
  <si>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</si>
  <si>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</si>
  <si>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</si>
  <si>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</si>
  <si>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</si>
  <si>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</si>
  <si>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</si>
  <si>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</si>
  <si>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</si>
  <si>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</si>
  <si>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</si>
  <si>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</si>
  <si>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</si>
  <si>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</si>
  <si>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</si>
  <si>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</si>
  <si>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</si>
  <si>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</si>
  <si>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</si>
  <si>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</si>
  <si>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</si>
  <si>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</si>
  <si>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</si>
  <si>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</si>
  <si>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</si>
  <si>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</si>
  <si>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</si>
  <si>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</si>
  <si>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</si>
  <si>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</si>
  <si>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</si>
  <si>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</si>
  <si>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</si>
  <si>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</si>
  <si>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</si>
  <si>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</si>
  <si>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</si>
  <si>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</si>
  <si>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</si>
  <si>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</si>
  <si>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</si>
  <si>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</si>
  <si>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</si>
  <si>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</si>
  <si>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</si>
  <si>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</si>
  <si>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</si>
  <si>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</si>
  <si>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</si>
  <si>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</si>
  <si>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</si>
  <si>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</si>
  <si>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</si>
  <si>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</si>
  <si>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</si>
  <si>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</si>
  <si>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</si>
  <si>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</si>
  <si>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</si>
  <si>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</si>
  <si>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</si>
  <si>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</si>
  <si>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</si>
  <si>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</si>
  <si>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</si>
  <si>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</si>
  <si>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</si>
  <si>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</si>
  <si>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</si>
  <si>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</si>
  <si>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</si>
  <si>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</si>
  <si>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</si>
  <si>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</si>
  <si>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</si>
  <si>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</si>
  <si>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</si>
  <si>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</si>
  <si>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</si>
  <si>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</si>
  <si>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</si>
  <si>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</si>
  <si>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</si>
  <si>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</si>
  <si>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</si>
  <si>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</si>
  <si>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</si>
  <si>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</si>
  <si>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</si>
  <si>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</si>
  <si>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</si>
  <si>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</si>
  <si>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</si>
  <si>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</si>
  <si>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</si>
  <si>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</si>
  <si>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</si>
  <si>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</si>
  <si>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</si>
  <si>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</si>
  <si>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</si>
  <si>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</si>
  <si>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</si>
  <si>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</si>
  <si>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</si>
  <si>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</si>
  <si>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</si>
  <si>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</si>
  <si>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</si>
  <si>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</si>
  <si>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</si>
  <si>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</si>
  <si>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</si>
  <si>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</si>
  <si>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</si>
  <si>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</si>
  <si>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</si>
  <si>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</si>
  <si>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</si>
  <si>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</si>
  <si>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</si>
  <si>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</si>
  <si>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</si>
  <si>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</si>
  <si>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</si>
  <si>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</si>
  <si>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</si>
  <si>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</si>
  <si>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</si>
  <si>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</si>
  <si>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</si>
  <si>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</si>
  <si>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</si>
  <si>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</si>
  <si>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</si>
  <si>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</si>
  <si>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</si>
  <si>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</si>
  <si>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</si>
  <si>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</si>
  <si>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</si>
  <si>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</si>
  <si>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</si>
  <si>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</si>
  <si>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</si>
  <si>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</si>
  <si>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</si>
  <si>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</si>
  <si>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</si>
  <si>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</si>
  <si>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</si>
  <si>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</si>
  <si>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</si>
  <si>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</si>
  <si>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</si>
  <si>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</si>
  <si>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</si>
  <si>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</si>
  <si>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</si>
  <si>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</si>
  <si>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</si>
  <si>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</si>
  <si>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</si>
  <si>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</si>
  <si>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</si>
  <si>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</si>
  <si>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</si>
  <si>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</si>
  <si>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</si>
  <si>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</si>
  <si>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</si>
  <si>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</si>
  <si>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</si>
  <si>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</si>
  <si>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</si>
  <si>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</si>
  <si>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</si>
  <si>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</si>
  <si>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</si>
  <si>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</si>
  <si>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</si>
  <si>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</si>
  <si>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</si>
  <si>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</si>
  <si>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</si>
  <si>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</si>
  <si>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</si>
  <si>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</si>
  <si>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</si>
  <si>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</si>
  <si>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</si>
  <si>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</si>
  <si>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</si>
  <si>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</si>
  <si>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</si>
  <si>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</si>
  <si>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</si>
  <si>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</si>
  <si>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</si>
  <si>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</si>
  <si>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</si>
  <si>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</si>
  <si>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</si>
  <si>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</si>
  <si>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</si>
  <si>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</si>
  <si>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</si>
  <si>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</si>
  <si>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</si>
  <si>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</si>
  <si>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</si>
  <si>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</si>
  <si>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</si>
  <si>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</si>
  <si>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</si>
  <si>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</si>
  <si>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</si>
  <si>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</si>
  <si>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</si>
  <si>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</si>
  <si>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</si>
  <si>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</si>
  <si>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</si>
  <si>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</si>
  <si>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</si>
  <si>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</si>
  <si>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</si>
  <si>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</si>
  <si>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</si>
  <si>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</si>
  <si>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</si>
  <si>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</si>
  <si>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</si>
  <si>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</si>
  <si>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</si>
  <si>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</si>
  <si>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</si>
  <si>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</si>
  <si>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</si>
  <si>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</si>
  <si>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</si>
  <si>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</si>
  <si>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</si>
  <si>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</si>
  <si>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</si>
  <si>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</si>
  <si>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</si>
  <si>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</si>
  <si>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</si>
  <si>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</si>
  <si>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</si>
  <si>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</si>
  <si>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</si>
  <si>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</si>
  <si>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</si>
  <si>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</si>
  <si>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</si>
  <si>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</si>
  <si>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</si>
  <si>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</si>
  <si>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</si>
  <si>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</si>
  <si>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</si>
  <si>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</si>
  <si>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</si>
  <si>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</si>
  <si>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</si>
  <si>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</si>
  <si>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</si>
  <si>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</si>
  <si>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</si>
  <si>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</si>
  <si>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</si>
  <si>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</si>
  <si>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</si>
  <si>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</si>
  <si>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</si>
  <si>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</si>
  <si>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</si>
  <si>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</si>
  <si>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</si>
  <si>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</si>
  <si>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</si>
  <si>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</si>
  <si>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</si>
  <si>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</si>
  <si>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</si>
  <si>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</si>
  <si>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</si>
  <si>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</si>
  <si>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</si>
  <si>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</si>
  <si>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</si>
  <si>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</si>
  <si>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</si>
  <si>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</si>
  <si>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</si>
  <si>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</si>
  <si>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</si>
  <si>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</si>
  <si>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</si>
  <si>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</si>
  <si>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</si>
  <si>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</si>
  <si>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</si>
  <si>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</si>
  <si>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</si>
  <si>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</si>
  <si>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</si>
  <si>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</si>
  <si>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</si>
  <si>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</si>
  <si>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</si>
  <si>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</si>
  <si>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</si>
  <si>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</si>
  <si>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</si>
  <si>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</si>
  <si>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</si>
  <si>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</si>
  <si>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</si>
  <si>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</si>
  <si>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</si>
  <si>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</si>
  <si>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</si>
  <si>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</si>
  <si>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</si>
  <si>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</si>
  <si>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</si>
  <si>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</si>
  <si>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</si>
  <si>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</si>
  <si>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</si>
  <si>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</si>
  <si>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</si>
  <si>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</si>
  <si>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</si>
  <si>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</si>
  <si>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</si>
  <si>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</si>
  <si>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</si>
  <si>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</si>
  <si>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</si>
  <si>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</si>
  <si>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</si>
  <si>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</si>
  <si>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</si>
  <si>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</si>
  <si>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</si>
  <si>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</si>
  <si>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</si>
  <si>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</si>
  <si>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</si>
  <si>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</si>
  <si>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</si>
  <si>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</si>
  <si>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</si>
  <si>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</si>
  <si>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</si>
  <si>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</si>
  <si>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</si>
  <si>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</si>
  <si>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</si>
  <si>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</si>
  <si>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</si>
  <si>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</si>
  <si>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</si>
  <si>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</si>
  <si>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</si>
  <si>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</si>
  <si>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</si>
  <si>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</si>
  <si>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</si>
  <si>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</si>
  <si>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</si>
  <si>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</si>
  <si>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</si>
  <si>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</si>
  <si>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</si>
  <si>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</si>
  <si>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</si>
  <si>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</si>
  <si>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</si>
  <si>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</si>
  <si>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</si>
  <si>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</si>
  <si>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</si>
  <si>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</si>
  <si>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</si>
  <si>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</si>
  <si>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</si>
  <si>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</si>
  <si>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</si>
  <si>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</si>
  <si>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</si>
  <si>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</si>
  <si>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</si>
  <si>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</si>
  <si>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</si>
  <si>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</si>
  <si>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</si>
  <si>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</si>
  <si>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</si>
  <si>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</si>
  <si>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</si>
  <si>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</si>
  <si>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</si>
  <si>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</si>
  <si>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</si>
  <si>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</si>
  <si>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</si>
  <si>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</si>
  <si>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</si>
  <si>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</si>
  <si>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</si>
  <si>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</si>
  <si>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</si>
  <si>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</si>
  <si>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</si>
  <si>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</si>
  <si>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</si>
  <si>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</si>
  <si>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</si>
  <si>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</si>
  <si>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</si>
  <si>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</si>
  <si>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</si>
  <si>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</si>
  <si>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</si>
  <si>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</si>
  <si>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</si>
  <si>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</si>
  <si>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</si>
  <si>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</si>
  <si>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</si>
  <si>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</si>
  <si>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</si>
  <si>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</si>
  <si>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</si>
  <si>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</si>
  <si>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</si>
  <si>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</si>
  <si>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</si>
  <si>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</si>
  <si>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</si>
  <si>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</si>
  <si>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</si>
  <si>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</si>
  <si>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</si>
  <si>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</si>
  <si>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</si>
  <si>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</si>
  <si>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</si>
  <si>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</si>
  <si>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</si>
  <si>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</si>
  <si>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</si>
  <si>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</si>
  <si>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</si>
  <si>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</si>
  <si>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</si>
  <si>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</si>
  <si>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</si>
  <si>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</si>
  <si>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</si>
  <si>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</si>
  <si>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</si>
  <si>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</si>
  <si>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</si>
  <si>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</si>
  <si>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</si>
  <si>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</si>
  <si>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</si>
  <si>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</si>
  <si>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</si>
  <si>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</si>
  <si>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</si>
  <si>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</si>
  <si>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</si>
  <si>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</si>
  <si>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</si>
  <si>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</si>
  <si>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</si>
  <si>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</si>
  <si>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</si>
  <si>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</si>
  <si>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</si>
  <si>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</si>
  <si>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</si>
  <si>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</si>
  <si>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</si>
  <si>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</si>
  <si>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</si>
  <si>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</si>
  <si>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</si>
  <si>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</si>
  <si>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</si>
  <si>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</si>
  <si>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</si>
  <si>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</si>
  <si>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</si>
  <si>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</si>
  <si>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</si>
  <si>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</si>
  <si>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</si>
  <si>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</si>
  <si>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</si>
  <si>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</si>
  <si>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</si>
  <si>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</si>
  <si>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</si>
  <si>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</si>
  <si>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</si>
  <si>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</si>
  <si>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</si>
  <si>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</si>
  <si>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</si>
  <si>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</si>
  <si>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</si>
  <si>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</si>
  <si>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</si>
  <si>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</si>
  <si>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</si>
  <si>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</si>
  <si>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</si>
  <si>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</si>
  <si>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</si>
  <si>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</si>
  <si>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</si>
  <si>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</si>
  <si>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</si>
  <si>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</si>
  <si>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</si>
  <si>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</si>
  <si>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</si>
  <si>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</si>
  <si>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</si>
  <si>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</si>
  <si>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</si>
  <si>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</si>
  <si>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</si>
  <si>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</si>
  <si>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</si>
  <si>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</si>
  <si>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</si>
  <si>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</si>
  <si>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</si>
  <si>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</si>
  <si>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</si>
  <si>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</si>
  <si>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</si>
  <si>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</si>
  <si>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</si>
  <si>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</si>
  <si>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</si>
  <si>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</si>
  <si>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</si>
  <si>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</si>
  <si>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</si>
  <si>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</si>
  <si>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</si>
  <si>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</si>
  <si>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</si>
  <si>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</si>
  <si>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</si>
  <si>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</si>
  <si>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</si>
  <si>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</si>
  <si>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</si>
  <si>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</si>
  <si>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</si>
  <si>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</si>
  <si>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</si>
  <si>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</si>
  <si>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</si>
  <si>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</si>
  <si>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</si>
  <si>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</si>
  <si>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</si>
  <si>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</si>
  <si>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</si>
  <si>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</si>
  <si>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</si>
  <si>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</si>
  <si>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</si>
  <si>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</si>
  <si>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</si>
  <si>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</si>
  <si>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</si>
  <si>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</si>
  <si>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</si>
  <si>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</si>
  <si>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</si>
  <si>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</si>
  <si>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</si>
  <si>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</si>
  <si>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</si>
  <si>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</si>
  <si>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</si>
  <si>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</si>
  <si>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</si>
  <si>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</si>
  <si>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</si>
  <si>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</si>
  <si>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</si>
  <si>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</si>
  <si>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</si>
  <si>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</si>
  <si>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</si>
  <si>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</si>
  <si>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</si>
  <si>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</si>
  <si>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</si>
  <si>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</si>
  <si>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</si>
  <si>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</si>
  <si>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</si>
  <si>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</si>
  <si>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</si>
  <si>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</si>
  <si>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</si>
  <si>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</si>
  <si>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</si>
  <si>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</si>
  <si>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</si>
  <si>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</si>
  <si>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</si>
  <si>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</si>
  <si>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</si>
  <si>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</si>
  <si>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</si>
  <si>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</si>
  <si>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</si>
  <si>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</si>
  <si>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</si>
  <si>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</si>
  <si>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</si>
  <si>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</si>
  <si>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</si>
  <si>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</si>
  <si>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</si>
  <si>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</si>
  <si>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</si>
  <si>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</si>
  <si>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</si>
  <si>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</si>
  <si>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</si>
  <si>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</si>
  <si>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</si>
  <si>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</si>
  <si>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</si>
  <si>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</si>
  <si>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</si>
  <si>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</si>
  <si>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</si>
  <si>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</si>
  <si>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</si>
  <si>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</si>
  <si>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</si>
  <si>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</si>
  <si>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</si>
  <si>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</si>
  <si>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</si>
  <si>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</si>
  <si>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</si>
  <si>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</si>
  <si>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</si>
  <si>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</si>
  <si>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</si>
  <si>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</si>
  <si>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</si>
  <si>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</si>
  <si>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</si>
  <si>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</si>
  <si>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</si>
  <si>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</si>
  <si>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</si>
  <si>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</si>
  <si>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</si>
  <si>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</si>
  <si>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</si>
  <si>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</si>
  <si>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</si>
  <si>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</si>
  <si>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</si>
  <si>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</si>
  <si>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</si>
  <si>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</si>
  <si>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</si>
  <si>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</si>
  <si>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</si>
  <si>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</si>
  <si>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</si>
  <si>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</si>
  <si>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</si>
  <si>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</si>
  <si>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</si>
  <si>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</si>
  <si>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</si>
  <si>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</si>
  <si>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</si>
  <si>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</si>
  <si>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</si>
  <si>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</si>
  <si>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</si>
  <si>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</si>
  <si>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</si>
  <si>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</si>
  <si>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</si>
  <si>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</si>
  <si>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</si>
  <si>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</si>
  <si>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</si>
  <si>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</si>
  <si>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</si>
  <si>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</si>
  <si>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</si>
  <si>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</si>
  <si>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</si>
  <si>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</si>
  <si>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</si>
  <si>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</si>
  <si>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</si>
  <si>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</si>
  <si>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</si>
  <si>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</si>
  <si>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</si>
  <si>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</si>
  <si>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</si>
  <si>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</si>
  <si>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</si>
  <si>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</si>
  <si>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</si>
  <si>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</si>
  <si>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</si>
  <si>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</si>
  <si>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</si>
  <si>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</si>
  <si>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</si>
  <si>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</si>
  <si>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</si>
  <si>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</si>
  <si>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</si>
  <si>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</si>
  <si>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</si>
  <si>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</si>
  <si>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</si>
  <si>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</si>
  <si>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</si>
  <si>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</si>
  <si>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</si>
  <si>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</si>
  <si>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</si>
  <si>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</si>
  <si>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</si>
  <si>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</si>
  <si>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</si>
  <si>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</si>
  <si>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</si>
  <si>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</si>
  <si>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</si>
  <si>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</si>
  <si>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</si>
  <si>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</si>
  <si>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</si>
  <si>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</si>
  <si>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</si>
  <si>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</si>
  <si>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</si>
  <si>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</si>
  <si>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</si>
  <si>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</si>
  <si>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</si>
  <si>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</si>
  <si>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</si>
  <si>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</si>
  <si>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</si>
  <si>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</si>
  <si>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</si>
  <si>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</si>
  <si>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</si>
  <si>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</si>
  <si>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</si>
  <si>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</si>
  <si>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</si>
  <si>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</si>
  <si>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</si>
  <si>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</si>
  <si>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</si>
  <si>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</si>
  <si>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</si>
  <si>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</si>
  <si>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</si>
  <si>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</si>
  <si>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</si>
  <si>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</si>
  <si>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</si>
  <si>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</si>
  <si>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</si>
  <si>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</si>
  <si>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</si>
  <si>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</si>
  <si>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</si>
  <si>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</si>
  <si>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</si>
  <si>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</si>
  <si>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</si>
  <si>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</si>
  <si>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</si>
  <si>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</si>
  <si>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</si>
  <si>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</si>
  <si>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</si>
  <si>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</si>
  <si>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</si>
  <si>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</si>
  <si>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</si>
  <si>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</si>
  <si>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</si>
  <si>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</si>
  <si>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</si>
  <si>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</si>
  <si>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</si>
  <si>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</si>
  <si>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</si>
  <si>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</si>
  <si>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</si>
  <si>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</si>
  <si>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</si>
  <si>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</si>
  <si>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</si>
  <si>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</si>
  <si>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</si>
  <si>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</si>
  <si>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</si>
  <si>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</si>
  <si>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</si>
  <si>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</si>
  <si>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</si>
  <si>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</si>
  <si>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</si>
  <si>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</si>
  <si>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</si>
  <si>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</si>
  <si>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</si>
  <si>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</si>
  <si>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</si>
  <si>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</si>
  <si>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</si>
  <si>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</si>
  <si>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</si>
  <si>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</si>
  <si>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</si>
  <si>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</si>
  <si>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</si>
  <si>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</si>
  <si>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</si>
  <si>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</si>
  <si>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</si>
  <si>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</si>
  <si>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</si>
  <si>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</si>
  <si>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</si>
  <si>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</si>
  <si>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</si>
  <si>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</si>
  <si>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</si>
  <si>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</si>
  <si>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</si>
  <si>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</si>
  <si>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</si>
  <si>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</si>
  <si>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</si>
  <si>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</si>
  <si>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</si>
  <si>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</si>
  <si>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</si>
  <si>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</si>
  <si>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</si>
  <si>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</si>
  <si>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</si>
  <si>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</si>
  <si>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</si>
  <si>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</si>
  <si>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</si>
  <si>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</si>
  <si>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</si>
  <si>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</si>
  <si>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</si>
  <si>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</si>
  <si>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</si>
  <si>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</si>
  <si>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</si>
  <si>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</si>
  <si>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</si>
  <si>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</si>
  <si>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</si>
  <si>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</si>
  <si>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</si>
  <si>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</si>
  <si>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</si>
  <si>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</si>
  <si>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</si>
  <si>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</si>
  <si>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</si>
  <si>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</si>
  <si>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</si>
  <si>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</si>
  <si>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</si>
  <si>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</si>
  <si>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</si>
  <si>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</si>
  <si>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</si>
  <si>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</si>
  <si>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</si>
  <si>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</si>
  <si>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</si>
  <si>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</si>
  <si>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</si>
  <si>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</si>
  <si>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</si>
  <si>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</si>
  <si>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</si>
  <si>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</si>
  <si>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</si>
  <si>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</si>
  <si>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</si>
  <si>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</si>
  <si>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</si>
  <si>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</si>
  <si>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</si>
  <si>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</si>
  <si>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</si>
  <si>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</si>
  <si>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</si>
  <si>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</si>
  <si>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</si>
  <si>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</si>
  <si>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</si>
  <si>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</si>
  <si>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</si>
  <si>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</si>
  <si>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</si>
  <si>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</si>
  <si>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</si>
  <si>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</si>
  <si>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</si>
  <si>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</si>
  <si>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</si>
  <si>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</si>
  <si>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</si>
  <si>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</si>
  <si>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</si>
  <si>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</si>
  <si>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</si>
  <si>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</si>
  <si>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</si>
  <si>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</si>
  <si>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</si>
  <si>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</si>
  <si>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</si>
  <si>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</si>
  <si>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</si>
  <si>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</si>
  <si>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</si>
  <si>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</si>
  <si>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</si>
  <si>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</si>
  <si>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</si>
  <si>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</si>
  <si>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</si>
  <si>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</si>
  <si>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</si>
  <si>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</si>
  <si>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</si>
  <si>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</si>
  <si>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</si>
  <si>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</si>
  <si>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</si>
  <si>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</si>
  <si>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</si>
  <si>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</si>
  <si>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</si>
  <si>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</si>
  <si>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</si>
  <si>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</si>
  <si>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</si>
  <si>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</si>
  <si>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</si>
  <si>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</si>
  <si>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</si>
  <si>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</si>
  <si>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</si>
  <si>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</si>
  <si>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</si>
  <si>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</si>
  <si>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</si>
  <si>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</si>
  <si>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</si>
  <si>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</si>
  <si>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</si>
  <si>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</si>
  <si>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</si>
  <si>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</si>
  <si>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</si>
  <si>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</si>
  <si>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</si>
  <si>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</si>
  <si>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</si>
  <si>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</si>
  <si>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</si>
  <si>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</si>
  <si>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</si>
  <si>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</si>
  <si>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</si>
  <si>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</si>
  <si>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</si>
  <si>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</si>
  <si>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</si>
  <si>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</si>
  <si>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</si>
  <si>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</si>
  <si>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</si>
  <si>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</si>
  <si>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</si>
  <si>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</si>
  <si>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</si>
  <si>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</si>
  <si>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</si>
  <si>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</si>
  <si>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</si>
  <si>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</si>
  <si>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</si>
  <si>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</si>
  <si>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</si>
  <si>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</si>
  <si>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</si>
  <si>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</si>
  <si>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</si>
  <si>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</si>
  <si>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</si>
  <si>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</si>
  <si>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</si>
  <si>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</si>
  <si>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</si>
  <si>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</si>
  <si>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</si>
  <si>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</si>
  <si>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</si>
  <si>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</si>
  <si>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</si>
  <si>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</si>
  <si>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</si>
  <si>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</si>
  <si>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</si>
  <si>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</si>
  <si>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</si>
  <si>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</si>
  <si>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</si>
  <si>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</si>
  <si>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</si>
  <si>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</si>
  <si>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</si>
  <si>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</si>
  <si>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</si>
  <si>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</si>
  <si>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</si>
  <si>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</si>
  <si>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</si>
  <si>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</si>
  <si>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</si>
  <si>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</si>
  <si>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</si>
  <si>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</si>
  <si>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</si>
  <si>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</si>
  <si>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</si>
  <si>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</si>
  <si>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</si>
  <si>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</si>
  <si>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</si>
  <si>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</si>
  <si>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</si>
  <si>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</si>
  <si>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</si>
  <si>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</si>
  <si>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</si>
  <si>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</si>
  <si>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</si>
  <si>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</si>
  <si>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</si>
  <si>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</si>
  <si>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</si>
  <si>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</si>
  <si>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</si>
  <si>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</si>
  <si>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</si>
  <si>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</si>
  <si>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</si>
  <si>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</si>
  <si>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</si>
  <si>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</si>
  <si>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</si>
  <si>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</si>
  <si>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</si>
  <si>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</si>
  <si>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</si>
  <si>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</si>
  <si>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</si>
  <si>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</si>
  <si>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</si>
  <si>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</si>
  <si>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</si>
  <si>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</si>
  <si>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</si>
  <si>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</si>
  <si>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</si>
  <si>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</si>
  <si>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</si>
  <si>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</si>
  <si>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</si>
  <si>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</si>
  <si>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</si>
  <si>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</si>
  <si>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</si>
  <si>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</si>
  <si>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</si>
  <si>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</si>
  <si>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</si>
  <si>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</si>
  <si>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</si>
  <si>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</si>
  <si>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</si>
  <si>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</si>
  <si>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</si>
  <si>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</si>
  <si>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</si>
  <si>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</si>
  <si>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</si>
  <si>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</si>
  <si>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</si>
  <si>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</si>
  <si>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</si>
  <si>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</si>
  <si>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</si>
  <si>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</si>
  <si>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</si>
  <si>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</si>
  <si>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</si>
  <si>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</si>
  <si>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</si>
  <si>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</si>
  <si>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</si>
  <si>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</si>
  <si>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</si>
  <si>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</si>
  <si>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</si>
  <si>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</si>
  <si>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</si>
  <si>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</si>
  <si>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</si>
  <si>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</si>
  <si>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</si>
  <si>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</si>
  <si>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</si>
  <si>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</si>
  <si>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</si>
  <si>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</si>
  <si>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</si>
  <si>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</si>
  <si>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</si>
  <si>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</si>
  <si>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</si>
  <si>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</si>
  <si>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</si>
  <si>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</si>
  <si>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</si>
  <si>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</si>
  <si>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</si>
  <si>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</si>
  <si>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</si>
  <si>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</si>
  <si>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</si>
  <si>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</si>
  <si>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</si>
  <si>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</si>
  <si>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</si>
  <si>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</si>
  <si>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</si>
  <si>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</si>
  <si>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</si>
  <si>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</si>
  <si>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</si>
  <si>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</si>
  <si>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</si>
  <si>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</si>
  <si>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</si>
  <si>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</si>
  <si>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</si>
  <si>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</si>
  <si>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</si>
  <si>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</si>
  <si>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</si>
  <si>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</si>
  <si>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</si>
  <si>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</si>
  <si>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</si>
  <si>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</si>
  <si>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</si>
  <si>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</si>
  <si>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</si>
  <si>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</si>
  <si>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</si>
  <si>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</si>
  <si>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</si>
  <si>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</si>
  <si>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</si>
  <si>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</si>
  <si>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</si>
  <si>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</si>
  <si>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</si>
  <si>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</si>
  <si>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</si>
  <si>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</si>
  <si>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</si>
  <si>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</si>
  <si>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</si>
  <si>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</si>
  <si>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</si>
  <si>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</si>
  <si>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</si>
  <si>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</si>
  <si>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</si>
  <si>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</si>
  <si>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</si>
  <si>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</si>
  <si>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</si>
  <si>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</si>
  <si>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</si>
  <si>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</si>
  <si>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</si>
  <si>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</si>
  <si>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</si>
  <si>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</si>
  <si>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</si>
  <si>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</si>
  <si>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</si>
  <si>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</si>
  <si>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</si>
  <si>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</si>
  <si>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</si>
  <si>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</si>
  <si>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</si>
  <si>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</si>
  <si>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</si>
  <si>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</si>
  <si>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</si>
  <si>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</si>
  <si>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</si>
  <si>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</si>
  <si>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</si>
  <si>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</si>
  <si>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</si>
  <si>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</si>
  <si>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</si>
  <si>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</si>
  <si>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</si>
  <si>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</si>
  <si>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</si>
  <si>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</si>
  <si>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</si>
  <si>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</si>
  <si>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</si>
  <si>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</si>
  <si>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</si>
  <si>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</si>
  <si>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</si>
  <si>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</si>
  <si>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</si>
  <si>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</si>
  <si>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</si>
  <si>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</si>
  <si>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</si>
  <si>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</si>
  <si>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</si>
  <si>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</si>
  <si>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</si>
  <si>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</si>
  <si>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</si>
  <si>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</si>
  <si>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</si>
  <si>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</si>
  <si>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</si>
  <si>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</si>
  <si>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</si>
  <si>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</si>
  <si>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</si>
  <si>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</si>
  <si>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</si>
  <si>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</si>
  <si>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</si>
  <si>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</si>
  <si>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</si>
  <si>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</si>
  <si>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</si>
  <si>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</si>
  <si>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</si>
  <si>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</si>
  <si>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</si>
  <si>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</si>
  <si>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</si>
  <si>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</si>
  <si>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</si>
  <si>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</si>
  <si>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</si>
  <si>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</si>
  <si>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</si>
  <si>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</si>
  <si>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</si>
  <si>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</si>
  <si>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</si>
  <si>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</si>
  <si>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</si>
  <si>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</si>
  <si>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</si>
  <si>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</si>
  <si>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</si>
  <si>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</si>
  <si>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</si>
  <si>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</si>
  <si>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</si>
  <si>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</si>
  <si>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</si>
  <si>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</si>
  <si>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</si>
  <si>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</si>
  <si>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</si>
  <si>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</si>
  <si>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</si>
  <si>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</si>
  <si>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</si>
  <si>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</si>
  <si>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</si>
  <si>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</si>
  <si>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</si>
  <si>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</si>
  <si>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</si>
  <si>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</si>
  <si>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</si>
  <si>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</si>
  <si>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</si>
  <si>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</si>
  <si>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</si>
  <si>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</si>
  <si>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</si>
  <si>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</si>
  <si>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</si>
  <si>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</si>
  <si>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</si>
  <si>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</si>
  <si>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</si>
  <si>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</si>
  <si>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</si>
  <si>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</si>
  <si>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</si>
  <si>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</si>
  <si>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</si>
  <si>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</si>
  <si>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</si>
  <si>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</si>
  <si>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</si>
  <si>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</si>
  <si>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</si>
  <si>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</si>
  <si>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</si>
  <si>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</si>
  <si>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</si>
  <si>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</si>
  <si>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</si>
  <si>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</si>
  <si>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</si>
  <si>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</si>
  <si>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</si>
  <si>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</si>
  <si>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</si>
  <si>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</si>
  <si>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</si>
  <si>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</si>
  <si>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</si>
  <si>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</si>
  <si>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</si>
  <si>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</si>
  <si>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</si>
  <si>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</si>
  <si>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</si>
  <si>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</si>
  <si>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</si>
  <si>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</si>
  <si>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</si>
  <si>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</si>
  <si>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</si>
  <si>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</si>
  <si>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</si>
  <si>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</si>
  <si>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</si>
  <si>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</si>
  <si>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</si>
  <si>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</si>
  <si>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</si>
  <si>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</si>
  <si>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</si>
  <si>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</si>
  <si>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</si>
  <si>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</si>
  <si>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</si>
  <si>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</si>
  <si>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</si>
  <si>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</si>
  <si>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</si>
  <si>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</si>
  <si>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</si>
  <si>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</si>
  <si>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</si>
  <si>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</si>
  <si>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</si>
  <si>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</si>
  <si>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</si>
  <si>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</si>
  <si>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</si>
  <si>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</si>
  <si>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</si>
  <si>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</si>
  <si>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</si>
  <si>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</si>
  <si>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</si>
  <si>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</si>
  <si>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</si>
  <si>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</si>
  <si>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</si>
  <si>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</si>
  <si>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</si>
  <si>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</si>
  <si>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</si>
  <si>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</si>
  <si>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</si>
  <si>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</si>
  <si>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</si>
  <si>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</si>
  <si>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</si>
  <si>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</si>
  <si>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</si>
  <si>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</si>
  <si>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</si>
  <si>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</si>
  <si>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</si>
  <si>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</si>
  <si>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</si>
  <si>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</si>
  <si>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</si>
  <si>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</si>
  <si>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</si>
  <si>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</si>
  <si>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</si>
  <si>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</si>
  <si>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</si>
  <si>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</si>
  <si>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</si>
  <si>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</si>
  <si>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</si>
  <si>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</si>
  <si>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</si>
  <si>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</si>
  <si>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</si>
  <si>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</si>
  <si>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</si>
  <si>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</si>
  <si>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</si>
  <si>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</si>
  <si>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</si>
  <si>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</si>
  <si>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</si>
  <si>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</si>
  <si>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</si>
  <si>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</si>
  <si>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</si>
  <si>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</si>
  <si>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</si>
  <si>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</si>
  <si>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</si>
  <si>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</si>
  <si>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</si>
  <si>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</si>
  <si>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</si>
  <si>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</si>
  <si>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</si>
  <si>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</si>
  <si>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</si>
  <si>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</si>
  <si>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</si>
  <si>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</si>
  <si>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</si>
  <si>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</si>
  <si>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</si>
  <si>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</si>
  <si>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</si>
  <si>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</si>
  <si>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</si>
  <si>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</si>
  <si>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</si>
  <si>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</si>
  <si>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</si>
  <si>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</si>
  <si>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</si>
  <si>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</si>
  <si>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</si>
  <si>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</si>
  <si>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</si>
  <si>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</si>
  <si>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</si>
  <si>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</si>
  <si>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</si>
  <si>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</si>
  <si>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</si>
  <si>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</si>
  <si>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</si>
  <si>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</si>
  <si>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</si>
  <si>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</si>
  <si>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</si>
  <si>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</si>
  <si>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</si>
  <si>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</si>
  <si>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</si>
  <si>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</si>
  <si>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</si>
  <si>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</si>
  <si>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</si>
  <si>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</si>
  <si>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</si>
  <si>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</si>
  <si>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</si>
  <si>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</si>
  <si>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</si>
  <si>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</si>
  <si>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</si>
  <si>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</si>
  <si>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</si>
  <si>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</si>
  <si>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</si>
  <si>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</si>
  <si>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</si>
  <si>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</si>
  <si>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</si>
  <si>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</si>
  <si>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</si>
  <si>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</si>
  <si>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</si>
  <si>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</si>
  <si>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</si>
  <si>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</si>
  <si>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</si>
  <si>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</si>
  <si>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</si>
  <si>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</si>
  <si>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</si>
  <si>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</si>
  <si>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</si>
  <si>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</si>
  <si>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</si>
  <si>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</si>
  <si>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</si>
  <si>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</si>
  <si>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</si>
  <si>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</si>
  <si>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</si>
  <si>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</si>
  <si>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</si>
  <si>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</si>
  <si>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</si>
  <si>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</si>
  <si>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</si>
  <si>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</si>
  <si>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</si>
  <si>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</si>
  <si>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</si>
  <si>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</si>
  <si>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</si>
  <si>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</si>
  <si>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</si>
  <si>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</si>
  <si>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</si>
  <si>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</si>
  <si>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</si>
  <si>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</si>
  <si>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</si>
  <si>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</si>
  <si>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</si>
  <si>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</si>
  <si>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</si>
  <si>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</si>
  <si>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</si>
  <si>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</si>
  <si>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</si>
  <si>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</si>
  <si>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</si>
  <si>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</si>
  <si>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</si>
  <si>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</si>
  <si>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</si>
  <si>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</si>
  <si>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</si>
  <si>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</si>
  <si>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</si>
  <si>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</si>
  <si>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</si>
  <si>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</si>
  <si>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</si>
  <si>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</si>
  <si>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</si>
  <si>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</si>
  <si>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</si>
  <si>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</si>
  <si>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</si>
  <si>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</si>
  <si>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</si>
  <si>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</si>
  <si>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</si>
  <si>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</si>
  <si>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</si>
  <si>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</si>
  <si>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</si>
  <si>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</si>
  <si>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</si>
  <si>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</si>
  <si>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</si>
  <si>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</si>
  <si>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</si>
  <si>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</si>
  <si>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</si>
  <si>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</si>
  <si>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</si>
  <si>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</si>
  <si>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</si>
  <si>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</si>
  <si>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</si>
  <si>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</si>
  <si>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</si>
  <si>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</si>
  <si>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</si>
  <si>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</si>
  <si>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</si>
  <si>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</si>
  <si>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</si>
  <si>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</si>
  <si>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</si>
  <si>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</si>
  <si>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</si>
  <si>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</si>
  <si>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</si>
  <si>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</si>
  <si>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</si>
  <si>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</si>
  <si>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</si>
  <si>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</si>
  <si>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</si>
  <si>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</si>
  <si>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</si>
  <si>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</si>
  <si>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</si>
  <si>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</si>
  <si>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</si>
  <si>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</si>
  <si>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</si>
  <si>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</si>
  <si>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</si>
  <si>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</si>
  <si>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</si>
  <si>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</si>
  <si>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</si>
  <si>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</si>
  <si>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</si>
  <si>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</si>
  <si>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</si>
  <si>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</si>
  <si>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</si>
  <si>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</si>
  <si>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</si>
  <si>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</si>
  <si>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</si>
  <si>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</si>
  <si>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</si>
  <si>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</si>
  <si>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</si>
  <si>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</si>
  <si>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</si>
  <si>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</si>
  <si>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</si>
  <si>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</si>
  <si>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</si>
  <si>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</si>
  <si>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</si>
  <si>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</si>
  <si>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</si>
  <si>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</si>
  <si>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</si>
  <si>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</si>
  <si>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</si>
  <si>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</si>
  <si>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</si>
  <si>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</si>
  <si>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</si>
  <si>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</si>
  <si>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</si>
  <si>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</si>
  <si>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</si>
  <si>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</si>
  <si>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</si>
  <si>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</si>
  <si>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</si>
  <si>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</si>
  <si>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</si>
  <si>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</si>
  <si>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</si>
  <si>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</si>
  <si>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</si>
  <si>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</si>
  <si>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</si>
  <si>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</si>
  <si>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</si>
  <si>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</si>
  <si>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</si>
  <si>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</si>
  <si>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</si>
  <si>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</si>
  <si>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</si>
  <si>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</si>
  <si>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</si>
  <si>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</si>
  <si>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</si>
  <si>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</si>
  <si>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</si>
  <si>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</si>
  <si>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</si>
  <si>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</si>
  <si>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</si>
  <si>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</si>
  <si>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</si>
  <si>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</si>
  <si>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</si>
  <si>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</si>
  <si>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</si>
  <si>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</si>
  <si>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</si>
  <si>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</si>
  <si>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</si>
  <si>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</si>
  <si>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</si>
  <si>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</si>
  <si>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</si>
  <si>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</si>
  <si>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</si>
  <si>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</si>
  <si>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</si>
  <si>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</si>
  <si>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</si>
  <si>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</si>
  <si>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</si>
  <si>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</si>
  <si>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</si>
  <si>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</si>
  <si>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</si>
  <si>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</si>
  <si>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</si>
  <si>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</si>
  <si>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</si>
  <si>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</si>
  <si>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</si>
  <si>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</si>
  <si>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</si>
  <si>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</si>
  <si>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</si>
  <si>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</si>
  <si>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</si>
  <si>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</si>
  <si>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</si>
  <si>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</si>
  <si>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</si>
  <si>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</si>
  <si>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</si>
  <si>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</si>
  <si>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</si>
  <si>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</si>
  <si>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</si>
  <si>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</si>
  <si>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</si>
  <si>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</si>
  <si>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</si>
  <si>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</si>
  <si>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</si>
  <si>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</si>
  <si>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</si>
  <si>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</si>
  <si>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</si>
  <si>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</si>
  <si>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</si>
  <si>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</si>
  <si>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</si>
  <si>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</si>
  <si>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</si>
  <si>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</si>
  <si>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</si>
  <si>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</si>
  <si>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</si>
  <si>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</si>
  <si>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</si>
  <si>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</si>
  <si>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</si>
  <si>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</si>
  <si>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</si>
  <si>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</si>
  <si>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</si>
  <si>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</si>
  <si>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</si>
  <si>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</si>
  <si>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</si>
  <si>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</si>
  <si>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</si>
  <si>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</si>
  <si>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</si>
  <si>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</si>
  <si>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</si>
  <si>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</si>
  <si>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</si>
  <si>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</si>
  <si>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</si>
  <si>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</si>
  <si>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</si>
  <si>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</si>
  <si>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</si>
  <si>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</si>
  <si>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</si>
  <si>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</si>
  <si>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</si>
  <si>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</si>
  <si>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</si>
  <si>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</si>
  <si>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</si>
  <si>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</si>
  <si>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</si>
  <si>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</si>
  <si>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</si>
  <si>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</si>
  <si>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</si>
  <si>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</si>
  <si>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</si>
  <si>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</si>
  <si>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</si>
  <si>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</si>
  <si>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</si>
  <si>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</si>
  <si>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</si>
  <si>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</si>
  <si>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</si>
  <si>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</si>
  <si>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</si>
  <si>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</si>
  <si>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</si>
  <si>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</si>
  <si>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</si>
  <si>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</si>
  <si>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</si>
  <si>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</si>
  <si>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</si>
  <si>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</si>
  <si>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</si>
  <si>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</si>
  <si>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</si>
  <si>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</si>
  <si>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</si>
  <si>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</si>
  <si>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</si>
  <si>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</si>
  <si>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</si>
  <si>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</si>
  <si>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</si>
  <si>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</si>
  <si>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</si>
  <si>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</si>
  <si>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</si>
  <si>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</si>
  <si>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</si>
  <si>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</si>
  <si>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</si>
  <si>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</si>
  <si>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</si>
  <si>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</si>
  <si>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</si>
  <si>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</si>
  <si>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</si>
  <si>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</si>
  <si>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</si>
  <si>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</si>
  <si>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</si>
  <si>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</si>
  <si>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</si>
  <si>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</si>
  <si>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</si>
  <si>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</si>
  <si>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</si>
  <si>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</si>
  <si>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</si>
  <si>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</si>
  <si>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</si>
  <si>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</si>
  <si>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</si>
  <si>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</si>
  <si>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</si>
  <si>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</si>
  <si>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</si>
  <si>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</si>
  <si>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</si>
  <si>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</si>
  <si>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</si>
  <si>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</si>
  <si>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</si>
  <si>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</si>
  <si>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</si>
  <si>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</si>
  <si>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</si>
  <si>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</si>
  <si>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</si>
  <si>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</si>
  <si>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</si>
  <si>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</si>
  <si>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</si>
  <si>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</si>
  <si>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</si>
  <si>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</si>
  <si>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</si>
  <si>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</si>
  <si>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</si>
  <si>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</si>
  <si>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</si>
  <si>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</si>
  <si>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</si>
  <si>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</si>
  <si>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</si>
  <si>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</si>
  <si>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</si>
  <si>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</si>
  <si>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</si>
  <si>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</si>
  <si>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</si>
  <si>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</si>
  <si>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</si>
  <si>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</si>
  <si>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</si>
  <si>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</si>
  <si>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</si>
  <si>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</si>
  <si>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</si>
  <si>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</si>
  <si>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</si>
  <si>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</si>
  <si>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</si>
  <si>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</si>
  <si>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</si>
  <si>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</si>
  <si>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</si>
  <si>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</si>
  <si>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</si>
  <si>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</si>
  <si>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</si>
  <si>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</si>
  <si>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</si>
  <si>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</si>
  <si>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</si>
  <si>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</si>
  <si>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</si>
  <si>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</si>
  <si>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</si>
  <si>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</si>
  <si>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</si>
  <si>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</si>
  <si>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</si>
  <si>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</si>
  <si>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</si>
  <si>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</si>
  <si>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</si>
  <si>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</si>
  <si>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</si>
  <si>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</si>
  <si>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</si>
  <si>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</si>
  <si>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</si>
  <si>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</si>
  <si>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</si>
  <si>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</si>
  <si>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</si>
  <si>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</si>
  <si>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</si>
  <si>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</si>
  <si>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</si>
  <si>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</si>
  <si>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</si>
  <si>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</si>
  <si>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</si>
  <si>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</si>
  <si>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</si>
  <si>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</si>
  <si>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</si>
  <si>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</si>
  <si>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</si>
  <si>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</si>
  <si>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</si>
  <si>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</si>
  <si>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</si>
  <si>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</si>
  <si>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</si>
  <si>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</si>
  <si>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</si>
  <si>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</si>
  <si>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</si>
  <si>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</si>
  <si>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</si>
  <si>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</si>
  <si>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</si>
  <si>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</si>
  <si>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</si>
  <si>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</si>
  <si>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</si>
  <si>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</si>
  <si>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</si>
  <si>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</si>
  <si>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</si>
  <si>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</si>
  <si>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</si>
  <si>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</si>
  <si>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</si>
  <si>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</si>
  <si>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</si>
  <si>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</si>
  <si>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</si>
  <si>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</si>
  <si>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</si>
  <si>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</si>
  <si>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</si>
  <si>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</si>
  <si>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</si>
  <si>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</si>
  <si>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</si>
  <si>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</si>
  <si>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</si>
  <si>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</si>
  <si>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</si>
  <si>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</si>
  <si>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</si>
  <si>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</si>
  <si>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</si>
  <si>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</si>
  <si>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</si>
  <si>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</si>
  <si>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</si>
  <si>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</si>
  <si>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</si>
  <si>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</si>
  <si>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</si>
  <si>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</si>
  <si>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</si>
  <si>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</si>
  <si>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</si>
  <si>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</si>
  <si>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</si>
  <si>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</si>
  <si>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</si>
  <si>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</si>
  <si>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</si>
  <si>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</si>
  <si>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</si>
  <si>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</si>
  <si>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</si>
  <si>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</si>
  <si>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</si>
  <si>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</si>
  <si>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</si>
  <si>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</si>
  <si>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</si>
  <si>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</si>
  <si>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</si>
  <si>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</si>
  <si>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</si>
  <si>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</si>
  <si>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</si>
  <si>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</si>
  <si>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</si>
  <si>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</si>
  <si>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</si>
  <si>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</si>
  <si>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</si>
  <si>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</si>
  <si>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</si>
  <si>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</si>
  <si>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</si>
  <si>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</si>
  <si>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</si>
  <si>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</si>
  <si>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</si>
  <si>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</si>
  <si>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</si>
  <si>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</si>
  <si>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</si>
  <si>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</si>
  <si>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</si>
  <si>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</si>
  <si>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</si>
  <si>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</si>
  <si>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</si>
  <si>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</si>
  <si>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</si>
  <si>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</si>
  <si>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</si>
  <si>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</si>
  <si>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</si>
  <si>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</si>
  <si>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</si>
  <si>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</si>
  <si>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</si>
  <si>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</si>
  <si>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</si>
  <si>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</si>
  <si>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</si>
  <si>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</si>
  <si>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</si>
  <si>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</si>
  <si>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</si>
  <si>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</si>
  <si>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</si>
  <si>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</si>
  <si>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</si>
  <si>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</si>
  <si>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</si>
  <si>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</si>
  <si>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</si>
  <si>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</si>
  <si>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</si>
  <si>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</si>
  <si>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</si>
  <si>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</si>
  <si>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</si>
  <si>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</si>
  <si>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</si>
  <si>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</si>
  <si>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</si>
  <si>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</si>
  <si>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</si>
  <si>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</si>
  <si>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</si>
  <si>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</si>
  <si>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</si>
  <si>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</si>
  <si>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</si>
  <si>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</si>
  <si>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</si>
  <si>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</si>
  <si>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</si>
  <si>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</si>
  <si>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</si>
  <si>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</si>
  <si>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</si>
  <si>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</si>
  <si>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</si>
  <si>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</si>
  <si>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</si>
  <si>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</si>
  <si>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</si>
  <si>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</si>
  <si>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</si>
  <si>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</si>
  <si>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</si>
  <si>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</si>
  <si>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</si>
  <si>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</si>
  <si>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</si>
  <si>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</si>
  <si>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</si>
  <si>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</si>
  <si>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</si>
  <si>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</si>
  <si>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</si>
  <si>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</si>
  <si>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</si>
  <si>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</si>
  <si>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</si>
  <si>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</si>
  <si>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</si>
  <si>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</si>
  <si>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</si>
  <si>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</si>
  <si>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</si>
  <si>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</si>
  <si>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</si>
  <si>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</si>
  <si>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</si>
  <si>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</si>
  <si>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</si>
  <si>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</si>
  <si>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</si>
  <si>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</si>
  <si>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</si>
  <si>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</si>
  <si>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</si>
  <si>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</si>
  <si>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</si>
  <si>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</si>
  <si>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</si>
  <si>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</si>
  <si>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</si>
  <si>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</si>
  <si>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</si>
  <si>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</si>
  <si>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</si>
  <si>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</si>
  <si>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</si>
  <si>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</si>
  <si>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</si>
  <si>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</si>
  <si>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</si>
  <si>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</si>
  <si>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</si>
  <si>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</si>
  <si>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</si>
  <si>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</si>
  <si>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</si>
  <si>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</si>
  <si>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</si>
  <si>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</si>
  <si>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</si>
  <si>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</si>
  <si>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</si>
  <si>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</si>
  <si>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</si>
  <si>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</si>
  <si>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</si>
  <si>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</si>
  <si>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</si>
  <si>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</si>
  <si>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</si>
  <si>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</si>
  <si>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</si>
  <si>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</si>
  <si>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</si>
  <si>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</si>
  <si>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</si>
  <si>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</si>
  <si>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</si>
  <si>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</si>
  <si>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</si>
  <si>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</si>
  <si>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</si>
  <si>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</si>
  <si>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</si>
  <si>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</si>
  <si>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</si>
  <si>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</si>
  <si>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</si>
  <si>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</si>
  <si>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</si>
  <si>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</si>
  <si>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</si>
  <si>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</si>
  <si>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</si>
  <si>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</si>
  <si>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</si>
  <si>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</si>
  <si>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</si>
  <si>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</si>
  <si>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</si>
  <si>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</si>
  <si>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</si>
  <si>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</si>
  <si>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</si>
  <si>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</si>
  <si>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</si>
  <si>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</si>
  <si>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</si>
  <si>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</si>
  <si>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</si>
  <si>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</si>
  <si>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</si>
  <si>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</si>
  <si>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</si>
  <si>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</si>
  <si>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</si>
  <si>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</si>
  <si>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</si>
  <si>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</si>
  <si>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</si>
  <si>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</si>
  <si>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</si>
  <si>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</si>
  <si>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</si>
  <si>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</si>
  <si>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</si>
  <si>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</si>
  <si>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</si>
  <si>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</si>
  <si>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</si>
  <si>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</si>
  <si>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</si>
  <si>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</si>
  <si>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</si>
  <si>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</si>
  <si>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</si>
  <si>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</si>
  <si>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</si>
  <si>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</si>
  <si>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</si>
  <si>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</si>
  <si>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</si>
  <si>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</si>
  <si>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</si>
  <si>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</si>
  <si>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</si>
  <si>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</si>
  <si>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</si>
  <si>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</si>
  <si>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</si>
  <si>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</si>
  <si>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</si>
  <si>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</si>
  <si>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</si>
  <si>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</si>
  <si>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</si>
  <si>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</si>
  <si>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</si>
  <si>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</si>
  <si>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</si>
  <si>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</si>
  <si>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</si>
  <si>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</si>
  <si>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</si>
  <si>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</si>
  <si>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</si>
  <si>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</si>
  <si>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</si>
  <si>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</si>
  <si>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</si>
  <si>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</si>
  <si>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</si>
  <si>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</si>
  <si>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</si>
  <si>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</si>
  <si>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</si>
  <si>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</si>
  <si>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</si>
  <si>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</si>
  <si>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</si>
  <si>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</si>
  <si>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</si>
  <si>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</si>
  <si>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</si>
  <si>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</si>
  <si>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</si>
  <si>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</si>
  <si>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</si>
  <si>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</si>
  <si>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</si>
  <si>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</si>
  <si>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</si>
  <si>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</si>
  <si>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</si>
  <si>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</si>
  <si>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</si>
  <si>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</si>
  <si>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</si>
  <si>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</si>
  <si>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</si>
  <si>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</si>
  <si>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</si>
  <si>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</si>
  <si>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</si>
  <si>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</si>
  <si>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</si>
  <si>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</si>
  <si>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</si>
  <si>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</si>
  <si>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</si>
  <si>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</si>
  <si>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</si>
  <si>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</si>
  <si>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</si>
  <si>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</si>
  <si>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</si>
  <si>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</si>
  <si>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</si>
  <si>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</si>
  <si>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</si>
  <si>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</si>
  <si>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</si>
  <si>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</si>
  <si>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</si>
  <si>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</si>
  <si>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</si>
  <si>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</si>
  <si>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</si>
  <si>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</si>
  <si>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</si>
  <si>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</si>
  <si>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</si>
  <si>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</si>
  <si>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</si>
  <si>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</si>
  <si>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</si>
  <si>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</si>
  <si>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</si>
  <si>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</si>
  <si>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</si>
  <si>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</si>
  <si>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</si>
  <si>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</si>
  <si>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</si>
  <si>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</si>
  <si>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</si>
  <si>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</si>
  <si>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</si>
  <si>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</si>
  <si>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</si>
  <si>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</si>
  <si>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</si>
  <si>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</si>
  <si>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</si>
  <si>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</si>
  <si>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</si>
  <si>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</si>
  <si>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</si>
  <si>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</si>
  <si>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</si>
  <si>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</si>
  <si>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</si>
  <si>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</si>
  <si>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</si>
  <si>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</si>
  <si>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</si>
  <si>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</si>
  <si>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</si>
  <si>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</si>
  <si>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</si>
  <si>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</si>
  <si>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</si>
  <si>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</si>
  <si>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</si>
  <si>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</si>
  <si>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</si>
  <si>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</si>
  <si>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</si>
  <si>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</si>
  <si>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</si>
  <si>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</si>
  <si>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</si>
  <si>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</si>
  <si>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</si>
  <si>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</si>
  <si>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</si>
  <si>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</si>
  <si>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</si>
  <si>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</si>
  <si>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</si>
  <si>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</si>
  <si>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</si>
  <si>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</si>
  <si>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</si>
  <si>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</si>
  <si>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</si>
  <si>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</si>
  <si>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</si>
  <si>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</si>
  <si>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</si>
  <si>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</si>
  <si>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</si>
  <si>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</si>
  <si>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</si>
  <si>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</si>
  <si>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</si>
  <si>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</si>
  <si>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</si>
  <si>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</si>
  <si>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</si>
  <si>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</si>
  <si>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</si>
  <si>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</si>
  <si>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</si>
  <si>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</si>
  <si>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</si>
  <si>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</si>
  <si>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</si>
  <si>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</si>
  <si>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</si>
  <si>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</si>
  <si>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</si>
  <si>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</si>
  <si>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</si>
  <si>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</si>
  <si>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</si>
  <si>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</si>
  <si>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</si>
  <si>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</si>
  <si>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</si>
  <si>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</si>
  <si>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</si>
  <si>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</si>
  <si>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</si>
  <si>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</si>
  <si>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</si>
  <si>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</si>
  <si>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</si>
  <si>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</si>
  <si>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</si>
  <si>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</si>
  <si>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</si>
  <si>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</si>
  <si>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</si>
  <si>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</si>
  <si>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</si>
  <si>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</si>
  <si>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</si>
  <si>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</si>
  <si>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</si>
  <si>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</si>
  <si>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</si>
  <si>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</si>
  <si>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</si>
  <si>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</si>
  <si>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</si>
  <si>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</si>
  <si>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</si>
  <si>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</si>
  <si>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</si>
  <si>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</si>
  <si>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</si>
  <si>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</si>
  <si>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</si>
  <si>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</si>
  <si>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</si>
  <si>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</si>
  <si>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</si>
  <si>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</si>
  <si>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</si>
  <si>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</si>
  <si>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</si>
  <si>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</si>
  <si>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</si>
  <si>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</si>
  <si>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</si>
  <si>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</si>
  <si>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</si>
  <si>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</si>
  <si>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</si>
  <si>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</si>
  <si>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</si>
  <si>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</si>
  <si>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</si>
  <si>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</si>
  <si>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</si>
  <si>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</si>
  <si>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</si>
  <si>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</si>
  <si>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</si>
  <si>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</si>
  <si>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</si>
  <si>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</si>
  <si>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</si>
  <si>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</si>
  <si>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</si>
  <si>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</si>
  <si>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</si>
  <si>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</si>
  <si>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</si>
  <si>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</si>
  <si>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</si>
  <si>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</si>
  <si>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</si>
  <si>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</si>
  <si>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</si>
  <si>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</si>
  <si>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</si>
  <si>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</si>
  <si>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</si>
  <si>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</si>
  <si>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</si>
  <si>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</si>
  <si>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</si>
  <si>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</si>
  <si>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</si>
  <si>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</si>
  <si>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</si>
  <si>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</si>
  <si>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</si>
  <si>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</si>
  <si>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</si>
  <si>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</si>
  <si>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</si>
  <si>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</si>
  <si>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</si>
  <si>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</si>
  <si>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</si>
  <si>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</si>
  <si>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</si>
  <si>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</si>
  <si>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</si>
  <si>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</si>
  <si>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</si>
  <si>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</si>
  <si>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</si>
  <si>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</si>
  <si>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</si>
  <si>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</si>
  <si>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</si>
  <si>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</si>
  <si>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</si>
  <si>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</si>
  <si>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</si>
  <si>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</si>
  <si>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</si>
  <si>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</si>
  <si>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</si>
  <si>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</si>
  <si>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</si>
  <si>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</si>
  <si>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</si>
  <si>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</si>
  <si>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</si>
  <si>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</si>
  <si>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</si>
  <si>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</si>
  <si>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</si>
  <si>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</si>
  <si>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</si>
  <si>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</si>
  <si>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</si>
  <si>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</si>
  <si>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</si>
  <si>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</si>
  <si>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</si>
  <si>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</si>
  <si>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</si>
  <si>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</si>
  <si>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</si>
  <si>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</si>
  <si>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</si>
  <si>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</si>
  <si>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</si>
  <si>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</si>
  <si>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</si>
  <si>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</si>
  <si>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</si>
  <si>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</si>
  <si>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</si>
  <si>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</si>
  <si>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</si>
  <si>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</si>
  <si>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</si>
  <si>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</si>
  <si>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</si>
  <si>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</si>
  <si>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</si>
  <si>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</si>
  <si>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</si>
  <si>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</si>
  <si>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</si>
  <si>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</si>
  <si>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</si>
  <si>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</si>
  <si>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</si>
  <si>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</si>
  <si>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</si>
  <si>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</si>
  <si>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</si>
  <si>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</si>
  <si>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</si>
  <si>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</si>
  <si>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</si>
  <si>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</si>
  <si>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</si>
  <si>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</si>
  <si>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</si>
  <si>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</si>
  <si>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</si>
  <si>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</si>
  <si>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</si>
  <si>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</si>
  <si>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</si>
  <si>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</si>
  <si>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</si>
  <si>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</si>
  <si>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</si>
  <si>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</si>
  <si>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</si>
  <si>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</si>
  <si>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</si>
  <si>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</si>
  <si>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</si>
  <si>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</si>
  <si>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</si>
  <si>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</si>
  <si>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</si>
  <si>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</si>
  <si>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</si>
  <si>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</si>
  <si>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</si>
  <si>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</si>
  <si>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</si>
  <si>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</si>
  <si>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</si>
  <si>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</si>
  <si>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</si>
  <si>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</si>
  <si>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</si>
  <si>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</si>
  <si>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</si>
  <si>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</si>
  <si>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</si>
  <si>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</si>
  <si>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</si>
  <si>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</si>
  <si>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</si>
  <si>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</si>
  <si>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</si>
  <si>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</si>
  <si>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</si>
  <si>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</si>
  <si>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</si>
  <si>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</si>
  <si>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</si>
  <si>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</si>
  <si>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</si>
  <si>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</si>
  <si>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</si>
  <si>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</si>
  <si>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</si>
  <si>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</si>
  <si>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</si>
  <si>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</si>
  <si>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</si>
  <si>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</si>
  <si>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</si>
  <si>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</si>
  <si>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</si>
  <si>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</si>
  <si>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</si>
  <si>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</si>
  <si>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</si>
  <si>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</si>
  <si>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</si>
  <si>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</si>
  <si>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</si>
  <si>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</si>
  <si>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</si>
  <si>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</si>
  <si>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</si>
  <si>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</si>
  <si>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</si>
  <si>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</si>
  <si>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</si>
  <si>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</si>
  <si>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</si>
  <si>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</si>
  <si>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</si>
  <si>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</si>
  <si>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</si>
  <si>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</si>
  <si>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</si>
  <si>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</si>
  <si>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</si>
  <si>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</si>
  <si>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</si>
  <si>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</si>
  <si>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</si>
  <si>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</si>
  <si>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</si>
  <si>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</si>
  <si>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</si>
  <si>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</si>
  <si>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</si>
  <si>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</si>
  <si>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</si>
  <si>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</si>
  <si>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</si>
  <si>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</si>
  <si>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</si>
  <si>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</si>
  <si>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</si>
  <si>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</si>
  <si>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</si>
  <si>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</si>
  <si>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</si>
  <si>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</si>
  <si>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</si>
  <si>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</si>
  <si>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</si>
  <si>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</si>
  <si>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</si>
  <si>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</si>
  <si>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</si>
  <si>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</si>
  <si>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</si>
  <si>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</si>
  <si>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</si>
  <si>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</si>
  <si>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</si>
  <si>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</si>
  <si>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</si>
  <si>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</si>
  <si>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</si>
  <si>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</si>
  <si>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</si>
  <si>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</si>
  <si>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</si>
  <si>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</si>
  <si>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</si>
  <si>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</si>
  <si>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</si>
  <si>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</si>
  <si>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</si>
  <si>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</si>
  <si>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</si>
  <si>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</si>
  <si>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</si>
  <si>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</si>
  <si>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</si>
  <si>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</si>
  <si>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</si>
  <si>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</si>
  <si>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</si>
  <si>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</si>
  <si>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</si>
  <si>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</si>
  <si>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</si>
  <si>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</si>
  <si>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</si>
  <si>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</si>
  <si>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</si>
  <si>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</si>
  <si>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</si>
  <si>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</si>
  <si>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</si>
  <si>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</si>
  <si>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</si>
  <si>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</si>
  <si>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</si>
  <si>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</si>
  <si>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</si>
  <si>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</si>
  <si>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</si>
  <si>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</si>
  <si>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</si>
  <si>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</si>
  <si>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</si>
  <si>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</si>
  <si>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</si>
  <si>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</si>
  <si>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</si>
  <si>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</si>
  <si>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</si>
  <si>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</si>
  <si>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</si>
  <si>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</si>
  <si>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</si>
  <si>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</si>
  <si>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</si>
  <si>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</si>
  <si>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</si>
  <si>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</si>
  <si>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</si>
  <si>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</si>
  <si>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</si>
  <si>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</si>
  <si>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</si>
  <si>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</si>
  <si>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</si>
  <si>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</si>
  <si>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</si>
  <si>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</si>
  <si>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</si>
  <si>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</si>
  <si>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</si>
  <si>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</si>
  <si>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</si>
  <si>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</si>
  <si>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</si>
  <si>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</si>
  <si>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</si>
  <si>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</si>
  <si>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</si>
  <si>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</si>
  <si>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</si>
  <si>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</si>
  <si>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</si>
  <si>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</si>
  <si>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</si>
  <si>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</si>
  <si>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</si>
  <si>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</si>
  <si>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</si>
  <si>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</si>
  <si>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</si>
  <si>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</si>
  <si>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</si>
  <si>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</si>
  <si>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</si>
  <si>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</si>
  <si>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</si>
  <si>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</si>
  <si>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</si>
  <si>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</si>
  <si>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</si>
  <si>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</si>
  <si>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</si>
  <si>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</si>
  <si>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</si>
  <si>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</si>
  <si>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</si>
  <si>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</si>
  <si>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</si>
  <si>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</si>
  <si>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</si>
  <si>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</si>
  <si>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</si>
  <si>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</si>
  <si>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</si>
  <si>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</si>
  <si>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</si>
  <si>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</si>
  <si>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</si>
  <si>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</si>
  <si>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</si>
  <si>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</si>
  <si>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</si>
  <si>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</si>
  <si>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</si>
  <si>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</si>
  <si>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</si>
  <si>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</si>
  <si>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</si>
  <si>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</si>
  <si>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</si>
  <si>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</si>
  <si>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</si>
  <si>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</si>
  <si>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</si>
  <si>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</si>
  <si>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</si>
  <si>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</si>
  <si>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</si>
  <si>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</si>
  <si>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</si>
  <si>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</si>
  <si>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</si>
  <si>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</si>
  <si>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</si>
  <si>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</si>
  <si>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</si>
  <si>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</si>
  <si>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</si>
  <si>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</si>
  <si>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</si>
  <si>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</si>
  <si>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</si>
  <si>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</si>
  <si>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</si>
  <si>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</si>
  <si>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</si>
  <si>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</si>
  <si>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</si>
  <si>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</si>
  <si>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</si>
  <si>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</si>
  <si>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</si>
  <si>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</si>
  <si>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</si>
  <si>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</si>
  <si>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</si>
  <si>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</si>
  <si>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</si>
  <si>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</si>
  <si>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</si>
  <si>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</si>
  <si>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</si>
  <si>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</si>
  <si>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</si>
  <si>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</si>
  <si>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</si>
  <si>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</si>
  <si>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</si>
  <si>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</si>
  <si>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</si>
  <si>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</si>
  <si>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</si>
  <si>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</si>
  <si>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</si>
  <si>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</si>
  <si>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</si>
  <si>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</si>
  <si>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</si>
  <si>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</si>
  <si>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</si>
  <si>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</si>
  <si>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</si>
  <si>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</si>
  <si>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</si>
  <si>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</si>
  <si>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</si>
  <si>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</si>
  <si>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</si>
  <si>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</si>
  <si>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</si>
  <si>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</si>
  <si>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</si>
  <si>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</si>
  <si>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</si>
  <si>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</si>
  <si>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</si>
  <si>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</si>
  <si>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</si>
  <si>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</si>
  <si>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</si>
  <si>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</si>
  <si>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</si>
  <si>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</si>
  <si>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</si>
  <si>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</si>
  <si>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</si>
  <si>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</si>
  <si>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</si>
  <si>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</si>
  <si>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</si>
  <si>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</si>
  <si>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</si>
  <si>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</si>
  <si>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</si>
  <si>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</si>
  <si>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</si>
  <si>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</si>
  <si>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</si>
  <si>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</si>
  <si>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</si>
  <si>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</si>
  <si>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</si>
  <si>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</si>
  <si>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</si>
  <si>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</si>
  <si>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</si>
  <si>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</si>
  <si>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</si>
  <si>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</si>
  <si>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</si>
  <si>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</si>
  <si>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</si>
  <si>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</si>
  <si>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</si>
  <si>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</si>
  <si>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</si>
  <si>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</si>
  <si>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</si>
  <si>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</si>
  <si>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</si>
  <si>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</si>
  <si>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</si>
  <si>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</si>
  <si>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</si>
  <si>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</si>
  <si>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</si>
  <si>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</si>
  <si>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</si>
  <si>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</si>
  <si>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</si>
  <si>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</si>
  <si>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</si>
  <si>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</si>
  <si>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</si>
  <si>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</si>
  <si>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</si>
  <si>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</si>
  <si>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</si>
  <si>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</si>
  <si>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</si>
  <si>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</si>
  <si>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</si>
  <si>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</si>
  <si>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</si>
  <si>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</si>
  <si>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</si>
  <si>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</si>
  <si>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</si>
  <si>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</si>
  <si>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</si>
  <si>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</si>
  <si>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</si>
  <si>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</si>
  <si>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</si>
  <si>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</si>
  <si>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</si>
  <si>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</si>
  <si>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</si>
  <si>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</si>
  <si>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</si>
  <si>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</si>
  <si>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</si>
  <si>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</si>
  <si>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</si>
  <si>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</si>
  <si>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</si>
  <si>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</si>
  <si>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</si>
  <si>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</si>
  <si>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</si>
  <si>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</si>
  <si>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</si>
  <si>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</si>
  <si>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</si>
  <si>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</si>
  <si>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</si>
  <si>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</si>
  <si>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</si>
  <si>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</si>
  <si>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</si>
  <si>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</si>
  <si>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</si>
  <si>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</si>
  <si>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</si>
  <si>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</si>
  <si>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</si>
  <si>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</si>
  <si>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</si>
  <si>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</si>
  <si>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</si>
  <si>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</si>
  <si>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</si>
  <si>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</si>
  <si>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</si>
  <si>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</si>
  <si>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</si>
  <si>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</si>
  <si>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</si>
  <si>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</si>
  <si>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</si>
  <si>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</si>
  <si>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</si>
  <si>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</si>
  <si>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</si>
  <si>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</si>
  <si>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</si>
  <si>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</si>
  <si>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</si>
  <si>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</si>
  <si>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</si>
  <si>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</si>
  <si>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</si>
  <si>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</si>
  <si>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</si>
  <si>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</si>
  <si>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</si>
  <si>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</si>
  <si>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</si>
  <si>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</si>
  <si>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</si>
  <si>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</si>
  <si>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</si>
  <si>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</si>
  <si>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</si>
  <si>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</si>
  <si>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</si>
  <si>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</si>
  <si>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</si>
  <si>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</si>
  <si>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</si>
  <si>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</si>
  <si>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</si>
  <si>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</si>
  <si>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</si>
  <si>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</si>
  <si>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</si>
  <si>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</si>
  <si>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</si>
  <si>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</si>
  <si>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</si>
  <si>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</si>
  <si>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</si>
  <si>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</si>
  <si>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</si>
  <si>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</si>
  <si>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</si>
  <si>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</si>
  <si>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</si>
  <si>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</si>
  <si>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</si>
  <si>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</si>
  <si>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</si>
  <si>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</si>
  <si>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</si>
  <si>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</si>
  <si>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</si>
  <si>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</si>
  <si>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</si>
  <si>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</si>
  <si>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</si>
  <si>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</si>
  <si>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</si>
  <si>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</si>
  <si>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</si>
  <si>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</si>
  <si>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</si>
  <si>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</si>
  <si>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</si>
  <si>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</si>
  <si>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</si>
  <si>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</si>
  <si>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</si>
  <si>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</si>
  <si>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</si>
  <si>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</si>
  <si>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</si>
  <si>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</si>
  <si>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</si>
  <si>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</si>
  <si>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</si>
  <si>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</si>
  <si>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</si>
  <si>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</si>
  <si>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</si>
  <si>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</si>
  <si>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</si>
  <si>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</si>
  <si>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</si>
  <si>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</si>
  <si>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</si>
  <si>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</si>
  <si>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</si>
  <si>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</si>
  <si>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</si>
  <si>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</si>
  <si>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</si>
  <si>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</si>
  <si>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</si>
  <si>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</si>
  <si>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</si>
  <si>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</si>
  <si>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</si>
  <si>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</si>
  <si>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</si>
  <si>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</si>
  <si>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</si>
  <si>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</si>
  <si>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</si>
  <si>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</si>
  <si>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</si>
  <si>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</si>
  <si>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</si>
  <si>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</si>
  <si>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</si>
  <si>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</si>
  <si>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</si>
  <si>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</si>
  <si>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</si>
  <si>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</si>
  <si>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</si>
  <si>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</si>
  <si>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</si>
  <si>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</si>
  <si>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</si>
  <si>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</si>
  <si>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</si>
  <si>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</si>
  <si>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</si>
  <si>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</si>
  <si>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</si>
  <si>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</si>
  <si>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</si>
  <si>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</si>
  <si>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</si>
  <si>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</si>
  <si>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</si>
  <si>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</si>
  <si>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</si>
  <si>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</si>
  <si>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</si>
  <si>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</si>
  <si>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</si>
  <si>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</si>
  <si>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</si>
  <si>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</si>
  <si>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</si>
  <si>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</si>
  <si>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</si>
  <si>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</si>
  <si>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</si>
  <si>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</si>
  <si>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</si>
  <si>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</si>
  <si>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</si>
  <si>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</si>
  <si>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</si>
  <si>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</si>
  <si>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</si>
  <si>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</si>
  <si>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</si>
  <si>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</si>
  <si>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</si>
  <si>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</si>
  <si>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</si>
  <si>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</si>
  <si>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</si>
  <si>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</si>
  <si>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</si>
  <si>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</si>
  <si>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</si>
  <si>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</si>
  <si>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</si>
  <si>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</si>
  <si>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</si>
  <si>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</si>
  <si>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</si>
  <si>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</si>
  <si>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</si>
  <si>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</si>
  <si>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</si>
  <si>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</si>
  <si>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</si>
  <si>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</si>
  <si>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</si>
  <si>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</si>
  <si>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</si>
  <si>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</si>
  <si>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</si>
  <si>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</si>
  <si>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</si>
  <si>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</si>
  <si>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</si>
  <si>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</si>
  <si>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</si>
  <si>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</si>
  <si>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</si>
  <si>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</si>
  <si>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</si>
  <si>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</si>
  <si>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</si>
  <si>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</si>
  <si>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</si>
  <si>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</si>
  <si>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</si>
  <si>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</si>
  <si>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</si>
  <si>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</si>
  <si>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</si>
  <si>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</si>
  <si>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</si>
  <si>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</si>
  <si>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</si>
  <si>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</si>
  <si>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</si>
  <si>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</si>
  <si>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</si>
  <si>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</si>
  <si>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</si>
  <si>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</si>
  <si>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</si>
  <si>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</si>
  <si>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</si>
  <si>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</si>
  <si>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</si>
  <si>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</si>
  <si>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</si>
  <si>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</si>
  <si>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</si>
  <si>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</si>
  <si>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</si>
  <si>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</si>
  <si>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</si>
  <si>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</si>
  <si>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</si>
  <si>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</si>
  <si>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</si>
  <si>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</si>
  <si>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</si>
  <si>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</si>
  <si>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</si>
  <si>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</si>
  <si>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</si>
  <si>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</si>
  <si>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</si>
  <si>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</si>
  <si>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</si>
  <si>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</si>
  <si>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</si>
  <si>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</si>
  <si>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</si>
  <si>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</si>
  <si>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</si>
  <si>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</si>
  <si>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</si>
  <si>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</si>
  <si>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</si>
  <si>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</si>
  <si>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</si>
  <si>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</si>
  <si>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</si>
  <si>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</si>
  <si>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</si>
  <si>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</si>
  <si>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</si>
  <si>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</si>
  <si>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</si>
  <si>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</si>
  <si>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</si>
  <si>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</si>
  <si>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</si>
  <si>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</si>
  <si>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</si>
  <si>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</si>
  <si>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</si>
  <si>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</si>
  <si>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</si>
  <si>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</si>
  <si>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</si>
  <si>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</si>
  <si>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</si>
  <si>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</si>
  <si>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</si>
  <si>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</si>
  <si>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</si>
  <si>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</si>
  <si>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</si>
  <si>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</si>
  <si>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</si>
  <si>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</si>
  <si>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</si>
  <si>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</si>
  <si>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</si>
  <si>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</si>
  <si>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</si>
  <si>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</si>
  <si>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</si>
  <si>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</si>
  <si>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</si>
  <si>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</si>
  <si>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</si>
  <si>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</si>
  <si>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</si>
  <si>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</si>
  <si>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</si>
  <si>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</si>
  <si>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</si>
  <si>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</si>
  <si>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</si>
  <si>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</si>
  <si>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</si>
  <si>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</si>
  <si>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</si>
  <si>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</si>
  <si>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</si>
  <si>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</si>
  <si>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</si>
  <si>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</si>
  <si>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</si>
  <si>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</si>
  <si>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</si>
  <si>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</si>
  <si>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</si>
  <si>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</si>
  <si>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</si>
  <si>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</si>
  <si>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</si>
  <si>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</si>
  <si>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</si>
  <si>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</si>
  <si>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</si>
  <si>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</si>
  <si>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</si>
  <si>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</si>
  <si>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</si>
  <si>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</si>
  <si>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</si>
  <si>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</si>
  <si>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</si>
  <si>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</si>
  <si>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</si>
  <si>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</si>
  <si>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</si>
  <si>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</si>
  <si>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</si>
  <si>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</si>
  <si>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</si>
  <si>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</si>
  <si>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</si>
  <si>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</si>
  <si>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</si>
  <si>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</si>
  <si>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</si>
  <si>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</si>
  <si>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</si>
  <si>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</si>
  <si>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</si>
  <si>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</si>
  <si>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</si>
  <si>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</si>
  <si>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</si>
  <si>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</si>
  <si>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</si>
  <si>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</si>
  <si>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</si>
  <si>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</si>
  <si>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</si>
  <si>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</si>
  <si>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</si>
  <si>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</si>
  <si>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</si>
  <si>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</si>
  <si>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</si>
  <si>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</si>
  <si>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</si>
  <si>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</si>
  <si>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</si>
  <si>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</si>
  <si>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</si>
  <si>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</si>
  <si>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</si>
  <si>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</si>
  <si>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</si>
  <si>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</si>
  <si>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</si>
  <si>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</si>
  <si>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</si>
  <si>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</si>
  <si>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</si>
  <si>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</si>
  <si>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</si>
  <si>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</si>
  <si>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</si>
  <si>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</si>
  <si>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</si>
  <si>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</si>
  <si>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</si>
  <si>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</si>
  <si>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</si>
  <si>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</si>
  <si>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</si>
  <si>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</si>
  <si>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</si>
  <si>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</si>
  <si>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</si>
  <si>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</si>
  <si>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</si>
  <si>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</si>
  <si>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</si>
  <si>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</si>
  <si>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</si>
  <si>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</si>
  <si>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</si>
  <si>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</si>
  <si>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</si>
  <si>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</si>
  <si>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</si>
  <si>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</si>
  <si>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</si>
  <si>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</si>
  <si>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</si>
  <si>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</si>
  <si>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</si>
  <si>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</si>
  <si>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</si>
  <si>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</si>
  <si>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</si>
  <si>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</si>
  <si>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</si>
  <si>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</si>
  <si>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</si>
  <si>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</si>
  <si>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</si>
  <si>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</si>
  <si>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</si>
  <si>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</si>
  <si>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</si>
  <si>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</si>
  <si>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</si>
  <si>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</si>
  <si>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</si>
  <si>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</si>
  <si>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</si>
  <si>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</si>
  <si>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</si>
  <si>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</si>
  <si>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</si>
  <si>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</si>
  <si>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</si>
  <si>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</si>
  <si>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Percent Funded</t>
  </si>
  <si>
    <t>Count of Average Donation</t>
  </si>
  <si>
    <t>Number Successful</t>
  </si>
  <si>
    <t>Percentage Successful</t>
  </si>
  <si>
    <t>Percentage Failed</t>
  </si>
  <si>
    <t>Percentage Canceled</t>
  </si>
  <si>
    <t>Goal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</si>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</sst>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;[Red]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2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2" applyNumberFormat="1" applyFont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0" xfId="0" applyFont="1" applyAlignment="1">
      <alignment vertical="center"/>
    </xf>
    <xf numFmtId="1" fontId="0" fillId="0" borderId="0" xfId="0" applyNumberFormat="1"/>
    <xf numFmtId="1" fontId="1" fillId="2" borderId="2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numFmt numFmtId="164" formatCode="0.00;[Red]0.00"/>
    </dxf>
    <dxf>
      <numFmt numFmtId="164" formatCode="0.00;[Red]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strike val="0"/>
        <color auto="1"/>
      </font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April Doster.xlsx]Category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5-4EA8-9EE4-92519179B28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5-4EA8-9EE4-92519179B28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5-4EA8-9EE4-92519179B28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4A5-4EA8-9EE4-92519179B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9871760"/>
        <c:axId val="539865856"/>
      </c:barChart>
      <c:catAx>
        <c:axId val="53987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65856"/>
        <c:crosses val="autoZero"/>
        <c:auto val="1"/>
        <c:lblAlgn val="ctr"/>
        <c:lblOffset val="100"/>
        <c:noMultiLvlLbl val="0"/>
      </c:catAx>
      <c:valAx>
        <c:axId val="5398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April Doster.xlsx]Sub-Category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0-41AE-8DC3-A896085C1B0A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B40-41AE-8DC3-A896085C1B0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B40-41AE-8DC3-A896085C1B0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BB40-41AE-8DC3-A896085C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767768"/>
        <c:axId val="541768752"/>
      </c:barChart>
      <c:catAx>
        <c:axId val="54176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68752"/>
        <c:crosses val="autoZero"/>
        <c:auto val="1"/>
        <c:lblAlgn val="ctr"/>
        <c:lblOffset val="100"/>
        <c:noMultiLvlLbl val="0"/>
      </c:catAx>
      <c:valAx>
        <c:axId val="54176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6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April Doster.xlsx]Outcomes!PivotTable8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7-4883-BFDC-AE64D2056F8C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3-44C3-A3BA-E943B6C54172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3-44C3-A3BA-E943B6C54172}"/>
            </c:ext>
          </c:extLst>
        </c:ser>
        <c:ser>
          <c:idx val="3"/>
          <c:order val="3"/>
          <c:tx>
            <c:strRef>
              <c:f>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E3-44C3-A3BA-E943B6C54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461936"/>
        <c:axId val="611465544"/>
      </c:lineChart>
      <c:catAx>
        <c:axId val="6114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65544"/>
        <c:crosses val="autoZero"/>
        <c:auto val="1"/>
        <c:lblAlgn val="ctr"/>
        <c:lblOffset val="100"/>
        <c:noMultiLvlLbl val="0"/>
      </c:catAx>
      <c:valAx>
        <c:axId val="61146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April Doster.xlsx]Bonus!PivotTable2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Bonus!$M$2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Bonus!$L$3:$L$15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Bonus!$M$3:$M$15</c:f>
              <c:numCache>
                <c:formatCode>General</c:formatCode>
                <c:ptCount val="12"/>
                <c:pt idx="0">
                  <c:v>4.2164441321152497E-2</c:v>
                </c:pt>
                <c:pt idx="1">
                  <c:v>0.11080332409972299</c:v>
                </c:pt>
                <c:pt idx="2">
                  <c:v>8.2926829268292687E-2</c:v>
                </c:pt>
                <c:pt idx="3">
                  <c:v>9.3959731543624164E-2</c:v>
                </c:pt>
                <c:pt idx="4">
                  <c:v>0.13043478260869565</c:v>
                </c:pt>
                <c:pt idx="5">
                  <c:v>0.15476190476190477</c:v>
                </c:pt>
                <c:pt idx="6">
                  <c:v>0.12727272727272726</c:v>
                </c:pt>
                <c:pt idx="7">
                  <c:v>0.13636363636363635</c:v>
                </c:pt>
                <c:pt idx="8">
                  <c:v>0.19047619047619047</c:v>
                </c:pt>
                <c:pt idx="9">
                  <c:v>7.2022160664819951E-2</c:v>
                </c:pt>
                <c:pt idx="10">
                  <c:v>0.22271714922048999</c:v>
                </c:pt>
                <c:pt idx="11">
                  <c:v>3.9045553145336226E-2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0D-45F7-AA8E-BEEA937DDC2D}"/>
            </c:ext>
          </c:extLst>
        </c:ser>
        <c:ser>
          <c:idx val="1"/>
          <c:order val="1"/>
          <c:tx>
            <c:strRef>
              <c:f>Bonus!$N$2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Bonus!$L$3:$L$15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Bonus!$N$3:$N$15</c:f>
              <c:numCache>
                <c:formatCode>General</c:formatCode>
                <c:ptCount val="12"/>
                <c:pt idx="0">
                  <c:v>0.29515108924806749</c:v>
                </c:pt>
                <c:pt idx="1">
                  <c:v>0.39889196675900279</c:v>
                </c:pt>
                <c:pt idx="2">
                  <c:v>0.43902439024390244</c:v>
                </c:pt>
                <c:pt idx="3">
                  <c:v>0.48322147651006714</c:v>
                </c:pt>
                <c:pt idx="4">
                  <c:v>0.46376811594202899</c:v>
                </c:pt>
                <c:pt idx="5">
                  <c:v>0.44047619047619047</c:v>
                </c:pt>
                <c:pt idx="6">
                  <c:v>0.4</c:v>
                </c:pt>
                <c:pt idx="7">
                  <c:v>0.36363636363636365</c:v>
                </c:pt>
                <c:pt idx="8">
                  <c:v>0.52380952380952384</c:v>
                </c:pt>
                <c:pt idx="9">
                  <c:v>0.39196675900277006</c:v>
                </c:pt>
                <c:pt idx="10">
                  <c:v>0.57461024498886415</c:v>
                </c:pt>
                <c:pt idx="11">
                  <c:v>0.24511930585683298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0D-45F7-AA8E-BEEA937DDC2D}"/>
            </c:ext>
          </c:extLst>
        </c:ser>
        <c:ser>
          <c:idx val="2"/>
          <c:order val="2"/>
          <c:tx>
            <c:strRef>
              <c:f>Bonus!$O$2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Bonus!$L$3:$L$15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Bonus!$O$3:$O$15</c:f>
              <c:numCache>
                <c:formatCode>General</c:formatCode>
                <c:ptCount val="12"/>
                <c:pt idx="0">
                  <c:v>0.65495432185523539</c:v>
                </c:pt>
                <c:pt idx="1">
                  <c:v>0.46260387811634351</c:v>
                </c:pt>
                <c:pt idx="2">
                  <c:v>0.45853658536585368</c:v>
                </c:pt>
                <c:pt idx="3">
                  <c:v>0.41610738255033558</c:v>
                </c:pt>
                <c:pt idx="4">
                  <c:v>0.39855072463768115</c:v>
                </c:pt>
                <c:pt idx="5">
                  <c:v>0.38095238095238093</c:v>
                </c:pt>
                <c:pt idx="6">
                  <c:v>0.47272727272727272</c:v>
                </c:pt>
                <c:pt idx="7">
                  <c:v>0.45454545454545453</c:v>
                </c:pt>
                <c:pt idx="8">
                  <c:v>0.2857142857142857</c:v>
                </c:pt>
                <c:pt idx="9">
                  <c:v>0.52631578947368418</c:v>
                </c:pt>
                <c:pt idx="10">
                  <c:v>0.19153674832962139</c:v>
                </c:pt>
                <c:pt idx="11">
                  <c:v>0.69848156182212584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0D-45F7-AA8E-BEEA937DD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59912"/>
        <c:axId val="523558928"/>
      </c:lineChart>
      <c:catAx>
        <c:axId val="52355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58928"/>
        <c:crosses val="autoZero"/>
        <c:auto val="1"/>
        <c:lblAlgn val="ctr"/>
        <c:lblOffset val="100"/>
        <c:noMultiLvlLbl val="0"/>
      </c:catAx>
      <c:valAx>
        <c:axId val="52355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5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206375</xdr:colOff>
      <xdr:row>1</xdr:row>
      <xdr:rowOff>177800</xdr:rowOff>
    </xdr:from>
    <xdr:to>
      <xdr:col>13</xdr:col>
      <xdr:colOff>752475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C59A6-54A4-40EE-AE02-ED801A775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165100</xdr:rowOff>
    </xdr:from>
    <xdr:to>
      <xdr:col>12</xdr:col>
      <xdr:colOff>895350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51D0B-1604-433D-9F92-7D566B62C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587375</xdr:colOff>
      <xdr:row>2</xdr:row>
      <xdr:rowOff>171450</xdr:rowOff>
    </xdr:from>
    <xdr:to>
      <xdr:col>14</xdr:col>
      <xdr:colOff>422275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453CB-E414-43E1-8827-FFADAB615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63500</xdr:rowOff>
    </xdr:from>
    <xdr:to>
      <xdr:col>5</xdr:col>
      <xdr:colOff>1371600</xdr:colOff>
      <xdr:row>29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5EA23-83B0-41A5-9461-99C757968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ma Bear" refreshedDate="43780.871867708331" createdVersion="6" refreshedVersion="6" minRefreshableVersion="3" recordCount="4114" xr:uid="{64927E46-DFD3-4EFF-9D94-98424E781899}">
  <cacheSource type="worksheet">
    <worksheetSource ref="A1:R4115" sheet="Main 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ma Bear" refreshedDate="43780.93355347222" createdVersion="6" refreshedVersion="6" minRefreshableVersion="3" recordCount="4114" xr:uid="{EE9F94FB-2869-4B61-B4C2-BB4E301963D9}">
  <cacheSource type="worksheet">
    <worksheetSource ref="A1:T4115" sheet="Main 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ma Bear" refreshedDate="43782.641103703703" createdVersion="6" refreshedVersion="6" minRefreshableVersion="3" recordCount="4114" xr:uid="{893423C8-196D-49C2-96FA-D3A4739FE17A}">
  <cacheSource type="worksheet">
    <worksheetSource ref="N1:P4115" sheet="Main Spreadsheet"/>
  </cacheSource>
  <cacheFields count="3"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ma Bear" refreshedDate="43783.462510648147" createdVersion="6" refreshedVersion="6" minRefreshableVersion="3" recordCount="12" xr:uid="{9DB40E45-4DFE-4D14-900C-CBDB77C80CE0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1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23"/>
    </cacheField>
    <cacheField name="Percentage Successful" numFmtId="9">
      <sharedItems containsSemiMixedTypes="0" containsString="0" containsNumber="1" minValue="0.19153674832962139" maxValue="0.69848156182212584"/>
    </cacheField>
    <cacheField name="Percentage Failed" numFmtId="9">
      <sharedItems containsSemiMixedTypes="0" containsString="0" containsNumber="1" minValue="0.24511930585683298" maxValue="0.57461024498886415"/>
    </cacheField>
    <cacheField name="Percentage Canceled" numFmtId="9">
      <sharedItems containsSemiMixedTypes="0" containsString="0" containsNumber="1" minValue="3.9045553145336226E-2" maxValue="0.2227171492204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5"/>
  </r>
  <r>
    <x v="0"/>
    <x v="6"/>
    <x v="6"/>
  </r>
  <r>
    <x v="0"/>
    <x v="7"/>
    <x v="7"/>
  </r>
  <r>
    <x v="0"/>
    <x v="8"/>
    <x v="8"/>
  </r>
  <r>
    <x v="0"/>
    <x v="9"/>
    <x v="9"/>
  </r>
  <r>
    <x v="0"/>
    <x v="10"/>
    <x v="10"/>
  </r>
  <r>
    <x v="0"/>
    <x v="11"/>
    <x v="11"/>
  </r>
  <r>
    <x v="0"/>
    <x v="12"/>
    <x v="12"/>
  </r>
  <r>
    <x v="0"/>
    <x v="13"/>
    <x v="13"/>
  </r>
  <r>
    <x v="0"/>
    <x v="14"/>
    <x v="14"/>
  </r>
  <r>
    <x v="0"/>
    <x v="15"/>
    <x v="15"/>
  </r>
  <r>
    <x v="0"/>
    <x v="16"/>
    <x v="16"/>
  </r>
  <r>
    <x v="0"/>
    <x v="17"/>
    <x v="17"/>
  </r>
  <r>
    <x v="0"/>
    <x v="18"/>
    <x v="18"/>
  </r>
  <r>
    <x v="0"/>
    <x v="19"/>
    <x v="19"/>
  </r>
  <r>
    <x v="0"/>
    <x v="20"/>
    <x v="20"/>
  </r>
  <r>
    <x v="0"/>
    <x v="21"/>
    <x v="21"/>
  </r>
  <r>
    <x v="0"/>
    <x v="22"/>
    <x v="22"/>
  </r>
  <r>
    <x v="0"/>
    <x v="23"/>
    <x v="23"/>
  </r>
  <r>
    <x v="0"/>
    <x v="24"/>
    <x v="24"/>
  </r>
  <r>
    <x v="0"/>
    <x v="25"/>
    <x v="25"/>
  </r>
  <r>
    <x v="0"/>
    <x v="26"/>
    <x v="26"/>
  </r>
  <r>
    <x v="0"/>
    <x v="27"/>
    <x v="27"/>
  </r>
  <r>
    <x v="0"/>
    <x v="28"/>
    <x v="28"/>
  </r>
  <r>
    <x v="0"/>
    <x v="29"/>
    <x v="29"/>
  </r>
  <r>
    <x v="0"/>
    <x v="30"/>
    <x v="30"/>
  </r>
  <r>
    <x v="0"/>
    <x v="31"/>
    <x v="31"/>
  </r>
  <r>
    <x v="0"/>
    <x v="32"/>
    <x v="32"/>
  </r>
  <r>
    <x v="0"/>
    <x v="33"/>
    <x v="33"/>
  </r>
  <r>
    <x v="0"/>
    <x v="34"/>
    <x v="34"/>
  </r>
  <r>
    <x v="0"/>
    <x v="35"/>
    <x v="35"/>
  </r>
  <r>
    <x v="0"/>
    <x v="36"/>
    <x v="36"/>
  </r>
  <r>
    <x v="0"/>
    <x v="37"/>
    <x v="37"/>
  </r>
  <r>
    <x v="0"/>
    <x v="38"/>
    <x v="38"/>
  </r>
  <r>
    <x v="0"/>
    <x v="39"/>
    <x v="39"/>
  </r>
  <r>
    <x v="0"/>
    <x v="40"/>
    <x v="40"/>
  </r>
  <r>
    <x v="0"/>
    <x v="31"/>
    <x v="41"/>
  </r>
  <r>
    <x v="0"/>
    <x v="41"/>
    <x v="42"/>
  </r>
  <r>
    <x v="0"/>
    <x v="42"/>
    <x v="43"/>
  </r>
  <r>
    <x v="0"/>
    <x v="31"/>
    <x v="44"/>
  </r>
  <r>
    <x v="0"/>
    <x v="43"/>
    <x v="45"/>
  </r>
  <r>
    <x v="0"/>
    <x v="44"/>
    <x v="46"/>
  </r>
  <r>
    <x v="0"/>
    <x v="45"/>
    <x v="47"/>
  </r>
  <r>
    <x v="0"/>
    <x v="46"/>
    <x v="48"/>
  </r>
  <r>
    <x v="0"/>
    <x v="31"/>
    <x v="49"/>
  </r>
  <r>
    <x v="0"/>
    <x v="31"/>
    <x v="50"/>
  </r>
  <r>
    <x v="0"/>
    <x v="47"/>
    <x v="51"/>
  </r>
  <r>
    <x v="0"/>
    <x v="48"/>
    <x v="52"/>
  </r>
  <r>
    <x v="0"/>
    <x v="49"/>
    <x v="53"/>
  </r>
  <r>
    <x v="0"/>
    <x v="50"/>
    <x v="54"/>
  </r>
  <r>
    <x v="0"/>
    <x v="51"/>
    <x v="55"/>
  </r>
  <r>
    <x v="0"/>
    <x v="52"/>
    <x v="56"/>
  </r>
  <r>
    <x v="0"/>
    <x v="53"/>
    <x v="57"/>
  </r>
  <r>
    <x v="0"/>
    <x v="54"/>
    <x v="58"/>
  </r>
  <r>
    <x v="0"/>
    <x v="55"/>
    <x v="59"/>
  </r>
  <r>
    <x v="1"/>
    <x v="56"/>
    <x v="60"/>
  </r>
  <r>
    <x v="1"/>
    <x v="57"/>
    <x v="61"/>
  </r>
  <r>
    <x v="1"/>
    <x v="58"/>
    <x v="62"/>
  </r>
  <r>
    <x v="1"/>
    <x v="59"/>
    <x v="63"/>
  </r>
  <r>
    <x v="1"/>
    <x v="60"/>
    <x v="64"/>
  </r>
  <r>
    <x v="1"/>
    <x v="61"/>
    <x v="65"/>
  </r>
  <r>
    <x v="1"/>
    <x v="62"/>
    <x v="66"/>
  </r>
  <r>
    <x v="1"/>
    <x v="63"/>
    <x v="67"/>
  </r>
  <r>
    <x v="1"/>
    <x v="64"/>
    <x v="68"/>
  </r>
  <r>
    <x v="1"/>
    <x v="65"/>
    <x v="69"/>
  </r>
  <r>
    <x v="1"/>
    <x v="66"/>
    <x v="70"/>
  </r>
  <r>
    <x v="1"/>
    <x v="67"/>
    <x v="71"/>
  </r>
  <r>
    <x v="1"/>
    <x v="68"/>
    <x v="72"/>
  </r>
  <r>
    <x v="1"/>
    <x v="31"/>
    <x v="73"/>
  </r>
  <r>
    <x v="1"/>
    <x v="69"/>
    <x v="74"/>
  </r>
  <r>
    <x v="1"/>
    <x v="70"/>
    <x v="75"/>
  </r>
  <r>
    <x v="1"/>
    <x v="71"/>
    <x v="76"/>
  </r>
  <r>
    <x v="1"/>
    <x v="72"/>
    <x v="77"/>
  </r>
  <r>
    <x v="1"/>
    <x v="73"/>
    <x v="78"/>
  </r>
  <r>
    <x v="1"/>
    <x v="74"/>
    <x v="79"/>
  </r>
  <r>
    <x v="1"/>
    <x v="75"/>
    <x v="80"/>
  </r>
  <r>
    <x v="1"/>
    <x v="76"/>
    <x v="81"/>
  </r>
  <r>
    <x v="1"/>
    <x v="77"/>
    <x v="82"/>
  </r>
  <r>
    <x v="1"/>
    <x v="78"/>
    <x v="83"/>
  </r>
  <r>
    <x v="1"/>
    <x v="31"/>
    <x v="84"/>
  </r>
  <r>
    <x v="1"/>
    <x v="79"/>
    <x v="85"/>
  </r>
  <r>
    <x v="1"/>
    <x v="80"/>
    <x v="86"/>
  </r>
  <r>
    <x v="1"/>
    <x v="81"/>
    <x v="87"/>
  </r>
  <r>
    <x v="1"/>
    <x v="82"/>
    <x v="88"/>
  </r>
  <r>
    <x v="1"/>
    <x v="83"/>
    <x v="89"/>
  </r>
  <r>
    <x v="1"/>
    <x v="84"/>
    <x v="90"/>
  </r>
  <r>
    <x v="1"/>
    <x v="43"/>
    <x v="91"/>
  </r>
  <r>
    <x v="1"/>
    <x v="85"/>
    <x v="92"/>
  </r>
  <r>
    <x v="1"/>
    <x v="86"/>
    <x v="93"/>
  </r>
  <r>
    <x v="1"/>
    <x v="87"/>
    <x v="94"/>
  </r>
  <r>
    <x v="1"/>
    <x v="88"/>
    <x v="95"/>
  </r>
  <r>
    <x v="1"/>
    <x v="89"/>
    <x v="96"/>
  </r>
  <r>
    <x v="1"/>
    <x v="90"/>
    <x v="97"/>
  </r>
  <r>
    <x v="1"/>
    <x v="90"/>
    <x v="98"/>
  </r>
  <r>
    <x v="1"/>
    <x v="91"/>
    <x v="99"/>
  </r>
  <r>
    <x v="1"/>
    <x v="31"/>
    <x v="100"/>
  </r>
  <r>
    <x v="1"/>
    <x v="31"/>
    <x v="101"/>
  </r>
  <r>
    <x v="1"/>
    <x v="92"/>
    <x v="102"/>
  </r>
  <r>
    <x v="1"/>
    <x v="93"/>
    <x v="103"/>
  </r>
  <r>
    <x v="1"/>
    <x v="43"/>
    <x v="88"/>
  </r>
  <r>
    <x v="1"/>
    <x v="94"/>
    <x v="104"/>
  </r>
  <r>
    <x v="1"/>
    <x v="10"/>
    <x v="105"/>
  </r>
  <r>
    <x v="1"/>
    <x v="95"/>
    <x v="106"/>
  </r>
  <r>
    <x v="1"/>
    <x v="96"/>
    <x v="107"/>
  </r>
  <r>
    <x v="1"/>
    <x v="97"/>
    <x v="108"/>
  </r>
  <r>
    <x v="1"/>
    <x v="98"/>
    <x v="109"/>
  </r>
  <r>
    <x v="1"/>
    <x v="99"/>
    <x v="110"/>
  </r>
  <r>
    <x v="1"/>
    <x v="87"/>
    <x v="111"/>
  </r>
  <r>
    <x v="1"/>
    <x v="100"/>
    <x v="112"/>
  </r>
  <r>
    <x v="1"/>
    <x v="101"/>
    <x v="113"/>
  </r>
  <r>
    <x v="1"/>
    <x v="102"/>
    <x v="114"/>
  </r>
  <r>
    <x v="1"/>
    <x v="103"/>
    <x v="115"/>
  </r>
  <r>
    <x v="1"/>
    <x v="104"/>
    <x v="116"/>
  </r>
  <r>
    <x v="1"/>
    <x v="105"/>
    <x v="117"/>
  </r>
  <r>
    <x v="1"/>
    <x v="106"/>
    <x v="118"/>
  </r>
  <r>
    <x v="2"/>
    <x v="107"/>
    <x v="119"/>
  </r>
  <r>
    <x v="2"/>
    <x v="108"/>
    <x v="120"/>
  </r>
  <r>
    <x v="2"/>
    <x v="109"/>
    <x v="121"/>
  </r>
  <r>
    <x v="2"/>
    <x v="110"/>
    <x v="122"/>
  </r>
  <r>
    <x v="2"/>
    <x v="109"/>
    <x v="121"/>
  </r>
  <r>
    <x v="2"/>
    <x v="111"/>
    <x v="123"/>
  </r>
  <r>
    <x v="2"/>
    <x v="112"/>
    <x v="124"/>
  </r>
  <r>
    <x v="2"/>
    <x v="113"/>
    <x v="125"/>
  </r>
  <r>
    <x v="2"/>
    <x v="114"/>
    <x v="126"/>
  </r>
  <r>
    <x v="2"/>
    <x v="109"/>
    <x v="121"/>
  </r>
  <r>
    <x v="2"/>
    <x v="109"/>
    <x v="121"/>
  </r>
  <r>
    <x v="2"/>
    <x v="109"/>
    <x v="121"/>
  </r>
  <r>
    <x v="2"/>
    <x v="115"/>
    <x v="127"/>
  </r>
  <r>
    <x v="2"/>
    <x v="109"/>
    <x v="121"/>
  </r>
  <r>
    <x v="2"/>
    <x v="109"/>
    <x v="121"/>
  </r>
  <r>
    <x v="2"/>
    <x v="116"/>
    <x v="128"/>
  </r>
  <r>
    <x v="2"/>
    <x v="109"/>
    <x v="121"/>
  </r>
  <r>
    <x v="2"/>
    <x v="109"/>
    <x v="121"/>
  </r>
  <r>
    <x v="2"/>
    <x v="117"/>
    <x v="129"/>
  </r>
  <r>
    <x v="2"/>
    <x v="31"/>
    <x v="130"/>
  </r>
  <r>
    <x v="2"/>
    <x v="109"/>
    <x v="121"/>
  </r>
  <r>
    <x v="2"/>
    <x v="118"/>
    <x v="131"/>
  </r>
  <r>
    <x v="2"/>
    <x v="119"/>
    <x v="119"/>
  </r>
  <r>
    <x v="2"/>
    <x v="109"/>
    <x v="121"/>
  </r>
  <r>
    <x v="2"/>
    <x v="120"/>
    <x v="132"/>
  </r>
  <r>
    <x v="2"/>
    <x v="121"/>
    <x v="133"/>
  </r>
  <r>
    <x v="2"/>
    <x v="122"/>
    <x v="134"/>
  </r>
  <r>
    <x v="2"/>
    <x v="109"/>
    <x v="121"/>
  </r>
  <r>
    <x v="2"/>
    <x v="123"/>
    <x v="135"/>
  </r>
  <r>
    <x v="2"/>
    <x v="124"/>
    <x v="136"/>
  </r>
  <r>
    <x v="2"/>
    <x v="125"/>
    <x v="137"/>
  </r>
  <r>
    <x v="2"/>
    <x v="126"/>
    <x v="138"/>
  </r>
  <r>
    <x v="2"/>
    <x v="127"/>
    <x v="2"/>
  </r>
  <r>
    <x v="2"/>
    <x v="128"/>
    <x v="139"/>
  </r>
  <r>
    <x v="2"/>
    <x v="129"/>
    <x v="140"/>
  </r>
  <r>
    <x v="2"/>
    <x v="130"/>
    <x v="141"/>
  </r>
  <r>
    <x v="2"/>
    <x v="131"/>
    <x v="142"/>
  </r>
  <r>
    <x v="2"/>
    <x v="132"/>
    <x v="143"/>
  </r>
  <r>
    <x v="2"/>
    <x v="109"/>
    <x v="121"/>
  </r>
  <r>
    <x v="2"/>
    <x v="133"/>
    <x v="119"/>
  </r>
  <r>
    <x v="3"/>
    <x v="109"/>
    <x v="121"/>
  </r>
  <r>
    <x v="3"/>
    <x v="134"/>
    <x v="144"/>
  </r>
  <r>
    <x v="3"/>
    <x v="135"/>
    <x v="145"/>
  </r>
  <r>
    <x v="3"/>
    <x v="109"/>
    <x v="121"/>
  </r>
  <r>
    <x v="3"/>
    <x v="136"/>
    <x v="146"/>
  </r>
  <r>
    <x v="3"/>
    <x v="109"/>
    <x v="121"/>
  </r>
  <r>
    <x v="3"/>
    <x v="137"/>
    <x v="147"/>
  </r>
  <r>
    <x v="3"/>
    <x v="134"/>
    <x v="148"/>
  </r>
  <r>
    <x v="3"/>
    <x v="138"/>
    <x v="149"/>
  </r>
  <r>
    <x v="3"/>
    <x v="139"/>
    <x v="150"/>
  </r>
  <r>
    <x v="3"/>
    <x v="140"/>
    <x v="151"/>
  </r>
  <r>
    <x v="3"/>
    <x v="133"/>
    <x v="120"/>
  </r>
  <r>
    <x v="3"/>
    <x v="109"/>
    <x v="121"/>
  </r>
  <r>
    <x v="3"/>
    <x v="109"/>
    <x v="121"/>
  </r>
  <r>
    <x v="3"/>
    <x v="109"/>
    <x v="121"/>
  </r>
  <r>
    <x v="3"/>
    <x v="141"/>
    <x v="152"/>
  </r>
  <r>
    <x v="3"/>
    <x v="109"/>
    <x v="121"/>
  </r>
  <r>
    <x v="3"/>
    <x v="142"/>
    <x v="153"/>
  </r>
  <r>
    <x v="3"/>
    <x v="109"/>
    <x v="121"/>
  </r>
  <r>
    <x v="3"/>
    <x v="143"/>
    <x v="101"/>
  </r>
  <r>
    <x v="3"/>
    <x v="144"/>
    <x v="154"/>
  </r>
  <r>
    <x v="3"/>
    <x v="145"/>
    <x v="155"/>
  </r>
  <r>
    <x v="3"/>
    <x v="109"/>
    <x v="121"/>
  </r>
  <r>
    <x v="3"/>
    <x v="146"/>
    <x v="156"/>
  </r>
  <r>
    <x v="3"/>
    <x v="147"/>
    <x v="157"/>
  </r>
  <r>
    <x v="3"/>
    <x v="148"/>
    <x v="158"/>
  </r>
  <r>
    <x v="3"/>
    <x v="109"/>
    <x v="121"/>
  </r>
  <r>
    <x v="3"/>
    <x v="149"/>
    <x v="159"/>
  </r>
  <r>
    <x v="3"/>
    <x v="109"/>
    <x v="121"/>
  </r>
  <r>
    <x v="3"/>
    <x v="150"/>
    <x v="160"/>
  </r>
  <r>
    <x v="3"/>
    <x v="151"/>
    <x v="73"/>
  </r>
  <r>
    <x v="3"/>
    <x v="152"/>
    <x v="161"/>
  </r>
  <r>
    <x v="3"/>
    <x v="153"/>
    <x v="162"/>
  </r>
  <r>
    <x v="3"/>
    <x v="109"/>
    <x v="121"/>
  </r>
  <r>
    <x v="3"/>
    <x v="154"/>
    <x v="120"/>
  </r>
  <r>
    <x v="3"/>
    <x v="109"/>
    <x v="121"/>
  </r>
  <r>
    <x v="3"/>
    <x v="155"/>
    <x v="163"/>
  </r>
  <r>
    <x v="3"/>
    <x v="156"/>
    <x v="164"/>
  </r>
  <r>
    <x v="3"/>
    <x v="157"/>
    <x v="165"/>
  </r>
  <r>
    <x v="3"/>
    <x v="109"/>
    <x v="121"/>
  </r>
  <r>
    <x v="3"/>
    <x v="158"/>
    <x v="166"/>
  </r>
  <r>
    <x v="3"/>
    <x v="159"/>
    <x v="167"/>
  </r>
  <r>
    <x v="3"/>
    <x v="109"/>
    <x v="121"/>
  </r>
  <r>
    <x v="3"/>
    <x v="160"/>
    <x v="168"/>
  </r>
  <r>
    <x v="3"/>
    <x v="161"/>
    <x v="169"/>
  </r>
  <r>
    <x v="3"/>
    <x v="162"/>
    <x v="170"/>
  </r>
  <r>
    <x v="3"/>
    <x v="109"/>
    <x v="121"/>
  </r>
  <r>
    <x v="3"/>
    <x v="163"/>
    <x v="171"/>
  </r>
  <r>
    <x v="3"/>
    <x v="109"/>
    <x v="121"/>
  </r>
  <r>
    <x v="3"/>
    <x v="109"/>
    <x v="121"/>
  </r>
  <r>
    <x v="3"/>
    <x v="164"/>
    <x v="172"/>
  </r>
  <r>
    <x v="3"/>
    <x v="165"/>
    <x v="173"/>
  </r>
  <r>
    <x v="3"/>
    <x v="166"/>
    <x v="120"/>
  </r>
  <r>
    <x v="3"/>
    <x v="167"/>
    <x v="135"/>
  </r>
  <r>
    <x v="3"/>
    <x v="168"/>
    <x v="120"/>
  </r>
  <r>
    <x v="3"/>
    <x v="169"/>
    <x v="119"/>
  </r>
  <r>
    <x v="3"/>
    <x v="170"/>
    <x v="174"/>
  </r>
  <r>
    <x v="3"/>
    <x v="171"/>
    <x v="175"/>
  </r>
  <r>
    <x v="3"/>
    <x v="172"/>
    <x v="101"/>
  </r>
  <r>
    <x v="3"/>
    <x v="173"/>
    <x v="176"/>
  </r>
  <r>
    <x v="3"/>
    <x v="174"/>
    <x v="177"/>
  </r>
  <r>
    <x v="3"/>
    <x v="109"/>
    <x v="121"/>
  </r>
  <r>
    <x v="3"/>
    <x v="175"/>
    <x v="178"/>
  </r>
  <r>
    <x v="3"/>
    <x v="109"/>
    <x v="121"/>
  </r>
  <r>
    <x v="3"/>
    <x v="109"/>
    <x v="121"/>
  </r>
  <r>
    <x v="3"/>
    <x v="109"/>
    <x v="121"/>
  </r>
  <r>
    <x v="3"/>
    <x v="176"/>
    <x v="179"/>
  </r>
  <r>
    <x v="3"/>
    <x v="109"/>
    <x v="121"/>
  </r>
  <r>
    <x v="3"/>
    <x v="109"/>
    <x v="121"/>
  </r>
  <r>
    <x v="3"/>
    <x v="109"/>
    <x v="121"/>
  </r>
  <r>
    <x v="3"/>
    <x v="177"/>
    <x v="180"/>
  </r>
  <r>
    <x v="3"/>
    <x v="109"/>
    <x v="121"/>
  </r>
  <r>
    <x v="3"/>
    <x v="178"/>
    <x v="181"/>
  </r>
  <r>
    <x v="3"/>
    <x v="109"/>
    <x v="121"/>
  </r>
  <r>
    <x v="3"/>
    <x v="179"/>
    <x v="182"/>
  </r>
  <r>
    <x v="3"/>
    <x v="109"/>
    <x v="121"/>
  </r>
  <r>
    <x v="3"/>
    <x v="109"/>
    <x v="121"/>
  </r>
  <r>
    <x v="3"/>
    <x v="119"/>
    <x v="73"/>
  </r>
  <r>
    <x v="3"/>
    <x v="109"/>
    <x v="121"/>
  </r>
  <r>
    <x v="3"/>
    <x v="180"/>
    <x v="73"/>
  </r>
  <r>
    <x v="4"/>
    <x v="181"/>
    <x v="183"/>
  </r>
  <r>
    <x v="4"/>
    <x v="182"/>
    <x v="184"/>
  </r>
  <r>
    <x v="4"/>
    <x v="183"/>
    <x v="185"/>
  </r>
  <r>
    <x v="4"/>
    <x v="184"/>
    <x v="186"/>
  </r>
  <r>
    <x v="4"/>
    <x v="185"/>
    <x v="187"/>
  </r>
  <r>
    <x v="4"/>
    <x v="186"/>
    <x v="188"/>
  </r>
  <r>
    <x v="4"/>
    <x v="187"/>
    <x v="189"/>
  </r>
  <r>
    <x v="4"/>
    <x v="188"/>
    <x v="190"/>
  </r>
  <r>
    <x v="4"/>
    <x v="189"/>
    <x v="191"/>
  </r>
  <r>
    <x v="4"/>
    <x v="190"/>
    <x v="192"/>
  </r>
  <r>
    <x v="4"/>
    <x v="191"/>
    <x v="193"/>
  </r>
  <r>
    <x v="4"/>
    <x v="192"/>
    <x v="194"/>
  </r>
  <r>
    <x v="4"/>
    <x v="193"/>
    <x v="195"/>
  </r>
  <r>
    <x v="4"/>
    <x v="194"/>
    <x v="196"/>
  </r>
  <r>
    <x v="4"/>
    <x v="195"/>
    <x v="197"/>
  </r>
  <r>
    <x v="4"/>
    <x v="196"/>
    <x v="198"/>
  </r>
  <r>
    <x v="4"/>
    <x v="197"/>
    <x v="199"/>
  </r>
  <r>
    <x v="4"/>
    <x v="198"/>
    <x v="200"/>
  </r>
  <r>
    <x v="4"/>
    <x v="199"/>
    <x v="201"/>
  </r>
  <r>
    <x v="4"/>
    <x v="200"/>
    <x v="202"/>
  </r>
  <r>
    <x v="4"/>
    <x v="201"/>
    <x v="203"/>
  </r>
  <r>
    <x v="4"/>
    <x v="202"/>
    <x v="204"/>
  </r>
  <r>
    <x v="4"/>
    <x v="203"/>
    <x v="205"/>
  </r>
  <r>
    <x v="4"/>
    <x v="204"/>
    <x v="206"/>
  </r>
  <r>
    <x v="4"/>
    <x v="205"/>
    <x v="207"/>
  </r>
  <r>
    <x v="4"/>
    <x v="206"/>
    <x v="208"/>
  </r>
  <r>
    <x v="4"/>
    <x v="207"/>
    <x v="209"/>
  </r>
  <r>
    <x v="4"/>
    <x v="208"/>
    <x v="210"/>
  </r>
  <r>
    <x v="4"/>
    <x v="209"/>
    <x v="211"/>
  </r>
  <r>
    <x v="4"/>
    <x v="210"/>
    <x v="212"/>
  </r>
  <r>
    <x v="4"/>
    <x v="211"/>
    <x v="213"/>
  </r>
  <r>
    <x v="4"/>
    <x v="212"/>
    <x v="214"/>
  </r>
  <r>
    <x v="4"/>
    <x v="213"/>
    <x v="215"/>
  </r>
  <r>
    <x v="4"/>
    <x v="214"/>
    <x v="216"/>
  </r>
  <r>
    <x v="4"/>
    <x v="215"/>
    <x v="217"/>
  </r>
  <r>
    <x v="4"/>
    <x v="216"/>
    <x v="218"/>
  </r>
  <r>
    <x v="4"/>
    <x v="217"/>
    <x v="219"/>
  </r>
  <r>
    <x v="4"/>
    <x v="218"/>
    <x v="220"/>
  </r>
  <r>
    <x v="4"/>
    <x v="219"/>
    <x v="221"/>
  </r>
  <r>
    <x v="4"/>
    <x v="220"/>
    <x v="222"/>
  </r>
  <r>
    <x v="4"/>
    <x v="221"/>
    <x v="223"/>
  </r>
  <r>
    <x v="4"/>
    <x v="222"/>
    <x v="224"/>
  </r>
  <r>
    <x v="4"/>
    <x v="223"/>
    <x v="225"/>
  </r>
  <r>
    <x v="4"/>
    <x v="224"/>
    <x v="226"/>
  </r>
  <r>
    <x v="4"/>
    <x v="225"/>
    <x v="227"/>
  </r>
  <r>
    <x v="4"/>
    <x v="226"/>
    <x v="228"/>
  </r>
  <r>
    <x v="4"/>
    <x v="227"/>
    <x v="229"/>
  </r>
  <r>
    <x v="4"/>
    <x v="228"/>
    <x v="230"/>
  </r>
  <r>
    <x v="4"/>
    <x v="229"/>
    <x v="231"/>
  </r>
  <r>
    <x v="4"/>
    <x v="230"/>
    <x v="232"/>
  </r>
  <r>
    <x v="4"/>
    <x v="231"/>
    <x v="233"/>
  </r>
  <r>
    <x v="4"/>
    <x v="232"/>
    <x v="234"/>
  </r>
  <r>
    <x v="4"/>
    <x v="233"/>
    <x v="235"/>
  </r>
  <r>
    <x v="4"/>
    <x v="234"/>
    <x v="236"/>
  </r>
  <r>
    <x v="4"/>
    <x v="31"/>
    <x v="101"/>
  </r>
  <r>
    <x v="4"/>
    <x v="235"/>
    <x v="237"/>
  </r>
  <r>
    <x v="4"/>
    <x v="236"/>
    <x v="238"/>
  </r>
  <r>
    <x v="4"/>
    <x v="237"/>
    <x v="239"/>
  </r>
  <r>
    <x v="4"/>
    <x v="238"/>
    <x v="240"/>
  </r>
  <r>
    <x v="4"/>
    <x v="239"/>
    <x v="241"/>
  </r>
  <r>
    <x v="4"/>
    <x v="240"/>
    <x v="242"/>
  </r>
  <r>
    <x v="4"/>
    <x v="241"/>
    <x v="243"/>
  </r>
  <r>
    <x v="4"/>
    <x v="242"/>
    <x v="244"/>
  </r>
  <r>
    <x v="4"/>
    <x v="243"/>
    <x v="245"/>
  </r>
  <r>
    <x v="4"/>
    <x v="244"/>
    <x v="246"/>
  </r>
  <r>
    <x v="4"/>
    <x v="245"/>
    <x v="247"/>
  </r>
  <r>
    <x v="4"/>
    <x v="246"/>
    <x v="248"/>
  </r>
  <r>
    <x v="4"/>
    <x v="247"/>
    <x v="249"/>
  </r>
  <r>
    <x v="4"/>
    <x v="248"/>
    <x v="250"/>
  </r>
  <r>
    <x v="4"/>
    <x v="249"/>
    <x v="251"/>
  </r>
  <r>
    <x v="4"/>
    <x v="250"/>
    <x v="252"/>
  </r>
  <r>
    <x v="4"/>
    <x v="251"/>
    <x v="253"/>
  </r>
  <r>
    <x v="4"/>
    <x v="252"/>
    <x v="254"/>
  </r>
  <r>
    <x v="4"/>
    <x v="253"/>
    <x v="255"/>
  </r>
  <r>
    <x v="4"/>
    <x v="254"/>
    <x v="256"/>
  </r>
  <r>
    <x v="4"/>
    <x v="255"/>
    <x v="257"/>
  </r>
  <r>
    <x v="4"/>
    <x v="256"/>
    <x v="258"/>
  </r>
  <r>
    <x v="4"/>
    <x v="257"/>
    <x v="259"/>
  </r>
  <r>
    <x v="4"/>
    <x v="258"/>
    <x v="260"/>
  </r>
  <r>
    <x v="4"/>
    <x v="259"/>
    <x v="261"/>
  </r>
  <r>
    <x v="4"/>
    <x v="260"/>
    <x v="262"/>
  </r>
  <r>
    <x v="4"/>
    <x v="261"/>
    <x v="263"/>
  </r>
  <r>
    <x v="4"/>
    <x v="262"/>
    <x v="264"/>
  </r>
  <r>
    <x v="4"/>
    <x v="263"/>
    <x v="265"/>
  </r>
  <r>
    <x v="4"/>
    <x v="264"/>
    <x v="266"/>
  </r>
  <r>
    <x v="4"/>
    <x v="265"/>
    <x v="267"/>
  </r>
  <r>
    <x v="4"/>
    <x v="266"/>
    <x v="268"/>
  </r>
  <r>
    <x v="4"/>
    <x v="267"/>
    <x v="269"/>
  </r>
  <r>
    <x v="4"/>
    <x v="268"/>
    <x v="270"/>
  </r>
  <r>
    <x v="4"/>
    <x v="269"/>
    <x v="271"/>
  </r>
  <r>
    <x v="4"/>
    <x v="270"/>
    <x v="272"/>
  </r>
  <r>
    <x v="4"/>
    <x v="271"/>
    <x v="273"/>
  </r>
  <r>
    <x v="4"/>
    <x v="272"/>
    <x v="274"/>
  </r>
  <r>
    <x v="4"/>
    <x v="273"/>
    <x v="275"/>
  </r>
  <r>
    <x v="4"/>
    <x v="274"/>
    <x v="276"/>
  </r>
  <r>
    <x v="4"/>
    <x v="275"/>
    <x v="277"/>
  </r>
  <r>
    <x v="4"/>
    <x v="276"/>
    <x v="278"/>
  </r>
  <r>
    <x v="4"/>
    <x v="277"/>
    <x v="279"/>
  </r>
  <r>
    <x v="4"/>
    <x v="278"/>
    <x v="280"/>
  </r>
  <r>
    <x v="4"/>
    <x v="279"/>
    <x v="281"/>
  </r>
  <r>
    <x v="4"/>
    <x v="280"/>
    <x v="282"/>
  </r>
  <r>
    <x v="4"/>
    <x v="281"/>
    <x v="283"/>
  </r>
  <r>
    <x v="4"/>
    <x v="282"/>
    <x v="284"/>
  </r>
  <r>
    <x v="4"/>
    <x v="283"/>
    <x v="285"/>
  </r>
  <r>
    <x v="4"/>
    <x v="284"/>
    <x v="286"/>
  </r>
  <r>
    <x v="4"/>
    <x v="285"/>
    <x v="287"/>
  </r>
  <r>
    <x v="4"/>
    <x v="286"/>
    <x v="288"/>
  </r>
  <r>
    <x v="4"/>
    <x v="287"/>
    <x v="289"/>
  </r>
  <r>
    <x v="4"/>
    <x v="288"/>
    <x v="290"/>
  </r>
  <r>
    <x v="4"/>
    <x v="289"/>
    <x v="291"/>
  </r>
  <r>
    <x v="4"/>
    <x v="290"/>
    <x v="292"/>
  </r>
  <r>
    <x v="4"/>
    <x v="291"/>
    <x v="293"/>
  </r>
  <r>
    <x v="4"/>
    <x v="292"/>
    <x v="294"/>
  </r>
  <r>
    <x v="4"/>
    <x v="293"/>
    <x v="295"/>
  </r>
  <r>
    <x v="4"/>
    <x v="294"/>
    <x v="296"/>
  </r>
  <r>
    <x v="4"/>
    <x v="295"/>
    <x v="297"/>
  </r>
  <r>
    <x v="4"/>
    <x v="296"/>
    <x v="298"/>
  </r>
  <r>
    <x v="4"/>
    <x v="297"/>
    <x v="299"/>
  </r>
  <r>
    <x v="4"/>
    <x v="298"/>
    <x v="300"/>
  </r>
  <r>
    <x v="4"/>
    <x v="299"/>
    <x v="301"/>
  </r>
  <r>
    <x v="4"/>
    <x v="300"/>
    <x v="302"/>
  </r>
  <r>
    <x v="4"/>
    <x v="301"/>
    <x v="303"/>
  </r>
  <r>
    <x v="4"/>
    <x v="302"/>
    <x v="304"/>
  </r>
  <r>
    <x v="4"/>
    <x v="303"/>
    <x v="305"/>
  </r>
  <r>
    <x v="4"/>
    <x v="304"/>
    <x v="306"/>
  </r>
  <r>
    <x v="4"/>
    <x v="305"/>
    <x v="307"/>
  </r>
  <r>
    <x v="4"/>
    <x v="306"/>
    <x v="308"/>
  </r>
  <r>
    <x v="4"/>
    <x v="307"/>
    <x v="309"/>
  </r>
  <r>
    <x v="4"/>
    <x v="308"/>
    <x v="310"/>
  </r>
  <r>
    <x v="4"/>
    <x v="309"/>
    <x v="311"/>
  </r>
  <r>
    <x v="4"/>
    <x v="310"/>
    <x v="312"/>
  </r>
  <r>
    <x v="4"/>
    <x v="311"/>
    <x v="313"/>
  </r>
  <r>
    <x v="4"/>
    <x v="312"/>
    <x v="314"/>
  </r>
  <r>
    <x v="4"/>
    <x v="313"/>
    <x v="315"/>
  </r>
  <r>
    <x v="4"/>
    <x v="314"/>
    <x v="316"/>
  </r>
  <r>
    <x v="4"/>
    <x v="43"/>
    <x v="317"/>
  </r>
  <r>
    <x v="4"/>
    <x v="315"/>
    <x v="318"/>
  </r>
  <r>
    <x v="4"/>
    <x v="316"/>
    <x v="319"/>
  </r>
  <r>
    <x v="4"/>
    <x v="317"/>
    <x v="320"/>
  </r>
  <r>
    <x v="4"/>
    <x v="318"/>
    <x v="321"/>
  </r>
  <r>
    <x v="4"/>
    <x v="319"/>
    <x v="322"/>
  </r>
  <r>
    <x v="4"/>
    <x v="320"/>
    <x v="323"/>
  </r>
  <r>
    <x v="4"/>
    <x v="321"/>
    <x v="324"/>
  </r>
  <r>
    <x v="4"/>
    <x v="322"/>
    <x v="325"/>
  </r>
  <r>
    <x v="4"/>
    <x v="323"/>
    <x v="326"/>
  </r>
  <r>
    <x v="4"/>
    <x v="324"/>
    <x v="327"/>
  </r>
  <r>
    <x v="4"/>
    <x v="325"/>
    <x v="328"/>
  </r>
  <r>
    <x v="4"/>
    <x v="326"/>
    <x v="329"/>
  </r>
  <r>
    <x v="4"/>
    <x v="327"/>
    <x v="330"/>
  </r>
  <r>
    <x v="4"/>
    <x v="328"/>
    <x v="331"/>
  </r>
  <r>
    <x v="4"/>
    <x v="31"/>
    <x v="84"/>
  </r>
  <r>
    <x v="4"/>
    <x v="329"/>
    <x v="332"/>
  </r>
  <r>
    <x v="4"/>
    <x v="330"/>
    <x v="333"/>
  </r>
  <r>
    <x v="4"/>
    <x v="331"/>
    <x v="334"/>
  </r>
  <r>
    <x v="4"/>
    <x v="332"/>
    <x v="335"/>
  </r>
  <r>
    <x v="4"/>
    <x v="333"/>
    <x v="336"/>
  </r>
  <r>
    <x v="4"/>
    <x v="313"/>
    <x v="337"/>
  </r>
  <r>
    <x v="4"/>
    <x v="334"/>
    <x v="338"/>
  </r>
  <r>
    <x v="4"/>
    <x v="335"/>
    <x v="339"/>
  </r>
  <r>
    <x v="4"/>
    <x v="336"/>
    <x v="340"/>
  </r>
  <r>
    <x v="4"/>
    <x v="337"/>
    <x v="341"/>
  </r>
  <r>
    <x v="4"/>
    <x v="338"/>
    <x v="342"/>
  </r>
  <r>
    <x v="4"/>
    <x v="339"/>
    <x v="343"/>
  </r>
  <r>
    <x v="4"/>
    <x v="340"/>
    <x v="344"/>
  </r>
  <r>
    <x v="4"/>
    <x v="341"/>
    <x v="345"/>
  </r>
  <r>
    <x v="4"/>
    <x v="342"/>
    <x v="346"/>
  </r>
  <r>
    <x v="4"/>
    <x v="343"/>
    <x v="347"/>
  </r>
  <r>
    <x v="4"/>
    <x v="344"/>
    <x v="348"/>
  </r>
  <r>
    <x v="4"/>
    <x v="345"/>
    <x v="349"/>
  </r>
  <r>
    <x v="4"/>
    <x v="346"/>
    <x v="350"/>
  </r>
  <r>
    <x v="4"/>
    <x v="347"/>
    <x v="351"/>
  </r>
  <r>
    <x v="4"/>
    <x v="348"/>
    <x v="352"/>
  </r>
  <r>
    <x v="4"/>
    <x v="349"/>
    <x v="353"/>
  </r>
  <r>
    <x v="4"/>
    <x v="350"/>
    <x v="354"/>
  </r>
  <r>
    <x v="4"/>
    <x v="351"/>
    <x v="355"/>
  </r>
  <r>
    <x v="4"/>
    <x v="352"/>
    <x v="356"/>
  </r>
  <r>
    <x v="4"/>
    <x v="353"/>
    <x v="357"/>
  </r>
  <r>
    <x v="4"/>
    <x v="354"/>
    <x v="358"/>
  </r>
  <r>
    <x v="4"/>
    <x v="355"/>
    <x v="359"/>
  </r>
  <r>
    <x v="4"/>
    <x v="356"/>
    <x v="360"/>
  </r>
  <r>
    <x v="5"/>
    <x v="357"/>
    <x v="361"/>
  </r>
  <r>
    <x v="5"/>
    <x v="358"/>
    <x v="362"/>
  </r>
  <r>
    <x v="5"/>
    <x v="359"/>
    <x v="363"/>
  </r>
  <r>
    <x v="5"/>
    <x v="360"/>
    <x v="364"/>
  </r>
  <r>
    <x v="5"/>
    <x v="361"/>
    <x v="365"/>
  </r>
  <r>
    <x v="5"/>
    <x v="362"/>
    <x v="366"/>
  </r>
  <r>
    <x v="5"/>
    <x v="363"/>
    <x v="367"/>
  </r>
  <r>
    <x v="5"/>
    <x v="109"/>
    <x v="121"/>
  </r>
  <r>
    <x v="5"/>
    <x v="364"/>
    <x v="368"/>
  </r>
  <r>
    <x v="5"/>
    <x v="109"/>
    <x v="121"/>
  </r>
  <r>
    <x v="5"/>
    <x v="365"/>
    <x v="369"/>
  </r>
  <r>
    <x v="5"/>
    <x v="366"/>
    <x v="370"/>
  </r>
  <r>
    <x v="5"/>
    <x v="367"/>
    <x v="371"/>
  </r>
  <r>
    <x v="5"/>
    <x v="109"/>
    <x v="121"/>
  </r>
  <r>
    <x v="5"/>
    <x v="152"/>
    <x v="372"/>
  </r>
  <r>
    <x v="5"/>
    <x v="368"/>
    <x v="120"/>
  </r>
  <r>
    <x v="5"/>
    <x v="109"/>
    <x v="121"/>
  </r>
  <r>
    <x v="5"/>
    <x v="109"/>
    <x v="121"/>
  </r>
  <r>
    <x v="5"/>
    <x v="369"/>
    <x v="373"/>
  </r>
  <r>
    <x v="5"/>
    <x v="109"/>
    <x v="121"/>
  </r>
  <r>
    <x v="5"/>
    <x v="370"/>
    <x v="144"/>
  </r>
  <r>
    <x v="5"/>
    <x v="109"/>
    <x v="121"/>
  </r>
  <r>
    <x v="5"/>
    <x v="371"/>
    <x v="374"/>
  </r>
  <r>
    <x v="5"/>
    <x v="370"/>
    <x v="144"/>
  </r>
  <r>
    <x v="5"/>
    <x v="152"/>
    <x v="73"/>
  </r>
  <r>
    <x v="5"/>
    <x v="372"/>
    <x v="120"/>
  </r>
  <r>
    <x v="5"/>
    <x v="373"/>
    <x v="375"/>
  </r>
  <r>
    <x v="5"/>
    <x v="374"/>
    <x v="144"/>
  </r>
  <r>
    <x v="5"/>
    <x v="375"/>
    <x v="376"/>
  </r>
  <r>
    <x v="5"/>
    <x v="376"/>
    <x v="377"/>
  </r>
  <r>
    <x v="5"/>
    <x v="377"/>
    <x v="378"/>
  </r>
  <r>
    <x v="5"/>
    <x v="109"/>
    <x v="121"/>
  </r>
  <r>
    <x v="5"/>
    <x v="378"/>
    <x v="379"/>
  </r>
  <r>
    <x v="5"/>
    <x v="379"/>
    <x v="31"/>
  </r>
  <r>
    <x v="5"/>
    <x v="380"/>
    <x v="380"/>
  </r>
  <r>
    <x v="5"/>
    <x v="381"/>
    <x v="381"/>
  </r>
  <r>
    <x v="5"/>
    <x v="382"/>
    <x v="382"/>
  </r>
  <r>
    <x v="5"/>
    <x v="109"/>
    <x v="121"/>
  </r>
  <r>
    <x v="5"/>
    <x v="383"/>
    <x v="383"/>
  </r>
  <r>
    <x v="5"/>
    <x v="384"/>
    <x v="384"/>
  </r>
  <r>
    <x v="5"/>
    <x v="385"/>
    <x v="385"/>
  </r>
  <r>
    <x v="5"/>
    <x v="109"/>
    <x v="121"/>
  </r>
  <r>
    <x v="5"/>
    <x v="109"/>
    <x v="121"/>
  </r>
  <r>
    <x v="5"/>
    <x v="386"/>
    <x v="386"/>
  </r>
  <r>
    <x v="5"/>
    <x v="387"/>
    <x v="120"/>
  </r>
  <r>
    <x v="5"/>
    <x v="388"/>
    <x v="387"/>
  </r>
  <r>
    <x v="5"/>
    <x v="389"/>
    <x v="388"/>
  </r>
  <r>
    <x v="5"/>
    <x v="390"/>
    <x v="389"/>
  </r>
  <r>
    <x v="5"/>
    <x v="109"/>
    <x v="121"/>
  </r>
  <r>
    <x v="5"/>
    <x v="109"/>
    <x v="121"/>
  </r>
  <r>
    <x v="5"/>
    <x v="391"/>
    <x v="157"/>
  </r>
  <r>
    <x v="5"/>
    <x v="392"/>
    <x v="390"/>
  </r>
  <r>
    <x v="5"/>
    <x v="393"/>
    <x v="391"/>
  </r>
  <r>
    <x v="5"/>
    <x v="394"/>
    <x v="392"/>
  </r>
  <r>
    <x v="5"/>
    <x v="395"/>
    <x v="120"/>
  </r>
  <r>
    <x v="5"/>
    <x v="109"/>
    <x v="121"/>
  </r>
  <r>
    <x v="5"/>
    <x v="396"/>
    <x v="393"/>
  </r>
  <r>
    <x v="5"/>
    <x v="109"/>
    <x v="121"/>
  </r>
  <r>
    <x v="5"/>
    <x v="109"/>
    <x v="121"/>
  </r>
  <r>
    <x v="5"/>
    <x v="397"/>
    <x v="394"/>
  </r>
  <r>
    <x v="5"/>
    <x v="398"/>
    <x v="395"/>
  </r>
  <r>
    <x v="5"/>
    <x v="399"/>
    <x v="396"/>
  </r>
  <r>
    <x v="5"/>
    <x v="370"/>
    <x v="119"/>
  </r>
  <r>
    <x v="5"/>
    <x v="400"/>
    <x v="397"/>
  </r>
  <r>
    <x v="5"/>
    <x v="401"/>
    <x v="398"/>
  </r>
  <r>
    <x v="5"/>
    <x v="402"/>
    <x v="399"/>
  </r>
  <r>
    <x v="5"/>
    <x v="403"/>
    <x v="73"/>
  </r>
  <r>
    <x v="5"/>
    <x v="109"/>
    <x v="121"/>
  </r>
  <r>
    <x v="5"/>
    <x v="109"/>
    <x v="121"/>
  </r>
  <r>
    <x v="5"/>
    <x v="404"/>
    <x v="400"/>
  </r>
  <r>
    <x v="5"/>
    <x v="109"/>
    <x v="121"/>
  </r>
  <r>
    <x v="5"/>
    <x v="109"/>
    <x v="121"/>
  </r>
  <r>
    <x v="5"/>
    <x v="109"/>
    <x v="121"/>
  </r>
  <r>
    <x v="5"/>
    <x v="109"/>
    <x v="121"/>
  </r>
  <r>
    <x v="5"/>
    <x v="405"/>
    <x v="401"/>
  </r>
  <r>
    <x v="5"/>
    <x v="109"/>
    <x v="121"/>
  </r>
  <r>
    <x v="5"/>
    <x v="406"/>
    <x v="120"/>
  </r>
  <r>
    <x v="5"/>
    <x v="407"/>
    <x v="119"/>
  </r>
  <r>
    <x v="5"/>
    <x v="408"/>
    <x v="402"/>
  </r>
  <r>
    <x v="5"/>
    <x v="409"/>
    <x v="403"/>
  </r>
  <r>
    <x v="5"/>
    <x v="410"/>
    <x v="404"/>
  </r>
  <r>
    <x v="5"/>
    <x v="109"/>
    <x v="121"/>
  </r>
  <r>
    <x v="5"/>
    <x v="411"/>
    <x v="405"/>
  </r>
  <r>
    <x v="5"/>
    <x v="412"/>
    <x v="406"/>
  </r>
  <r>
    <x v="5"/>
    <x v="413"/>
    <x v="407"/>
  </r>
  <r>
    <x v="5"/>
    <x v="414"/>
    <x v="408"/>
  </r>
  <r>
    <x v="5"/>
    <x v="415"/>
    <x v="409"/>
  </r>
  <r>
    <x v="5"/>
    <x v="416"/>
    <x v="410"/>
  </r>
  <r>
    <x v="5"/>
    <x v="417"/>
    <x v="44"/>
  </r>
  <r>
    <x v="5"/>
    <x v="418"/>
    <x v="119"/>
  </r>
  <r>
    <x v="5"/>
    <x v="109"/>
    <x v="121"/>
  </r>
  <r>
    <x v="5"/>
    <x v="419"/>
    <x v="180"/>
  </r>
  <r>
    <x v="5"/>
    <x v="420"/>
    <x v="148"/>
  </r>
  <r>
    <x v="5"/>
    <x v="421"/>
    <x v="411"/>
  </r>
  <r>
    <x v="5"/>
    <x v="422"/>
    <x v="412"/>
  </r>
  <r>
    <x v="5"/>
    <x v="423"/>
    <x v="413"/>
  </r>
  <r>
    <x v="5"/>
    <x v="109"/>
    <x v="121"/>
  </r>
  <r>
    <x v="5"/>
    <x v="424"/>
    <x v="414"/>
  </r>
  <r>
    <x v="5"/>
    <x v="109"/>
    <x v="121"/>
  </r>
  <r>
    <x v="5"/>
    <x v="425"/>
    <x v="415"/>
  </r>
  <r>
    <x v="6"/>
    <x v="426"/>
    <x v="416"/>
  </r>
  <r>
    <x v="6"/>
    <x v="427"/>
    <x v="417"/>
  </r>
  <r>
    <x v="6"/>
    <x v="89"/>
    <x v="418"/>
  </r>
  <r>
    <x v="6"/>
    <x v="428"/>
    <x v="419"/>
  </r>
  <r>
    <x v="6"/>
    <x v="429"/>
    <x v="420"/>
  </r>
  <r>
    <x v="6"/>
    <x v="31"/>
    <x v="421"/>
  </r>
  <r>
    <x v="6"/>
    <x v="430"/>
    <x v="422"/>
  </r>
  <r>
    <x v="6"/>
    <x v="431"/>
    <x v="423"/>
  </r>
  <r>
    <x v="6"/>
    <x v="432"/>
    <x v="424"/>
  </r>
  <r>
    <x v="6"/>
    <x v="433"/>
    <x v="425"/>
  </r>
  <r>
    <x v="6"/>
    <x v="434"/>
    <x v="426"/>
  </r>
  <r>
    <x v="6"/>
    <x v="31"/>
    <x v="427"/>
  </r>
  <r>
    <x v="6"/>
    <x v="435"/>
    <x v="428"/>
  </r>
  <r>
    <x v="6"/>
    <x v="20"/>
    <x v="429"/>
  </r>
  <r>
    <x v="6"/>
    <x v="436"/>
    <x v="430"/>
  </r>
  <r>
    <x v="6"/>
    <x v="78"/>
    <x v="431"/>
  </r>
  <r>
    <x v="6"/>
    <x v="437"/>
    <x v="432"/>
  </r>
  <r>
    <x v="6"/>
    <x v="11"/>
    <x v="433"/>
  </r>
  <r>
    <x v="6"/>
    <x v="438"/>
    <x v="434"/>
  </r>
  <r>
    <x v="6"/>
    <x v="439"/>
    <x v="435"/>
  </r>
  <r>
    <x v="7"/>
    <x v="440"/>
    <x v="120"/>
  </r>
  <r>
    <x v="7"/>
    <x v="441"/>
    <x v="384"/>
  </r>
  <r>
    <x v="7"/>
    <x v="442"/>
    <x v="120"/>
  </r>
  <r>
    <x v="7"/>
    <x v="443"/>
    <x v="436"/>
  </r>
  <r>
    <x v="7"/>
    <x v="444"/>
    <x v="366"/>
  </r>
  <r>
    <x v="7"/>
    <x v="445"/>
    <x v="437"/>
  </r>
  <r>
    <x v="7"/>
    <x v="446"/>
    <x v="438"/>
  </r>
  <r>
    <x v="7"/>
    <x v="109"/>
    <x v="121"/>
  </r>
  <r>
    <x v="7"/>
    <x v="447"/>
    <x v="377"/>
  </r>
  <r>
    <x v="7"/>
    <x v="448"/>
    <x v="439"/>
  </r>
  <r>
    <x v="7"/>
    <x v="449"/>
    <x v="440"/>
  </r>
  <r>
    <x v="7"/>
    <x v="450"/>
    <x v="441"/>
  </r>
  <r>
    <x v="7"/>
    <x v="109"/>
    <x v="121"/>
  </r>
  <r>
    <x v="7"/>
    <x v="451"/>
    <x v="442"/>
  </r>
  <r>
    <x v="7"/>
    <x v="452"/>
    <x v="443"/>
  </r>
  <r>
    <x v="7"/>
    <x v="109"/>
    <x v="121"/>
  </r>
  <r>
    <x v="7"/>
    <x v="453"/>
    <x v="444"/>
  </r>
  <r>
    <x v="7"/>
    <x v="454"/>
    <x v="445"/>
  </r>
  <r>
    <x v="7"/>
    <x v="109"/>
    <x v="121"/>
  </r>
  <r>
    <x v="7"/>
    <x v="455"/>
    <x v="73"/>
  </r>
  <r>
    <x v="7"/>
    <x v="362"/>
    <x v="143"/>
  </r>
  <r>
    <x v="7"/>
    <x v="456"/>
    <x v="446"/>
  </r>
  <r>
    <x v="7"/>
    <x v="109"/>
    <x v="121"/>
  </r>
  <r>
    <x v="7"/>
    <x v="457"/>
    <x v="447"/>
  </r>
  <r>
    <x v="7"/>
    <x v="458"/>
    <x v="120"/>
  </r>
  <r>
    <x v="7"/>
    <x v="109"/>
    <x v="121"/>
  </r>
  <r>
    <x v="7"/>
    <x v="459"/>
    <x v="120"/>
  </r>
  <r>
    <x v="7"/>
    <x v="109"/>
    <x v="121"/>
  </r>
  <r>
    <x v="7"/>
    <x v="460"/>
    <x v="448"/>
  </r>
  <r>
    <x v="7"/>
    <x v="417"/>
    <x v="135"/>
  </r>
  <r>
    <x v="7"/>
    <x v="461"/>
    <x v="449"/>
  </r>
  <r>
    <x v="7"/>
    <x v="462"/>
    <x v="450"/>
  </r>
  <r>
    <x v="7"/>
    <x v="109"/>
    <x v="121"/>
  </r>
  <r>
    <x v="7"/>
    <x v="463"/>
    <x v="451"/>
  </r>
  <r>
    <x v="7"/>
    <x v="464"/>
    <x v="135"/>
  </r>
  <r>
    <x v="7"/>
    <x v="465"/>
    <x v="452"/>
  </r>
  <r>
    <x v="7"/>
    <x v="466"/>
    <x v="120"/>
  </r>
  <r>
    <x v="7"/>
    <x v="418"/>
    <x v="119"/>
  </r>
  <r>
    <x v="7"/>
    <x v="467"/>
    <x v="453"/>
  </r>
  <r>
    <x v="7"/>
    <x v="468"/>
    <x v="436"/>
  </r>
  <r>
    <x v="7"/>
    <x v="108"/>
    <x v="120"/>
  </r>
  <r>
    <x v="7"/>
    <x v="109"/>
    <x v="121"/>
  </r>
  <r>
    <x v="7"/>
    <x v="109"/>
    <x v="121"/>
  </r>
  <r>
    <x v="7"/>
    <x v="469"/>
    <x v="120"/>
  </r>
  <r>
    <x v="7"/>
    <x v="460"/>
    <x v="144"/>
  </r>
  <r>
    <x v="7"/>
    <x v="109"/>
    <x v="121"/>
  </r>
  <r>
    <x v="7"/>
    <x v="470"/>
    <x v="454"/>
  </r>
  <r>
    <x v="7"/>
    <x v="471"/>
    <x v="455"/>
  </r>
  <r>
    <x v="7"/>
    <x v="472"/>
    <x v="456"/>
  </r>
  <r>
    <x v="7"/>
    <x v="473"/>
    <x v="120"/>
  </r>
  <r>
    <x v="7"/>
    <x v="474"/>
    <x v="457"/>
  </r>
  <r>
    <x v="7"/>
    <x v="475"/>
    <x v="458"/>
  </r>
  <r>
    <x v="7"/>
    <x v="422"/>
    <x v="409"/>
  </r>
  <r>
    <x v="7"/>
    <x v="476"/>
    <x v="459"/>
  </r>
  <r>
    <x v="7"/>
    <x v="477"/>
    <x v="31"/>
  </r>
  <r>
    <x v="7"/>
    <x v="478"/>
    <x v="460"/>
  </r>
  <r>
    <x v="7"/>
    <x v="479"/>
    <x v="366"/>
  </r>
  <r>
    <x v="7"/>
    <x v="480"/>
    <x v="119"/>
  </r>
  <r>
    <x v="7"/>
    <x v="481"/>
    <x v="461"/>
  </r>
  <r>
    <x v="7"/>
    <x v="482"/>
    <x v="462"/>
  </r>
  <r>
    <x v="7"/>
    <x v="172"/>
    <x v="101"/>
  </r>
  <r>
    <x v="7"/>
    <x v="483"/>
    <x v="463"/>
  </r>
  <r>
    <x v="7"/>
    <x v="109"/>
    <x v="121"/>
  </r>
  <r>
    <x v="7"/>
    <x v="484"/>
    <x v="464"/>
  </r>
  <r>
    <x v="7"/>
    <x v="109"/>
    <x v="121"/>
  </r>
  <r>
    <x v="7"/>
    <x v="485"/>
    <x v="465"/>
  </r>
  <r>
    <x v="7"/>
    <x v="418"/>
    <x v="119"/>
  </r>
  <r>
    <x v="7"/>
    <x v="109"/>
    <x v="121"/>
  </r>
  <r>
    <x v="7"/>
    <x v="486"/>
    <x v="466"/>
  </r>
  <r>
    <x v="7"/>
    <x v="487"/>
    <x v="144"/>
  </r>
  <r>
    <x v="7"/>
    <x v="109"/>
    <x v="121"/>
  </r>
  <r>
    <x v="7"/>
    <x v="109"/>
    <x v="121"/>
  </r>
  <r>
    <x v="7"/>
    <x v="109"/>
    <x v="121"/>
  </r>
  <r>
    <x v="7"/>
    <x v="488"/>
    <x v="467"/>
  </r>
  <r>
    <x v="7"/>
    <x v="109"/>
    <x v="121"/>
  </r>
  <r>
    <x v="7"/>
    <x v="109"/>
    <x v="121"/>
  </r>
  <r>
    <x v="7"/>
    <x v="109"/>
    <x v="121"/>
  </r>
  <r>
    <x v="7"/>
    <x v="419"/>
    <x v="135"/>
  </r>
  <r>
    <x v="7"/>
    <x v="109"/>
    <x v="121"/>
  </r>
  <r>
    <x v="7"/>
    <x v="489"/>
    <x v="120"/>
  </r>
  <r>
    <x v="7"/>
    <x v="460"/>
    <x v="468"/>
  </r>
  <r>
    <x v="7"/>
    <x v="490"/>
    <x v="469"/>
  </r>
  <r>
    <x v="7"/>
    <x v="491"/>
    <x v="470"/>
  </r>
  <r>
    <x v="7"/>
    <x v="109"/>
    <x v="121"/>
  </r>
  <r>
    <x v="7"/>
    <x v="109"/>
    <x v="121"/>
  </r>
  <r>
    <x v="7"/>
    <x v="109"/>
    <x v="121"/>
  </r>
  <r>
    <x v="7"/>
    <x v="492"/>
    <x v="471"/>
  </r>
  <r>
    <x v="7"/>
    <x v="459"/>
    <x v="472"/>
  </r>
  <r>
    <x v="7"/>
    <x v="109"/>
    <x v="121"/>
  </r>
  <r>
    <x v="7"/>
    <x v="493"/>
    <x v="473"/>
  </r>
  <r>
    <x v="7"/>
    <x v="494"/>
    <x v="119"/>
  </r>
  <r>
    <x v="7"/>
    <x v="495"/>
    <x v="474"/>
  </r>
  <r>
    <x v="7"/>
    <x v="109"/>
    <x v="121"/>
  </r>
  <r>
    <x v="7"/>
    <x v="496"/>
    <x v="475"/>
  </r>
  <r>
    <x v="7"/>
    <x v="459"/>
    <x v="120"/>
  </r>
  <r>
    <x v="7"/>
    <x v="168"/>
    <x v="453"/>
  </r>
  <r>
    <x v="7"/>
    <x v="418"/>
    <x v="143"/>
  </r>
  <r>
    <x v="7"/>
    <x v="109"/>
    <x v="121"/>
  </r>
  <r>
    <x v="7"/>
    <x v="497"/>
    <x v="366"/>
  </r>
  <r>
    <x v="7"/>
    <x v="498"/>
    <x v="120"/>
  </r>
  <r>
    <x v="8"/>
    <x v="499"/>
    <x v="476"/>
  </r>
  <r>
    <x v="8"/>
    <x v="500"/>
    <x v="477"/>
  </r>
  <r>
    <x v="8"/>
    <x v="501"/>
    <x v="478"/>
  </r>
  <r>
    <x v="8"/>
    <x v="502"/>
    <x v="479"/>
  </r>
  <r>
    <x v="8"/>
    <x v="503"/>
    <x v="480"/>
  </r>
  <r>
    <x v="8"/>
    <x v="504"/>
    <x v="481"/>
  </r>
  <r>
    <x v="8"/>
    <x v="505"/>
    <x v="482"/>
  </r>
  <r>
    <x v="8"/>
    <x v="506"/>
    <x v="483"/>
  </r>
  <r>
    <x v="8"/>
    <x v="507"/>
    <x v="484"/>
  </r>
  <r>
    <x v="8"/>
    <x v="508"/>
    <x v="485"/>
  </r>
  <r>
    <x v="8"/>
    <x v="509"/>
    <x v="486"/>
  </r>
  <r>
    <x v="8"/>
    <x v="510"/>
    <x v="487"/>
  </r>
  <r>
    <x v="8"/>
    <x v="511"/>
    <x v="488"/>
  </r>
  <r>
    <x v="8"/>
    <x v="512"/>
    <x v="489"/>
  </r>
  <r>
    <x v="8"/>
    <x v="513"/>
    <x v="490"/>
  </r>
  <r>
    <x v="8"/>
    <x v="514"/>
    <x v="491"/>
  </r>
  <r>
    <x v="8"/>
    <x v="515"/>
    <x v="492"/>
  </r>
  <r>
    <x v="8"/>
    <x v="516"/>
    <x v="493"/>
  </r>
  <r>
    <x v="8"/>
    <x v="517"/>
    <x v="494"/>
  </r>
  <r>
    <x v="8"/>
    <x v="518"/>
    <x v="495"/>
  </r>
  <r>
    <x v="8"/>
    <x v="519"/>
    <x v="496"/>
  </r>
  <r>
    <x v="8"/>
    <x v="520"/>
    <x v="497"/>
  </r>
  <r>
    <x v="8"/>
    <x v="177"/>
    <x v="498"/>
  </r>
  <r>
    <x v="8"/>
    <x v="521"/>
    <x v="101"/>
  </r>
  <r>
    <x v="8"/>
    <x v="522"/>
    <x v="499"/>
  </r>
  <r>
    <x v="8"/>
    <x v="523"/>
    <x v="500"/>
  </r>
  <r>
    <x v="8"/>
    <x v="524"/>
    <x v="453"/>
  </r>
  <r>
    <x v="8"/>
    <x v="525"/>
    <x v="501"/>
  </r>
  <r>
    <x v="8"/>
    <x v="526"/>
    <x v="502"/>
  </r>
  <r>
    <x v="8"/>
    <x v="527"/>
    <x v="503"/>
  </r>
  <r>
    <x v="8"/>
    <x v="528"/>
    <x v="504"/>
  </r>
  <r>
    <x v="8"/>
    <x v="529"/>
    <x v="505"/>
  </r>
  <r>
    <x v="8"/>
    <x v="530"/>
    <x v="506"/>
  </r>
  <r>
    <x v="8"/>
    <x v="531"/>
    <x v="414"/>
  </r>
  <r>
    <x v="8"/>
    <x v="479"/>
    <x v="507"/>
  </r>
  <r>
    <x v="8"/>
    <x v="532"/>
    <x v="508"/>
  </r>
  <r>
    <x v="8"/>
    <x v="533"/>
    <x v="509"/>
  </r>
  <r>
    <x v="8"/>
    <x v="534"/>
    <x v="510"/>
  </r>
  <r>
    <x v="8"/>
    <x v="535"/>
    <x v="511"/>
  </r>
  <r>
    <x v="8"/>
    <x v="536"/>
    <x v="512"/>
  </r>
  <r>
    <x v="8"/>
    <x v="537"/>
    <x v="513"/>
  </r>
  <r>
    <x v="8"/>
    <x v="167"/>
    <x v="120"/>
  </r>
  <r>
    <x v="8"/>
    <x v="538"/>
    <x v="514"/>
  </r>
  <r>
    <x v="8"/>
    <x v="539"/>
    <x v="515"/>
  </r>
  <r>
    <x v="8"/>
    <x v="540"/>
    <x v="516"/>
  </r>
  <r>
    <x v="8"/>
    <x v="541"/>
    <x v="517"/>
  </r>
  <r>
    <x v="8"/>
    <x v="109"/>
    <x v="121"/>
  </r>
  <r>
    <x v="8"/>
    <x v="542"/>
    <x v="518"/>
  </r>
  <r>
    <x v="8"/>
    <x v="543"/>
    <x v="519"/>
  </r>
  <r>
    <x v="8"/>
    <x v="544"/>
    <x v="520"/>
  </r>
  <r>
    <x v="8"/>
    <x v="545"/>
    <x v="521"/>
  </r>
  <r>
    <x v="8"/>
    <x v="546"/>
    <x v="438"/>
  </r>
  <r>
    <x v="8"/>
    <x v="547"/>
    <x v="522"/>
  </r>
  <r>
    <x v="8"/>
    <x v="548"/>
    <x v="523"/>
  </r>
  <r>
    <x v="8"/>
    <x v="549"/>
    <x v="524"/>
  </r>
  <r>
    <x v="8"/>
    <x v="550"/>
    <x v="525"/>
  </r>
  <r>
    <x v="8"/>
    <x v="551"/>
    <x v="120"/>
  </r>
  <r>
    <x v="8"/>
    <x v="552"/>
    <x v="526"/>
  </r>
  <r>
    <x v="8"/>
    <x v="553"/>
    <x v="527"/>
  </r>
  <r>
    <x v="8"/>
    <x v="554"/>
    <x v="528"/>
  </r>
  <r>
    <x v="8"/>
    <x v="555"/>
    <x v="31"/>
  </r>
  <r>
    <x v="8"/>
    <x v="556"/>
    <x v="529"/>
  </r>
  <r>
    <x v="8"/>
    <x v="557"/>
    <x v="530"/>
  </r>
  <r>
    <x v="8"/>
    <x v="558"/>
    <x v="531"/>
  </r>
  <r>
    <x v="8"/>
    <x v="559"/>
    <x v="532"/>
  </r>
  <r>
    <x v="8"/>
    <x v="560"/>
    <x v="533"/>
  </r>
  <r>
    <x v="8"/>
    <x v="109"/>
    <x v="121"/>
  </r>
  <r>
    <x v="8"/>
    <x v="561"/>
    <x v="534"/>
  </r>
  <r>
    <x v="8"/>
    <x v="562"/>
    <x v="535"/>
  </r>
  <r>
    <x v="8"/>
    <x v="563"/>
    <x v="458"/>
  </r>
  <r>
    <x v="8"/>
    <x v="109"/>
    <x v="121"/>
  </r>
  <r>
    <x v="8"/>
    <x v="564"/>
    <x v="536"/>
  </r>
  <r>
    <x v="8"/>
    <x v="565"/>
    <x v="537"/>
  </r>
  <r>
    <x v="8"/>
    <x v="566"/>
    <x v="538"/>
  </r>
  <r>
    <x v="8"/>
    <x v="567"/>
    <x v="539"/>
  </r>
  <r>
    <x v="8"/>
    <x v="568"/>
    <x v="540"/>
  </r>
  <r>
    <x v="8"/>
    <x v="569"/>
    <x v="541"/>
  </r>
  <r>
    <x v="8"/>
    <x v="570"/>
    <x v="542"/>
  </r>
  <r>
    <x v="8"/>
    <x v="571"/>
    <x v="381"/>
  </r>
  <r>
    <x v="8"/>
    <x v="572"/>
    <x v="543"/>
  </r>
  <r>
    <x v="9"/>
    <x v="573"/>
    <x v="544"/>
  </r>
  <r>
    <x v="9"/>
    <x v="574"/>
    <x v="545"/>
  </r>
  <r>
    <x v="9"/>
    <x v="575"/>
    <x v="546"/>
  </r>
  <r>
    <x v="9"/>
    <x v="576"/>
    <x v="547"/>
  </r>
  <r>
    <x v="9"/>
    <x v="577"/>
    <x v="548"/>
  </r>
  <r>
    <x v="9"/>
    <x v="28"/>
    <x v="549"/>
  </r>
  <r>
    <x v="9"/>
    <x v="578"/>
    <x v="550"/>
  </r>
  <r>
    <x v="9"/>
    <x v="579"/>
    <x v="551"/>
  </r>
  <r>
    <x v="9"/>
    <x v="580"/>
    <x v="552"/>
  </r>
  <r>
    <x v="9"/>
    <x v="314"/>
    <x v="553"/>
  </r>
  <r>
    <x v="9"/>
    <x v="581"/>
    <x v="554"/>
  </r>
  <r>
    <x v="9"/>
    <x v="582"/>
    <x v="555"/>
  </r>
  <r>
    <x v="9"/>
    <x v="583"/>
    <x v="556"/>
  </r>
  <r>
    <x v="9"/>
    <x v="584"/>
    <x v="557"/>
  </r>
  <r>
    <x v="9"/>
    <x v="585"/>
    <x v="558"/>
  </r>
  <r>
    <x v="9"/>
    <x v="586"/>
    <x v="559"/>
  </r>
  <r>
    <x v="9"/>
    <x v="587"/>
    <x v="560"/>
  </r>
  <r>
    <x v="9"/>
    <x v="588"/>
    <x v="98"/>
  </r>
  <r>
    <x v="9"/>
    <x v="589"/>
    <x v="561"/>
  </r>
  <r>
    <x v="9"/>
    <x v="590"/>
    <x v="562"/>
  </r>
  <r>
    <x v="9"/>
    <x v="202"/>
    <x v="563"/>
  </r>
  <r>
    <x v="9"/>
    <x v="591"/>
    <x v="564"/>
  </r>
  <r>
    <x v="9"/>
    <x v="592"/>
    <x v="565"/>
  </r>
  <r>
    <x v="9"/>
    <x v="593"/>
    <x v="566"/>
  </r>
  <r>
    <x v="9"/>
    <x v="594"/>
    <x v="567"/>
  </r>
  <r>
    <x v="9"/>
    <x v="595"/>
    <x v="568"/>
  </r>
  <r>
    <x v="9"/>
    <x v="596"/>
    <x v="569"/>
  </r>
  <r>
    <x v="9"/>
    <x v="597"/>
    <x v="570"/>
  </r>
  <r>
    <x v="9"/>
    <x v="598"/>
    <x v="571"/>
  </r>
  <r>
    <x v="9"/>
    <x v="599"/>
    <x v="572"/>
  </r>
  <r>
    <x v="9"/>
    <x v="600"/>
    <x v="573"/>
  </r>
  <r>
    <x v="9"/>
    <x v="23"/>
    <x v="574"/>
  </r>
  <r>
    <x v="9"/>
    <x v="601"/>
    <x v="575"/>
  </r>
  <r>
    <x v="9"/>
    <x v="602"/>
    <x v="576"/>
  </r>
  <r>
    <x v="9"/>
    <x v="603"/>
    <x v="577"/>
  </r>
  <r>
    <x v="9"/>
    <x v="604"/>
    <x v="578"/>
  </r>
  <r>
    <x v="9"/>
    <x v="605"/>
    <x v="579"/>
  </r>
  <r>
    <x v="9"/>
    <x v="606"/>
    <x v="580"/>
  </r>
  <r>
    <x v="9"/>
    <x v="607"/>
    <x v="581"/>
  </r>
  <r>
    <x v="9"/>
    <x v="608"/>
    <x v="582"/>
  </r>
  <r>
    <x v="10"/>
    <x v="109"/>
    <x v="121"/>
  </r>
  <r>
    <x v="10"/>
    <x v="609"/>
    <x v="583"/>
  </r>
  <r>
    <x v="10"/>
    <x v="109"/>
    <x v="121"/>
  </r>
  <r>
    <x v="10"/>
    <x v="610"/>
    <x v="144"/>
  </r>
  <r>
    <x v="10"/>
    <x v="109"/>
    <x v="121"/>
  </r>
  <r>
    <x v="10"/>
    <x v="611"/>
    <x v="584"/>
  </r>
  <r>
    <x v="10"/>
    <x v="109"/>
    <x v="121"/>
  </r>
  <r>
    <x v="10"/>
    <x v="612"/>
    <x v="585"/>
  </r>
  <r>
    <x v="10"/>
    <x v="109"/>
    <x v="121"/>
  </r>
  <r>
    <x v="10"/>
    <x v="613"/>
    <x v="586"/>
  </r>
  <r>
    <x v="10"/>
    <x v="109"/>
    <x v="121"/>
  </r>
  <r>
    <x v="10"/>
    <x v="614"/>
    <x v="119"/>
  </r>
  <r>
    <x v="10"/>
    <x v="422"/>
    <x v="73"/>
  </r>
  <r>
    <x v="10"/>
    <x v="615"/>
    <x v="587"/>
  </r>
  <r>
    <x v="10"/>
    <x v="616"/>
    <x v="498"/>
  </r>
  <r>
    <x v="10"/>
    <x v="617"/>
    <x v="447"/>
  </r>
  <r>
    <x v="10"/>
    <x v="618"/>
    <x v="588"/>
  </r>
  <r>
    <x v="10"/>
    <x v="449"/>
    <x v="589"/>
  </r>
  <r>
    <x v="10"/>
    <x v="177"/>
    <x v="453"/>
  </r>
  <r>
    <x v="10"/>
    <x v="129"/>
    <x v="590"/>
  </r>
  <r>
    <x v="11"/>
    <x v="87"/>
    <x v="591"/>
  </r>
  <r>
    <x v="11"/>
    <x v="619"/>
    <x v="592"/>
  </r>
  <r>
    <x v="11"/>
    <x v="31"/>
    <x v="73"/>
  </r>
  <r>
    <x v="11"/>
    <x v="620"/>
    <x v="593"/>
  </r>
  <r>
    <x v="11"/>
    <x v="78"/>
    <x v="594"/>
  </r>
  <r>
    <x v="11"/>
    <x v="621"/>
    <x v="595"/>
  </r>
  <r>
    <x v="11"/>
    <x v="622"/>
    <x v="596"/>
  </r>
  <r>
    <x v="11"/>
    <x v="623"/>
    <x v="597"/>
  </r>
  <r>
    <x v="11"/>
    <x v="624"/>
    <x v="598"/>
  </r>
  <r>
    <x v="11"/>
    <x v="625"/>
    <x v="599"/>
  </r>
  <r>
    <x v="11"/>
    <x v="626"/>
    <x v="600"/>
  </r>
  <r>
    <x v="11"/>
    <x v="627"/>
    <x v="601"/>
  </r>
  <r>
    <x v="11"/>
    <x v="628"/>
    <x v="602"/>
  </r>
  <r>
    <x v="11"/>
    <x v="629"/>
    <x v="603"/>
  </r>
  <r>
    <x v="11"/>
    <x v="630"/>
    <x v="604"/>
  </r>
  <r>
    <x v="11"/>
    <x v="631"/>
    <x v="605"/>
  </r>
  <r>
    <x v="11"/>
    <x v="40"/>
    <x v="606"/>
  </r>
  <r>
    <x v="11"/>
    <x v="632"/>
    <x v="607"/>
  </r>
  <r>
    <x v="11"/>
    <x v="633"/>
    <x v="608"/>
  </r>
  <r>
    <x v="11"/>
    <x v="634"/>
    <x v="609"/>
  </r>
  <r>
    <x v="11"/>
    <x v="635"/>
    <x v="610"/>
  </r>
  <r>
    <x v="11"/>
    <x v="636"/>
    <x v="611"/>
  </r>
  <r>
    <x v="11"/>
    <x v="303"/>
    <x v="612"/>
  </r>
  <r>
    <x v="11"/>
    <x v="637"/>
    <x v="613"/>
  </r>
  <r>
    <x v="11"/>
    <x v="31"/>
    <x v="614"/>
  </r>
  <r>
    <x v="11"/>
    <x v="2"/>
    <x v="615"/>
  </r>
  <r>
    <x v="11"/>
    <x v="638"/>
    <x v="616"/>
  </r>
  <r>
    <x v="11"/>
    <x v="639"/>
    <x v="617"/>
  </r>
  <r>
    <x v="11"/>
    <x v="31"/>
    <x v="618"/>
  </r>
  <r>
    <x v="11"/>
    <x v="640"/>
    <x v="619"/>
  </r>
  <r>
    <x v="11"/>
    <x v="2"/>
    <x v="615"/>
  </r>
  <r>
    <x v="11"/>
    <x v="87"/>
    <x v="64"/>
  </r>
  <r>
    <x v="11"/>
    <x v="641"/>
    <x v="620"/>
  </r>
  <r>
    <x v="11"/>
    <x v="642"/>
    <x v="621"/>
  </r>
  <r>
    <x v="11"/>
    <x v="643"/>
    <x v="622"/>
  </r>
  <r>
    <x v="11"/>
    <x v="644"/>
    <x v="623"/>
  </r>
  <r>
    <x v="11"/>
    <x v="645"/>
    <x v="624"/>
  </r>
  <r>
    <x v="11"/>
    <x v="646"/>
    <x v="625"/>
  </r>
  <r>
    <x v="11"/>
    <x v="647"/>
    <x v="626"/>
  </r>
  <r>
    <x v="11"/>
    <x v="648"/>
    <x v="627"/>
  </r>
  <r>
    <x v="11"/>
    <x v="649"/>
    <x v="628"/>
  </r>
  <r>
    <x v="11"/>
    <x v="31"/>
    <x v="629"/>
  </r>
  <r>
    <x v="11"/>
    <x v="650"/>
    <x v="630"/>
  </r>
  <r>
    <x v="11"/>
    <x v="651"/>
    <x v="631"/>
  </r>
  <r>
    <x v="11"/>
    <x v="652"/>
    <x v="632"/>
  </r>
  <r>
    <x v="11"/>
    <x v="653"/>
    <x v="633"/>
  </r>
  <r>
    <x v="11"/>
    <x v="654"/>
    <x v="634"/>
  </r>
  <r>
    <x v="11"/>
    <x v="101"/>
    <x v="635"/>
  </r>
  <r>
    <x v="11"/>
    <x v="644"/>
    <x v="636"/>
  </r>
  <r>
    <x v="11"/>
    <x v="87"/>
    <x v="151"/>
  </r>
  <r>
    <x v="11"/>
    <x v="655"/>
    <x v="637"/>
  </r>
  <r>
    <x v="11"/>
    <x v="656"/>
    <x v="638"/>
  </r>
  <r>
    <x v="11"/>
    <x v="657"/>
    <x v="639"/>
  </r>
  <r>
    <x v="11"/>
    <x v="658"/>
    <x v="640"/>
  </r>
  <r>
    <x v="11"/>
    <x v="659"/>
    <x v="641"/>
  </r>
  <r>
    <x v="11"/>
    <x v="660"/>
    <x v="642"/>
  </r>
  <r>
    <x v="11"/>
    <x v="661"/>
    <x v="643"/>
  </r>
  <r>
    <x v="11"/>
    <x v="662"/>
    <x v="644"/>
  </r>
  <r>
    <x v="11"/>
    <x v="663"/>
    <x v="645"/>
  </r>
  <r>
    <x v="11"/>
    <x v="664"/>
    <x v="646"/>
  </r>
  <r>
    <x v="12"/>
    <x v="665"/>
    <x v="647"/>
  </r>
  <r>
    <x v="12"/>
    <x v="666"/>
    <x v="648"/>
  </r>
  <r>
    <x v="12"/>
    <x v="667"/>
    <x v="649"/>
  </r>
  <r>
    <x v="12"/>
    <x v="668"/>
    <x v="650"/>
  </r>
  <r>
    <x v="12"/>
    <x v="669"/>
    <x v="651"/>
  </r>
  <r>
    <x v="12"/>
    <x v="670"/>
    <x v="652"/>
  </r>
  <r>
    <x v="12"/>
    <x v="671"/>
    <x v="653"/>
  </r>
  <r>
    <x v="12"/>
    <x v="31"/>
    <x v="119"/>
  </r>
  <r>
    <x v="12"/>
    <x v="31"/>
    <x v="654"/>
  </r>
  <r>
    <x v="12"/>
    <x v="672"/>
    <x v="655"/>
  </r>
  <r>
    <x v="12"/>
    <x v="673"/>
    <x v="656"/>
  </r>
  <r>
    <x v="12"/>
    <x v="674"/>
    <x v="657"/>
  </r>
  <r>
    <x v="12"/>
    <x v="675"/>
    <x v="658"/>
  </r>
  <r>
    <x v="12"/>
    <x v="31"/>
    <x v="180"/>
  </r>
  <r>
    <x v="12"/>
    <x v="676"/>
    <x v="659"/>
  </r>
  <r>
    <x v="12"/>
    <x v="677"/>
    <x v="660"/>
  </r>
  <r>
    <x v="12"/>
    <x v="678"/>
    <x v="661"/>
  </r>
  <r>
    <x v="12"/>
    <x v="31"/>
    <x v="73"/>
  </r>
  <r>
    <x v="12"/>
    <x v="679"/>
    <x v="662"/>
  </r>
  <r>
    <x v="12"/>
    <x v="680"/>
    <x v="663"/>
  </r>
  <r>
    <x v="13"/>
    <x v="681"/>
    <x v="664"/>
  </r>
  <r>
    <x v="13"/>
    <x v="682"/>
    <x v="476"/>
  </r>
  <r>
    <x v="13"/>
    <x v="683"/>
    <x v="665"/>
  </r>
  <r>
    <x v="13"/>
    <x v="684"/>
    <x v="666"/>
  </r>
  <r>
    <x v="13"/>
    <x v="685"/>
    <x v="667"/>
  </r>
  <r>
    <x v="13"/>
    <x v="686"/>
    <x v="381"/>
  </r>
  <r>
    <x v="13"/>
    <x v="687"/>
    <x v="668"/>
  </r>
  <r>
    <x v="13"/>
    <x v="688"/>
    <x v="669"/>
  </r>
  <r>
    <x v="13"/>
    <x v="689"/>
    <x v="73"/>
  </r>
  <r>
    <x v="13"/>
    <x v="690"/>
    <x v="670"/>
  </r>
  <r>
    <x v="13"/>
    <x v="691"/>
    <x v="671"/>
  </r>
  <r>
    <x v="13"/>
    <x v="692"/>
    <x v="672"/>
  </r>
  <r>
    <x v="13"/>
    <x v="693"/>
    <x v="151"/>
  </r>
  <r>
    <x v="13"/>
    <x v="694"/>
    <x v="377"/>
  </r>
  <r>
    <x v="13"/>
    <x v="695"/>
    <x v="673"/>
  </r>
  <r>
    <x v="13"/>
    <x v="109"/>
    <x v="121"/>
  </r>
  <r>
    <x v="13"/>
    <x v="696"/>
    <x v="674"/>
  </r>
  <r>
    <x v="13"/>
    <x v="697"/>
    <x v="675"/>
  </r>
  <r>
    <x v="13"/>
    <x v="698"/>
    <x v="151"/>
  </r>
  <r>
    <x v="13"/>
    <x v="699"/>
    <x v="676"/>
  </r>
  <r>
    <x v="14"/>
    <x v="700"/>
    <x v="677"/>
  </r>
  <r>
    <x v="14"/>
    <x v="417"/>
    <x v="180"/>
  </r>
  <r>
    <x v="14"/>
    <x v="701"/>
    <x v="678"/>
  </r>
  <r>
    <x v="14"/>
    <x v="702"/>
    <x v="679"/>
  </r>
  <r>
    <x v="14"/>
    <x v="460"/>
    <x v="119"/>
  </r>
  <r>
    <x v="14"/>
    <x v="703"/>
    <x v="680"/>
  </r>
  <r>
    <x v="14"/>
    <x v="704"/>
    <x v="681"/>
  </r>
  <r>
    <x v="14"/>
    <x v="109"/>
    <x v="121"/>
  </r>
  <r>
    <x v="14"/>
    <x v="705"/>
    <x v="666"/>
  </r>
  <r>
    <x v="14"/>
    <x v="706"/>
    <x v="682"/>
  </r>
  <r>
    <x v="14"/>
    <x v="707"/>
    <x v="683"/>
  </r>
  <r>
    <x v="14"/>
    <x v="140"/>
    <x v="684"/>
  </r>
  <r>
    <x v="14"/>
    <x v="708"/>
    <x v="685"/>
  </r>
  <r>
    <x v="14"/>
    <x v="709"/>
    <x v="379"/>
  </r>
  <r>
    <x v="14"/>
    <x v="710"/>
    <x v="686"/>
  </r>
  <r>
    <x v="14"/>
    <x v="711"/>
    <x v="687"/>
  </r>
  <r>
    <x v="14"/>
    <x v="142"/>
    <x v="688"/>
  </r>
  <r>
    <x v="14"/>
    <x v="109"/>
    <x v="121"/>
  </r>
  <r>
    <x v="14"/>
    <x v="712"/>
    <x v="436"/>
  </r>
  <r>
    <x v="14"/>
    <x v="713"/>
    <x v="436"/>
  </r>
  <r>
    <x v="13"/>
    <x v="714"/>
    <x v="689"/>
  </r>
  <r>
    <x v="13"/>
    <x v="109"/>
    <x v="121"/>
  </r>
  <r>
    <x v="13"/>
    <x v="715"/>
    <x v="180"/>
  </r>
  <r>
    <x v="13"/>
    <x v="416"/>
    <x v="379"/>
  </r>
  <r>
    <x v="13"/>
    <x v="716"/>
    <x v="690"/>
  </r>
  <r>
    <x v="13"/>
    <x v="717"/>
    <x v="691"/>
  </r>
  <r>
    <x v="13"/>
    <x v="109"/>
    <x v="121"/>
  </r>
  <r>
    <x v="13"/>
    <x v="109"/>
    <x v="121"/>
  </r>
  <r>
    <x v="13"/>
    <x v="109"/>
    <x v="121"/>
  </r>
  <r>
    <x v="13"/>
    <x v="140"/>
    <x v="178"/>
  </r>
  <r>
    <x v="13"/>
    <x v="718"/>
    <x v="692"/>
  </r>
  <r>
    <x v="13"/>
    <x v="109"/>
    <x v="121"/>
  </r>
  <r>
    <x v="13"/>
    <x v="719"/>
    <x v="2"/>
  </r>
  <r>
    <x v="13"/>
    <x v="720"/>
    <x v="693"/>
  </r>
  <r>
    <x v="13"/>
    <x v="109"/>
    <x v="121"/>
  </r>
  <r>
    <x v="13"/>
    <x v="721"/>
    <x v="694"/>
  </r>
  <r>
    <x v="13"/>
    <x v="109"/>
    <x v="121"/>
  </r>
  <r>
    <x v="13"/>
    <x v="722"/>
    <x v="180"/>
  </r>
  <r>
    <x v="13"/>
    <x v="723"/>
    <x v="695"/>
  </r>
  <r>
    <x v="13"/>
    <x v="724"/>
    <x v="101"/>
  </r>
  <r>
    <x v="13"/>
    <x v="109"/>
    <x v="121"/>
  </r>
  <r>
    <x v="13"/>
    <x v="725"/>
    <x v="696"/>
  </r>
  <r>
    <x v="13"/>
    <x v="726"/>
    <x v="697"/>
  </r>
  <r>
    <x v="13"/>
    <x v="727"/>
    <x v="698"/>
  </r>
  <r>
    <x v="13"/>
    <x v="728"/>
    <x v="699"/>
  </r>
  <r>
    <x v="13"/>
    <x v="129"/>
    <x v="700"/>
  </r>
  <r>
    <x v="13"/>
    <x v="109"/>
    <x v="121"/>
  </r>
  <r>
    <x v="13"/>
    <x v="109"/>
    <x v="121"/>
  </r>
  <r>
    <x v="13"/>
    <x v="729"/>
    <x v="701"/>
  </r>
  <r>
    <x v="13"/>
    <x v="109"/>
    <x v="121"/>
  </r>
  <r>
    <x v="13"/>
    <x v="730"/>
    <x v="160"/>
  </r>
  <r>
    <x v="13"/>
    <x v="731"/>
    <x v="702"/>
  </r>
  <r>
    <x v="13"/>
    <x v="732"/>
    <x v="703"/>
  </r>
  <r>
    <x v="13"/>
    <x v="733"/>
    <x v="88"/>
  </r>
  <r>
    <x v="13"/>
    <x v="734"/>
    <x v="704"/>
  </r>
  <r>
    <x v="13"/>
    <x v="735"/>
    <x v="384"/>
  </r>
  <r>
    <x v="13"/>
    <x v="109"/>
    <x v="121"/>
  </r>
  <r>
    <x v="13"/>
    <x v="736"/>
    <x v="135"/>
  </r>
  <r>
    <x v="13"/>
    <x v="737"/>
    <x v="384"/>
  </r>
  <r>
    <x v="13"/>
    <x v="738"/>
    <x v="135"/>
  </r>
  <r>
    <x v="8"/>
    <x v="739"/>
    <x v="705"/>
  </r>
  <r>
    <x v="8"/>
    <x v="740"/>
    <x v="706"/>
  </r>
  <r>
    <x v="8"/>
    <x v="741"/>
    <x v="707"/>
  </r>
  <r>
    <x v="8"/>
    <x v="742"/>
    <x v="708"/>
  </r>
  <r>
    <x v="8"/>
    <x v="743"/>
    <x v="709"/>
  </r>
  <r>
    <x v="8"/>
    <x v="744"/>
    <x v="710"/>
  </r>
  <r>
    <x v="8"/>
    <x v="745"/>
    <x v="711"/>
  </r>
  <r>
    <x v="8"/>
    <x v="109"/>
    <x v="121"/>
  </r>
  <r>
    <x v="8"/>
    <x v="746"/>
    <x v="88"/>
  </r>
  <r>
    <x v="8"/>
    <x v="747"/>
    <x v="498"/>
  </r>
  <r>
    <x v="8"/>
    <x v="748"/>
    <x v="712"/>
  </r>
  <r>
    <x v="8"/>
    <x v="749"/>
    <x v="713"/>
  </r>
  <r>
    <x v="8"/>
    <x v="750"/>
    <x v="714"/>
  </r>
  <r>
    <x v="8"/>
    <x v="751"/>
    <x v="715"/>
  </r>
  <r>
    <x v="8"/>
    <x v="752"/>
    <x v="716"/>
  </r>
  <r>
    <x v="8"/>
    <x v="753"/>
    <x v="717"/>
  </r>
  <r>
    <x v="8"/>
    <x v="754"/>
    <x v="718"/>
  </r>
  <r>
    <x v="8"/>
    <x v="755"/>
    <x v="719"/>
  </r>
  <r>
    <x v="8"/>
    <x v="756"/>
    <x v="720"/>
  </r>
  <r>
    <x v="8"/>
    <x v="757"/>
    <x v="721"/>
  </r>
  <r>
    <x v="8"/>
    <x v="758"/>
    <x v="722"/>
  </r>
  <r>
    <x v="8"/>
    <x v="759"/>
    <x v="723"/>
  </r>
  <r>
    <x v="8"/>
    <x v="760"/>
    <x v="724"/>
  </r>
  <r>
    <x v="8"/>
    <x v="761"/>
    <x v="725"/>
  </r>
  <r>
    <x v="8"/>
    <x v="762"/>
    <x v="726"/>
  </r>
  <r>
    <x v="8"/>
    <x v="763"/>
    <x v="727"/>
  </r>
  <r>
    <x v="8"/>
    <x v="764"/>
    <x v="728"/>
  </r>
  <r>
    <x v="8"/>
    <x v="765"/>
    <x v="729"/>
  </r>
  <r>
    <x v="8"/>
    <x v="766"/>
    <x v="730"/>
  </r>
  <r>
    <x v="8"/>
    <x v="767"/>
    <x v="731"/>
  </r>
  <r>
    <x v="8"/>
    <x v="768"/>
    <x v="732"/>
  </r>
  <r>
    <x v="8"/>
    <x v="769"/>
    <x v="733"/>
  </r>
  <r>
    <x v="8"/>
    <x v="770"/>
    <x v="734"/>
  </r>
  <r>
    <x v="8"/>
    <x v="771"/>
    <x v="735"/>
  </r>
  <r>
    <x v="8"/>
    <x v="470"/>
    <x v="736"/>
  </r>
  <r>
    <x v="8"/>
    <x v="772"/>
    <x v="737"/>
  </r>
  <r>
    <x v="8"/>
    <x v="773"/>
    <x v="738"/>
  </r>
  <r>
    <x v="8"/>
    <x v="774"/>
    <x v="739"/>
  </r>
  <r>
    <x v="8"/>
    <x v="775"/>
    <x v="740"/>
  </r>
  <r>
    <x v="8"/>
    <x v="776"/>
    <x v="741"/>
  </r>
  <r>
    <x v="8"/>
    <x v="777"/>
    <x v="742"/>
  </r>
  <r>
    <x v="8"/>
    <x v="778"/>
    <x v="743"/>
  </r>
  <r>
    <x v="8"/>
    <x v="779"/>
    <x v="120"/>
  </r>
  <r>
    <x v="8"/>
    <x v="780"/>
    <x v="744"/>
  </r>
  <r>
    <x v="8"/>
    <x v="550"/>
    <x v="745"/>
  </r>
  <r>
    <x v="8"/>
    <x v="781"/>
    <x v="746"/>
  </r>
  <r>
    <x v="8"/>
    <x v="782"/>
    <x v="747"/>
  </r>
  <r>
    <x v="8"/>
    <x v="783"/>
    <x v="748"/>
  </r>
  <r>
    <x v="8"/>
    <x v="109"/>
    <x v="121"/>
  </r>
  <r>
    <x v="8"/>
    <x v="784"/>
    <x v="749"/>
  </r>
  <r>
    <x v="8"/>
    <x v="477"/>
    <x v="31"/>
  </r>
  <r>
    <x v="8"/>
    <x v="785"/>
    <x v="750"/>
  </r>
  <r>
    <x v="8"/>
    <x v="786"/>
    <x v="751"/>
  </r>
  <r>
    <x v="8"/>
    <x v="787"/>
    <x v="752"/>
  </r>
  <r>
    <x v="8"/>
    <x v="788"/>
    <x v="753"/>
  </r>
  <r>
    <x v="8"/>
    <x v="789"/>
    <x v="754"/>
  </r>
  <r>
    <x v="8"/>
    <x v="790"/>
    <x v="31"/>
  </r>
  <r>
    <x v="8"/>
    <x v="698"/>
    <x v="755"/>
  </r>
  <r>
    <x v="8"/>
    <x v="791"/>
    <x v="756"/>
  </r>
  <r>
    <x v="8"/>
    <x v="792"/>
    <x v="757"/>
  </r>
  <r>
    <x v="8"/>
    <x v="793"/>
    <x v="758"/>
  </r>
  <r>
    <x v="8"/>
    <x v="87"/>
    <x v="759"/>
  </r>
  <r>
    <x v="8"/>
    <x v="794"/>
    <x v="760"/>
  </r>
  <r>
    <x v="8"/>
    <x v="795"/>
    <x v="761"/>
  </r>
  <r>
    <x v="8"/>
    <x v="796"/>
    <x v="762"/>
  </r>
  <r>
    <x v="8"/>
    <x v="797"/>
    <x v="763"/>
  </r>
  <r>
    <x v="8"/>
    <x v="798"/>
    <x v="764"/>
  </r>
  <r>
    <x v="8"/>
    <x v="799"/>
    <x v="765"/>
  </r>
  <r>
    <x v="8"/>
    <x v="800"/>
    <x v="409"/>
  </r>
  <r>
    <x v="8"/>
    <x v="801"/>
    <x v="178"/>
  </r>
  <r>
    <x v="8"/>
    <x v="802"/>
    <x v="698"/>
  </r>
  <r>
    <x v="8"/>
    <x v="803"/>
    <x v="766"/>
  </r>
  <r>
    <x v="8"/>
    <x v="804"/>
    <x v="767"/>
  </r>
  <r>
    <x v="8"/>
    <x v="805"/>
    <x v="768"/>
  </r>
  <r>
    <x v="8"/>
    <x v="806"/>
    <x v="769"/>
  </r>
  <r>
    <x v="8"/>
    <x v="129"/>
    <x v="379"/>
  </r>
  <r>
    <x v="8"/>
    <x v="807"/>
    <x v="770"/>
  </r>
  <r>
    <x v="8"/>
    <x v="808"/>
    <x v="771"/>
  </r>
  <r>
    <x v="8"/>
    <x v="809"/>
    <x v="772"/>
  </r>
  <r>
    <x v="8"/>
    <x v="810"/>
    <x v="460"/>
  </r>
  <r>
    <x v="15"/>
    <x v="811"/>
    <x v="773"/>
  </r>
  <r>
    <x v="15"/>
    <x v="812"/>
    <x v="774"/>
  </r>
  <r>
    <x v="15"/>
    <x v="813"/>
    <x v="775"/>
  </r>
  <r>
    <x v="15"/>
    <x v="814"/>
    <x v="776"/>
  </r>
  <r>
    <x v="15"/>
    <x v="815"/>
    <x v="777"/>
  </r>
  <r>
    <x v="15"/>
    <x v="816"/>
    <x v="778"/>
  </r>
  <r>
    <x v="15"/>
    <x v="817"/>
    <x v="779"/>
  </r>
  <r>
    <x v="15"/>
    <x v="818"/>
    <x v="780"/>
  </r>
  <r>
    <x v="15"/>
    <x v="819"/>
    <x v="781"/>
  </r>
  <r>
    <x v="15"/>
    <x v="820"/>
    <x v="782"/>
  </r>
  <r>
    <x v="15"/>
    <x v="821"/>
    <x v="783"/>
  </r>
  <r>
    <x v="15"/>
    <x v="202"/>
    <x v="784"/>
  </r>
  <r>
    <x v="15"/>
    <x v="822"/>
    <x v="785"/>
  </r>
  <r>
    <x v="15"/>
    <x v="823"/>
    <x v="786"/>
  </r>
  <r>
    <x v="15"/>
    <x v="824"/>
    <x v="787"/>
  </r>
  <r>
    <x v="15"/>
    <x v="825"/>
    <x v="788"/>
  </r>
  <r>
    <x v="15"/>
    <x v="826"/>
    <x v="789"/>
  </r>
  <r>
    <x v="15"/>
    <x v="426"/>
    <x v="790"/>
  </r>
  <r>
    <x v="15"/>
    <x v="827"/>
    <x v="791"/>
  </r>
  <r>
    <x v="15"/>
    <x v="828"/>
    <x v="792"/>
  </r>
  <r>
    <x v="16"/>
    <x v="385"/>
    <x v="409"/>
  </r>
  <r>
    <x v="16"/>
    <x v="109"/>
    <x v="121"/>
  </r>
  <r>
    <x v="16"/>
    <x v="829"/>
    <x v="119"/>
  </r>
  <r>
    <x v="16"/>
    <x v="830"/>
    <x v="793"/>
  </r>
  <r>
    <x v="16"/>
    <x v="831"/>
    <x v="366"/>
  </r>
  <r>
    <x v="16"/>
    <x v="832"/>
    <x v="794"/>
  </r>
  <r>
    <x v="16"/>
    <x v="109"/>
    <x v="121"/>
  </r>
  <r>
    <x v="16"/>
    <x v="833"/>
    <x v="120"/>
  </r>
  <r>
    <x v="16"/>
    <x v="834"/>
    <x v="450"/>
  </r>
  <r>
    <x v="16"/>
    <x v="109"/>
    <x v="121"/>
  </r>
  <r>
    <x v="16"/>
    <x v="109"/>
    <x v="121"/>
  </r>
  <r>
    <x v="16"/>
    <x v="109"/>
    <x v="121"/>
  </r>
  <r>
    <x v="16"/>
    <x v="109"/>
    <x v="121"/>
  </r>
  <r>
    <x v="16"/>
    <x v="460"/>
    <x v="2"/>
  </r>
  <r>
    <x v="16"/>
    <x v="109"/>
    <x v="121"/>
  </r>
  <r>
    <x v="16"/>
    <x v="109"/>
    <x v="121"/>
  </r>
  <r>
    <x v="16"/>
    <x v="109"/>
    <x v="121"/>
  </r>
  <r>
    <x v="16"/>
    <x v="109"/>
    <x v="121"/>
  </r>
  <r>
    <x v="16"/>
    <x v="109"/>
    <x v="121"/>
  </r>
  <r>
    <x v="16"/>
    <x v="109"/>
    <x v="121"/>
  </r>
  <r>
    <x v="16"/>
    <x v="460"/>
    <x v="73"/>
  </r>
  <r>
    <x v="16"/>
    <x v="109"/>
    <x v="121"/>
  </r>
  <r>
    <x v="16"/>
    <x v="835"/>
    <x v="125"/>
  </r>
  <r>
    <x v="16"/>
    <x v="109"/>
    <x v="121"/>
  </r>
  <r>
    <x v="17"/>
    <x v="836"/>
    <x v="795"/>
  </r>
  <r>
    <x v="17"/>
    <x v="837"/>
    <x v="796"/>
  </r>
  <r>
    <x v="17"/>
    <x v="838"/>
    <x v="797"/>
  </r>
  <r>
    <x v="17"/>
    <x v="839"/>
    <x v="31"/>
  </r>
  <r>
    <x v="17"/>
    <x v="840"/>
    <x v="798"/>
  </r>
  <r>
    <x v="17"/>
    <x v="841"/>
    <x v="799"/>
  </r>
  <r>
    <x v="17"/>
    <x v="449"/>
    <x v="436"/>
  </r>
  <r>
    <x v="17"/>
    <x v="109"/>
    <x v="121"/>
  </r>
  <r>
    <x v="17"/>
    <x v="842"/>
    <x v="800"/>
  </r>
  <r>
    <x v="17"/>
    <x v="843"/>
    <x v="119"/>
  </r>
  <r>
    <x v="17"/>
    <x v="844"/>
    <x v="801"/>
  </r>
  <r>
    <x v="17"/>
    <x v="684"/>
    <x v="2"/>
  </r>
  <r>
    <x v="17"/>
    <x v="845"/>
    <x v="802"/>
  </r>
  <r>
    <x v="17"/>
    <x v="846"/>
    <x v="803"/>
  </r>
  <r>
    <x v="17"/>
    <x v="847"/>
    <x v="377"/>
  </r>
  <r>
    <x v="17"/>
    <x v="848"/>
    <x v="804"/>
  </r>
  <r>
    <x v="17"/>
    <x v="849"/>
    <x v="805"/>
  </r>
  <r>
    <x v="17"/>
    <x v="850"/>
    <x v="366"/>
  </r>
  <r>
    <x v="17"/>
    <x v="470"/>
    <x v="806"/>
  </r>
  <r>
    <x v="17"/>
    <x v="380"/>
    <x v="807"/>
  </r>
  <r>
    <x v="17"/>
    <x v="109"/>
    <x v="121"/>
  </r>
  <r>
    <x v="17"/>
    <x v="851"/>
    <x v="808"/>
  </r>
  <r>
    <x v="17"/>
    <x v="852"/>
    <x v="507"/>
  </r>
  <r>
    <x v="17"/>
    <x v="109"/>
    <x v="121"/>
  </r>
  <r>
    <x v="17"/>
    <x v="853"/>
    <x v="809"/>
  </r>
  <r>
    <x v="17"/>
    <x v="854"/>
    <x v="810"/>
  </r>
  <r>
    <x v="17"/>
    <x v="855"/>
    <x v="144"/>
  </r>
  <r>
    <x v="17"/>
    <x v="856"/>
    <x v="385"/>
  </r>
  <r>
    <x v="17"/>
    <x v="857"/>
    <x v="366"/>
  </r>
  <r>
    <x v="17"/>
    <x v="858"/>
    <x v="811"/>
  </r>
  <r>
    <x v="17"/>
    <x v="859"/>
    <x v="812"/>
  </r>
  <r>
    <x v="17"/>
    <x v="860"/>
    <x v="813"/>
  </r>
  <r>
    <x v="17"/>
    <x v="861"/>
    <x v="814"/>
  </r>
  <r>
    <x v="17"/>
    <x v="862"/>
    <x v="815"/>
  </r>
  <r>
    <x v="17"/>
    <x v="863"/>
    <x v="816"/>
  </r>
  <r>
    <x v="17"/>
    <x v="724"/>
    <x v="384"/>
  </r>
  <r>
    <x v="17"/>
    <x v="453"/>
    <x v="119"/>
  </r>
  <r>
    <x v="17"/>
    <x v="864"/>
    <x v="817"/>
  </r>
  <r>
    <x v="17"/>
    <x v="865"/>
    <x v="818"/>
  </r>
  <r>
    <x v="17"/>
    <x v="866"/>
    <x v="796"/>
  </r>
  <r>
    <x v="17"/>
    <x v="867"/>
    <x v="819"/>
  </r>
  <r>
    <x v="17"/>
    <x v="868"/>
    <x v="820"/>
  </r>
  <r>
    <x v="17"/>
    <x v="869"/>
    <x v="821"/>
  </r>
  <r>
    <x v="17"/>
    <x v="109"/>
    <x v="121"/>
  </r>
  <r>
    <x v="17"/>
    <x v="870"/>
    <x v="822"/>
  </r>
  <r>
    <x v="17"/>
    <x v="871"/>
    <x v="2"/>
  </r>
  <r>
    <x v="17"/>
    <x v="872"/>
    <x v="823"/>
  </r>
  <r>
    <x v="17"/>
    <x v="167"/>
    <x v="120"/>
  </r>
  <r>
    <x v="17"/>
    <x v="873"/>
    <x v="824"/>
  </r>
  <r>
    <x v="17"/>
    <x v="724"/>
    <x v="144"/>
  </r>
  <r>
    <x v="17"/>
    <x v="874"/>
    <x v="825"/>
  </r>
  <r>
    <x v="17"/>
    <x v="875"/>
    <x v="514"/>
  </r>
  <r>
    <x v="17"/>
    <x v="876"/>
    <x v="826"/>
  </r>
  <r>
    <x v="17"/>
    <x v="877"/>
    <x v="827"/>
  </r>
  <r>
    <x v="17"/>
    <x v="878"/>
    <x v="828"/>
  </r>
  <r>
    <x v="17"/>
    <x v="879"/>
    <x v="144"/>
  </r>
  <r>
    <x v="17"/>
    <x v="109"/>
    <x v="121"/>
  </r>
  <r>
    <x v="17"/>
    <x v="880"/>
    <x v="829"/>
  </r>
  <r>
    <x v="17"/>
    <x v="109"/>
    <x v="121"/>
  </r>
  <r>
    <x v="17"/>
    <x v="881"/>
    <x v="830"/>
  </r>
  <r>
    <x v="18"/>
    <x v="882"/>
    <x v="831"/>
  </r>
  <r>
    <x v="18"/>
    <x v="109"/>
    <x v="121"/>
  </r>
  <r>
    <x v="18"/>
    <x v="724"/>
    <x v="144"/>
  </r>
  <r>
    <x v="18"/>
    <x v="883"/>
    <x v="832"/>
  </r>
  <r>
    <x v="18"/>
    <x v="370"/>
    <x v="120"/>
  </r>
  <r>
    <x v="18"/>
    <x v="884"/>
    <x v="689"/>
  </r>
  <r>
    <x v="18"/>
    <x v="881"/>
    <x v="830"/>
  </r>
  <r>
    <x v="18"/>
    <x v="109"/>
    <x v="121"/>
  </r>
  <r>
    <x v="18"/>
    <x v="885"/>
    <x v="833"/>
  </r>
  <r>
    <x v="18"/>
    <x v="886"/>
    <x v="135"/>
  </r>
  <r>
    <x v="18"/>
    <x v="524"/>
    <x v="120"/>
  </r>
  <r>
    <x v="18"/>
    <x v="152"/>
    <x v="73"/>
  </r>
  <r>
    <x v="18"/>
    <x v="887"/>
    <x v="834"/>
  </r>
  <r>
    <x v="18"/>
    <x v="888"/>
    <x v="835"/>
  </r>
  <r>
    <x v="18"/>
    <x v="737"/>
    <x v="683"/>
  </r>
  <r>
    <x v="18"/>
    <x v="889"/>
    <x v="144"/>
  </r>
  <r>
    <x v="18"/>
    <x v="109"/>
    <x v="121"/>
  </r>
  <r>
    <x v="18"/>
    <x v="109"/>
    <x v="121"/>
  </r>
  <r>
    <x v="18"/>
    <x v="109"/>
    <x v="121"/>
  </r>
  <r>
    <x v="18"/>
    <x v="890"/>
    <x v="836"/>
  </r>
  <r>
    <x v="19"/>
    <x v="109"/>
    <x v="121"/>
  </r>
  <r>
    <x v="19"/>
    <x v="415"/>
    <x v="101"/>
  </r>
  <r>
    <x v="19"/>
    <x v="891"/>
    <x v="837"/>
  </r>
  <r>
    <x v="19"/>
    <x v="109"/>
    <x v="121"/>
  </r>
  <r>
    <x v="19"/>
    <x v="892"/>
    <x v="838"/>
  </r>
  <r>
    <x v="19"/>
    <x v="840"/>
    <x v="839"/>
  </r>
  <r>
    <x v="19"/>
    <x v="893"/>
    <x v="840"/>
  </r>
  <r>
    <x v="19"/>
    <x v="109"/>
    <x v="121"/>
  </r>
  <r>
    <x v="19"/>
    <x v="894"/>
    <x v="841"/>
  </r>
  <r>
    <x v="19"/>
    <x v="895"/>
    <x v="73"/>
  </r>
  <r>
    <x v="19"/>
    <x v="896"/>
    <x v="149"/>
  </r>
  <r>
    <x v="19"/>
    <x v="897"/>
    <x v="842"/>
  </r>
  <r>
    <x v="19"/>
    <x v="109"/>
    <x v="121"/>
  </r>
  <r>
    <x v="19"/>
    <x v="898"/>
    <x v="690"/>
  </r>
  <r>
    <x v="19"/>
    <x v="899"/>
    <x v="123"/>
  </r>
  <r>
    <x v="19"/>
    <x v="109"/>
    <x v="121"/>
  </r>
  <r>
    <x v="19"/>
    <x v="900"/>
    <x v="843"/>
  </r>
  <r>
    <x v="19"/>
    <x v="109"/>
    <x v="121"/>
  </r>
  <r>
    <x v="19"/>
    <x v="901"/>
    <x v="844"/>
  </r>
  <r>
    <x v="19"/>
    <x v="109"/>
    <x v="121"/>
  </r>
  <r>
    <x v="19"/>
    <x v="109"/>
    <x v="121"/>
  </r>
  <r>
    <x v="19"/>
    <x v="902"/>
    <x v="845"/>
  </r>
  <r>
    <x v="19"/>
    <x v="903"/>
    <x v="846"/>
  </r>
  <r>
    <x v="19"/>
    <x v="904"/>
    <x v="847"/>
  </r>
  <r>
    <x v="19"/>
    <x v="905"/>
    <x v="848"/>
  </r>
  <r>
    <x v="19"/>
    <x v="906"/>
    <x v="162"/>
  </r>
  <r>
    <x v="19"/>
    <x v="177"/>
    <x v="73"/>
  </r>
  <r>
    <x v="19"/>
    <x v="370"/>
    <x v="384"/>
  </r>
  <r>
    <x v="19"/>
    <x v="109"/>
    <x v="121"/>
  </r>
  <r>
    <x v="19"/>
    <x v="907"/>
    <x v="180"/>
  </r>
  <r>
    <x v="19"/>
    <x v="908"/>
    <x v="849"/>
  </r>
  <r>
    <x v="19"/>
    <x v="909"/>
    <x v="178"/>
  </r>
  <r>
    <x v="19"/>
    <x v="910"/>
    <x v="119"/>
  </r>
  <r>
    <x v="19"/>
    <x v="109"/>
    <x v="121"/>
  </r>
  <r>
    <x v="19"/>
    <x v="440"/>
    <x v="144"/>
  </r>
  <r>
    <x v="19"/>
    <x v="911"/>
    <x v="850"/>
  </r>
  <r>
    <x v="19"/>
    <x v="912"/>
    <x v="851"/>
  </r>
  <r>
    <x v="19"/>
    <x v="168"/>
    <x v="852"/>
  </r>
  <r>
    <x v="19"/>
    <x v="913"/>
    <x v="689"/>
  </r>
  <r>
    <x v="19"/>
    <x v="914"/>
    <x v="853"/>
  </r>
  <r>
    <x v="20"/>
    <x v="915"/>
    <x v="854"/>
  </r>
  <r>
    <x v="20"/>
    <x v="916"/>
    <x v="855"/>
  </r>
  <r>
    <x v="20"/>
    <x v="589"/>
    <x v="856"/>
  </r>
  <r>
    <x v="20"/>
    <x v="917"/>
    <x v="857"/>
  </r>
  <r>
    <x v="20"/>
    <x v="918"/>
    <x v="858"/>
  </r>
  <r>
    <x v="20"/>
    <x v="919"/>
    <x v="859"/>
  </r>
  <r>
    <x v="20"/>
    <x v="920"/>
    <x v="860"/>
  </r>
  <r>
    <x v="20"/>
    <x v="921"/>
    <x v="861"/>
  </r>
  <r>
    <x v="20"/>
    <x v="922"/>
    <x v="862"/>
  </r>
  <r>
    <x v="20"/>
    <x v="923"/>
    <x v="863"/>
  </r>
  <r>
    <x v="20"/>
    <x v="924"/>
    <x v="864"/>
  </r>
  <r>
    <x v="20"/>
    <x v="920"/>
    <x v="865"/>
  </r>
  <r>
    <x v="20"/>
    <x v="925"/>
    <x v="866"/>
  </r>
  <r>
    <x v="20"/>
    <x v="926"/>
    <x v="867"/>
  </r>
  <r>
    <x v="20"/>
    <x v="927"/>
    <x v="868"/>
  </r>
  <r>
    <x v="20"/>
    <x v="928"/>
    <x v="869"/>
  </r>
  <r>
    <x v="20"/>
    <x v="929"/>
    <x v="870"/>
  </r>
  <r>
    <x v="20"/>
    <x v="930"/>
    <x v="871"/>
  </r>
  <r>
    <x v="20"/>
    <x v="931"/>
    <x v="872"/>
  </r>
  <r>
    <x v="20"/>
    <x v="932"/>
    <x v="873"/>
  </r>
  <r>
    <x v="20"/>
    <x v="933"/>
    <x v="874"/>
  </r>
  <r>
    <x v="20"/>
    <x v="934"/>
    <x v="875"/>
  </r>
  <r>
    <x v="20"/>
    <x v="935"/>
    <x v="876"/>
  </r>
  <r>
    <x v="20"/>
    <x v="936"/>
    <x v="877"/>
  </r>
  <r>
    <x v="20"/>
    <x v="937"/>
    <x v="878"/>
  </r>
  <r>
    <x v="20"/>
    <x v="938"/>
    <x v="879"/>
  </r>
  <r>
    <x v="20"/>
    <x v="939"/>
    <x v="880"/>
  </r>
  <r>
    <x v="20"/>
    <x v="940"/>
    <x v="881"/>
  </r>
  <r>
    <x v="20"/>
    <x v="941"/>
    <x v="882"/>
  </r>
  <r>
    <x v="20"/>
    <x v="942"/>
    <x v="883"/>
  </r>
  <r>
    <x v="20"/>
    <x v="943"/>
    <x v="884"/>
  </r>
  <r>
    <x v="20"/>
    <x v="944"/>
    <x v="885"/>
  </r>
  <r>
    <x v="20"/>
    <x v="945"/>
    <x v="886"/>
  </r>
  <r>
    <x v="20"/>
    <x v="946"/>
    <x v="887"/>
  </r>
  <r>
    <x v="20"/>
    <x v="947"/>
    <x v="888"/>
  </r>
  <r>
    <x v="20"/>
    <x v="948"/>
    <x v="889"/>
  </r>
  <r>
    <x v="20"/>
    <x v="949"/>
    <x v="890"/>
  </r>
  <r>
    <x v="20"/>
    <x v="950"/>
    <x v="891"/>
  </r>
  <r>
    <x v="20"/>
    <x v="951"/>
    <x v="892"/>
  </r>
  <r>
    <x v="20"/>
    <x v="952"/>
    <x v="893"/>
  </r>
  <r>
    <x v="21"/>
    <x v="953"/>
    <x v="894"/>
  </r>
  <r>
    <x v="21"/>
    <x v="954"/>
    <x v="895"/>
  </r>
  <r>
    <x v="21"/>
    <x v="955"/>
    <x v="896"/>
  </r>
  <r>
    <x v="21"/>
    <x v="109"/>
    <x v="121"/>
  </r>
  <r>
    <x v="21"/>
    <x v="956"/>
    <x v="897"/>
  </r>
  <r>
    <x v="21"/>
    <x v="957"/>
    <x v="384"/>
  </r>
  <r>
    <x v="21"/>
    <x v="109"/>
    <x v="121"/>
  </r>
  <r>
    <x v="21"/>
    <x v="109"/>
    <x v="121"/>
  </r>
  <r>
    <x v="21"/>
    <x v="417"/>
    <x v="379"/>
  </r>
  <r>
    <x v="21"/>
    <x v="958"/>
    <x v="862"/>
  </r>
  <r>
    <x v="21"/>
    <x v="109"/>
    <x v="121"/>
  </r>
  <r>
    <x v="21"/>
    <x v="959"/>
    <x v="436"/>
  </r>
  <r>
    <x v="21"/>
    <x v="109"/>
    <x v="121"/>
  </r>
  <r>
    <x v="21"/>
    <x v="109"/>
    <x v="121"/>
  </r>
  <r>
    <x v="21"/>
    <x v="960"/>
    <x v="898"/>
  </r>
  <r>
    <x v="21"/>
    <x v="109"/>
    <x v="121"/>
  </r>
  <r>
    <x v="21"/>
    <x v="961"/>
    <x v="899"/>
  </r>
  <r>
    <x v="21"/>
    <x v="962"/>
    <x v="900"/>
  </r>
  <r>
    <x v="21"/>
    <x v="963"/>
    <x v="144"/>
  </r>
  <r>
    <x v="21"/>
    <x v="964"/>
    <x v="901"/>
  </r>
  <r>
    <x v="11"/>
    <x v="965"/>
    <x v="902"/>
  </r>
  <r>
    <x v="11"/>
    <x v="966"/>
    <x v="903"/>
  </r>
  <r>
    <x v="11"/>
    <x v="967"/>
    <x v="904"/>
  </r>
  <r>
    <x v="11"/>
    <x v="968"/>
    <x v="905"/>
  </r>
  <r>
    <x v="11"/>
    <x v="969"/>
    <x v="906"/>
  </r>
  <r>
    <x v="11"/>
    <x v="970"/>
    <x v="907"/>
  </r>
  <r>
    <x v="11"/>
    <x v="971"/>
    <x v="908"/>
  </r>
  <r>
    <x v="11"/>
    <x v="972"/>
    <x v="909"/>
  </r>
  <r>
    <x v="11"/>
    <x v="973"/>
    <x v="910"/>
  </r>
  <r>
    <x v="11"/>
    <x v="974"/>
    <x v="911"/>
  </r>
  <r>
    <x v="11"/>
    <x v="975"/>
    <x v="912"/>
  </r>
  <r>
    <x v="11"/>
    <x v="976"/>
    <x v="913"/>
  </r>
  <r>
    <x v="11"/>
    <x v="977"/>
    <x v="914"/>
  </r>
  <r>
    <x v="11"/>
    <x v="978"/>
    <x v="915"/>
  </r>
  <r>
    <x v="11"/>
    <x v="979"/>
    <x v="916"/>
  </r>
  <r>
    <x v="11"/>
    <x v="980"/>
    <x v="917"/>
  </r>
  <r>
    <x v="11"/>
    <x v="981"/>
    <x v="918"/>
  </r>
  <r>
    <x v="11"/>
    <x v="982"/>
    <x v="919"/>
  </r>
  <r>
    <x v="11"/>
    <x v="983"/>
    <x v="920"/>
  </r>
  <r>
    <x v="11"/>
    <x v="984"/>
    <x v="921"/>
  </r>
  <r>
    <x v="11"/>
    <x v="985"/>
    <x v="922"/>
  </r>
  <r>
    <x v="11"/>
    <x v="986"/>
    <x v="923"/>
  </r>
  <r>
    <x v="11"/>
    <x v="987"/>
    <x v="924"/>
  </r>
  <r>
    <x v="11"/>
    <x v="972"/>
    <x v="925"/>
  </r>
  <r>
    <x v="11"/>
    <x v="988"/>
    <x v="926"/>
  </r>
  <r>
    <x v="11"/>
    <x v="989"/>
    <x v="927"/>
  </r>
  <r>
    <x v="11"/>
    <x v="990"/>
    <x v="928"/>
  </r>
  <r>
    <x v="11"/>
    <x v="972"/>
    <x v="929"/>
  </r>
  <r>
    <x v="11"/>
    <x v="938"/>
    <x v="930"/>
  </r>
  <r>
    <x v="11"/>
    <x v="991"/>
    <x v="474"/>
  </r>
  <r>
    <x v="11"/>
    <x v="992"/>
    <x v="931"/>
  </r>
  <r>
    <x v="11"/>
    <x v="993"/>
    <x v="932"/>
  </r>
  <r>
    <x v="11"/>
    <x v="994"/>
    <x v="933"/>
  </r>
  <r>
    <x v="11"/>
    <x v="995"/>
    <x v="934"/>
  </r>
  <r>
    <x v="11"/>
    <x v="996"/>
    <x v="935"/>
  </r>
  <r>
    <x v="11"/>
    <x v="997"/>
    <x v="936"/>
  </r>
  <r>
    <x v="11"/>
    <x v="998"/>
    <x v="937"/>
  </r>
  <r>
    <x v="11"/>
    <x v="592"/>
    <x v="938"/>
  </r>
  <r>
    <x v="11"/>
    <x v="999"/>
    <x v="939"/>
  </r>
  <r>
    <x v="11"/>
    <x v="1000"/>
    <x v="940"/>
  </r>
  <r>
    <x v="6"/>
    <x v="50"/>
    <x v="941"/>
  </r>
  <r>
    <x v="6"/>
    <x v="1001"/>
    <x v="942"/>
  </r>
  <r>
    <x v="6"/>
    <x v="1002"/>
    <x v="943"/>
  </r>
  <r>
    <x v="6"/>
    <x v="1003"/>
    <x v="944"/>
  </r>
  <r>
    <x v="6"/>
    <x v="1004"/>
    <x v="945"/>
  </r>
  <r>
    <x v="6"/>
    <x v="1005"/>
    <x v="946"/>
  </r>
  <r>
    <x v="6"/>
    <x v="1006"/>
    <x v="947"/>
  </r>
  <r>
    <x v="6"/>
    <x v="945"/>
    <x v="948"/>
  </r>
  <r>
    <x v="6"/>
    <x v="1007"/>
    <x v="949"/>
  </r>
  <r>
    <x v="6"/>
    <x v="1008"/>
    <x v="950"/>
  </r>
  <r>
    <x v="6"/>
    <x v="1009"/>
    <x v="951"/>
  </r>
  <r>
    <x v="6"/>
    <x v="1010"/>
    <x v="952"/>
  </r>
  <r>
    <x v="6"/>
    <x v="1011"/>
    <x v="953"/>
  </r>
  <r>
    <x v="6"/>
    <x v="1012"/>
    <x v="954"/>
  </r>
  <r>
    <x v="6"/>
    <x v="1013"/>
    <x v="955"/>
  </r>
  <r>
    <x v="6"/>
    <x v="1014"/>
    <x v="956"/>
  </r>
  <r>
    <x v="6"/>
    <x v="920"/>
    <x v="957"/>
  </r>
  <r>
    <x v="6"/>
    <x v="1015"/>
    <x v="958"/>
  </r>
  <r>
    <x v="6"/>
    <x v="31"/>
    <x v="73"/>
  </r>
  <r>
    <x v="6"/>
    <x v="1016"/>
    <x v="959"/>
  </r>
  <r>
    <x v="8"/>
    <x v="1017"/>
    <x v="960"/>
  </r>
  <r>
    <x v="8"/>
    <x v="1018"/>
    <x v="961"/>
  </r>
  <r>
    <x v="8"/>
    <x v="1019"/>
    <x v="962"/>
  </r>
  <r>
    <x v="8"/>
    <x v="1020"/>
    <x v="963"/>
  </r>
  <r>
    <x v="8"/>
    <x v="1021"/>
    <x v="964"/>
  </r>
  <r>
    <x v="8"/>
    <x v="1022"/>
    <x v="965"/>
  </r>
  <r>
    <x v="8"/>
    <x v="1023"/>
    <x v="966"/>
  </r>
  <r>
    <x v="8"/>
    <x v="1024"/>
    <x v="967"/>
  </r>
  <r>
    <x v="8"/>
    <x v="1025"/>
    <x v="138"/>
  </r>
  <r>
    <x v="8"/>
    <x v="1026"/>
    <x v="968"/>
  </r>
  <r>
    <x v="8"/>
    <x v="1027"/>
    <x v="969"/>
  </r>
  <r>
    <x v="8"/>
    <x v="1028"/>
    <x v="970"/>
  </r>
  <r>
    <x v="8"/>
    <x v="1029"/>
    <x v="120"/>
  </r>
  <r>
    <x v="8"/>
    <x v="1030"/>
    <x v="971"/>
  </r>
  <r>
    <x v="8"/>
    <x v="1031"/>
    <x v="972"/>
  </r>
  <r>
    <x v="8"/>
    <x v="1032"/>
    <x v="973"/>
  </r>
  <r>
    <x v="8"/>
    <x v="1033"/>
    <x v="974"/>
  </r>
  <r>
    <x v="8"/>
    <x v="1034"/>
    <x v="975"/>
  </r>
  <r>
    <x v="8"/>
    <x v="1035"/>
    <x v="730"/>
  </r>
  <r>
    <x v="8"/>
    <x v="1036"/>
    <x v="976"/>
  </r>
  <r>
    <x v="8"/>
    <x v="1037"/>
    <x v="977"/>
  </r>
  <r>
    <x v="8"/>
    <x v="1038"/>
    <x v="978"/>
  </r>
  <r>
    <x v="8"/>
    <x v="1039"/>
    <x v="979"/>
  </r>
  <r>
    <x v="8"/>
    <x v="1040"/>
    <x v="980"/>
  </r>
  <r>
    <x v="8"/>
    <x v="1041"/>
    <x v="981"/>
  </r>
  <r>
    <x v="8"/>
    <x v="1042"/>
    <x v="982"/>
  </r>
  <r>
    <x v="8"/>
    <x v="1043"/>
    <x v="983"/>
  </r>
  <r>
    <x v="8"/>
    <x v="1044"/>
    <x v="984"/>
  </r>
  <r>
    <x v="8"/>
    <x v="109"/>
    <x v="121"/>
  </r>
  <r>
    <x v="8"/>
    <x v="109"/>
    <x v="121"/>
  </r>
  <r>
    <x v="8"/>
    <x v="1045"/>
    <x v="985"/>
  </r>
  <r>
    <x v="8"/>
    <x v="1046"/>
    <x v="986"/>
  </r>
  <r>
    <x v="8"/>
    <x v="1047"/>
    <x v="987"/>
  </r>
  <r>
    <x v="8"/>
    <x v="1048"/>
    <x v="988"/>
  </r>
  <r>
    <x v="8"/>
    <x v="1049"/>
    <x v="989"/>
  </r>
  <r>
    <x v="8"/>
    <x v="1050"/>
    <x v="990"/>
  </r>
  <r>
    <x v="8"/>
    <x v="109"/>
    <x v="121"/>
  </r>
  <r>
    <x v="8"/>
    <x v="1051"/>
    <x v="991"/>
  </r>
  <r>
    <x v="8"/>
    <x v="418"/>
    <x v="101"/>
  </r>
  <r>
    <x v="8"/>
    <x v="1052"/>
    <x v="992"/>
  </r>
  <r>
    <x v="9"/>
    <x v="1053"/>
    <x v="993"/>
  </r>
  <r>
    <x v="9"/>
    <x v="1054"/>
    <x v="994"/>
  </r>
  <r>
    <x v="9"/>
    <x v="1055"/>
    <x v="995"/>
  </r>
  <r>
    <x v="9"/>
    <x v="1056"/>
    <x v="996"/>
  </r>
  <r>
    <x v="9"/>
    <x v="1057"/>
    <x v="997"/>
  </r>
  <r>
    <x v="9"/>
    <x v="1058"/>
    <x v="998"/>
  </r>
  <r>
    <x v="9"/>
    <x v="1059"/>
    <x v="999"/>
  </r>
  <r>
    <x v="9"/>
    <x v="1060"/>
    <x v="1000"/>
  </r>
  <r>
    <x v="9"/>
    <x v="1061"/>
    <x v="1001"/>
  </r>
  <r>
    <x v="9"/>
    <x v="1062"/>
    <x v="1002"/>
  </r>
  <r>
    <x v="9"/>
    <x v="1063"/>
    <x v="1003"/>
  </r>
  <r>
    <x v="9"/>
    <x v="1064"/>
    <x v="1004"/>
  </r>
  <r>
    <x v="9"/>
    <x v="1065"/>
    <x v="1005"/>
  </r>
  <r>
    <x v="9"/>
    <x v="1066"/>
    <x v="1006"/>
  </r>
  <r>
    <x v="9"/>
    <x v="1067"/>
    <x v="1007"/>
  </r>
  <r>
    <x v="9"/>
    <x v="1068"/>
    <x v="1008"/>
  </r>
  <r>
    <x v="9"/>
    <x v="1069"/>
    <x v="1009"/>
  </r>
  <r>
    <x v="9"/>
    <x v="1070"/>
    <x v="1010"/>
  </r>
  <r>
    <x v="9"/>
    <x v="1071"/>
    <x v="1011"/>
  </r>
  <r>
    <x v="9"/>
    <x v="31"/>
    <x v="379"/>
  </r>
  <r>
    <x v="11"/>
    <x v="1072"/>
    <x v="1012"/>
  </r>
  <r>
    <x v="11"/>
    <x v="1073"/>
    <x v="1013"/>
  </r>
  <r>
    <x v="11"/>
    <x v="1074"/>
    <x v="1014"/>
  </r>
  <r>
    <x v="11"/>
    <x v="1075"/>
    <x v="1015"/>
  </r>
  <r>
    <x v="11"/>
    <x v="1076"/>
    <x v="1016"/>
  </r>
  <r>
    <x v="11"/>
    <x v="1077"/>
    <x v="1017"/>
  </r>
  <r>
    <x v="11"/>
    <x v="1078"/>
    <x v="1018"/>
  </r>
  <r>
    <x v="11"/>
    <x v="1079"/>
    <x v="1019"/>
  </r>
  <r>
    <x v="11"/>
    <x v="1014"/>
    <x v="1020"/>
  </r>
  <r>
    <x v="11"/>
    <x v="1080"/>
    <x v="1021"/>
  </r>
  <r>
    <x v="11"/>
    <x v="1081"/>
    <x v="1022"/>
  </r>
  <r>
    <x v="11"/>
    <x v="1082"/>
    <x v="1023"/>
  </r>
  <r>
    <x v="11"/>
    <x v="1083"/>
    <x v="1024"/>
  </r>
  <r>
    <x v="11"/>
    <x v="1084"/>
    <x v="1025"/>
  </r>
  <r>
    <x v="11"/>
    <x v="1085"/>
    <x v="1026"/>
  </r>
  <r>
    <x v="11"/>
    <x v="1086"/>
    <x v="1027"/>
  </r>
  <r>
    <x v="11"/>
    <x v="1087"/>
    <x v="1028"/>
  </r>
  <r>
    <x v="11"/>
    <x v="1088"/>
    <x v="1029"/>
  </r>
  <r>
    <x v="11"/>
    <x v="1089"/>
    <x v="1030"/>
  </r>
  <r>
    <x v="11"/>
    <x v="1090"/>
    <x v="1031"/>
  </r>
  <r>
    <x v="11"/>
    <x v="1091"/>
    <x v="1032"/>
  </r>
  <r>
    <x v="11"/>
    <x v="1092"/>
    <x v="1033"/>
  </r>
  <r>
    <x v="11"/>
    <x v="1093"/>
    <x v="372"/>
  </r>
  <r>
    <x v="11"/>
    <x v="1094"/>
    <x v="1034"/>
  </r>
  <r>
    <x v="11"/>
    <x v="1095"/>
    <x v="1035"/>
  </r>
  <r>
    <x v="11"/>
    <x v="663"/>
    <x v="1036"/>
  </r>
  <r>
    <x v="11"/>
    <x v="1096"/>
    <x v="1037"/>
  </r>
  <r>
    <x v="11"/>
    <x v="1097"/>
    <x v="1038"/>
  </r>
  <r>
    <x v="11"/>
    <x v="1098"/>
    <x v="1039"/>
  </r>
  <r>
    <x v="11"/>
    <x v="1099"/>
    <x v="1040"/>
  </r>
  <r>
    <x v="11"/>
    <x v="1100"/>
    <x v="1041"/>
  </r>
  <r>
    <x v="11"/>
    <x v="1101"/>
    <x v="1042"/>
  </r>
  <r>
    <x v="11"/>
    <x v="1102"/>
    <x v="1043"/>
  </r>
  <r>
    <x v="11"/>
    <x v="1103"/>
    <x v="1044"/>
  </r>
  <r>
    <x v="11"/>
    <x v="1104"/>
    <x v="1045"/>
  </r>
  <r>
    <x v="11"/>
    <x v="1105"/>
    <x v="1046"/>
  </r>
  <r>
    <x v="11"/>
    <x v="1106"/>
    <x v="1047"/>
  </r>
  <r>
    <x v="11"/>
    <x v="1107"/>
    <x v="1048"/>
  </r>
  <r>
    <x v="11"/>
    <x v="1108"/>
    <x v="1049"/>
  </r>
  <r>
    <x v="11"/>
    <x v="1109"/>
    <x v="1050"/>
  </r>
  <r>
    <x v="22"/>
    <x v="1110"/>
    <x v="1051"/>
  </r>
  <r>
    <x v="22"/>
    <x v="714"/>
    <x v="1052"/>
  </r>
  <r>
    <x v="22"/>
    <x v="415"/>
    <x v="144"/>
  </r>
  <r>
    <x v="22"/>
    <x v="724"/>
    <x v="507"/>
  </r>
  <r>
    <x v="22"/>
    <x v="705"/>
    <x v="1053"/>
  </r>
  <r>
    <x v="22"/>
    <x v="109"/>
    <x v="121"/>
  </r>
  <r>
    <x v="22"/>
    <x v="374"/>
    <x v="120"/>
  </r>
  <r>
    <x v="22"/>
    <x v="1111"/>
    <x v="1054"/>
  </r>
  <r>
    <x v="22"/>
    <x v="1112"/>
    <x v="1055"/>
  </r>
  <r>
    <x v="22"/>
    <x v="152"/>
    <x v="101"/>
  </r>
  <r>
    <x v="22"/>
    <x v="418"/>
    <x v="120"/>
  </r>
  <r>
    <x v="22"/>
    <x v="1113"/>
    <x v="1056"/>
  </r>
  <r>
    <x v="22"/>
    <x v="109"/>
    <x v="121"/>
  </r>
  <r>
    <x v="22"/>
    <x v="1114"/>
    <x v="446"/>
  </r>
  <r>
    <x v="22"/>
    <x v="418"/>
    <x v="1057"/>
  </r>
  <r>
    <x v="22"/>
    <x v="1115"/>
    <x v="901"/>
  </r>
  <r>
    <x v="22"/>
    <x v="1116"/>
    <x v="120"/>
  </r>
  <r>
    <x v="22"/>
    <x v="370"/>
    <x v="101"/>
  </r>
  <r>
    <x v="22"/>
    <x v="477"/>
    <x v="31"/>
  </r>
  <r>
    <x v="22"/>
    <x v="119"/>
    <x v="101"/>
  </r>
  <r>
    <x v="22"/>
    <x v="1117"/>
    <x v="1058"/>
  </r>
  <r>
    <x v="22"/>
    <x v="109"/>
    <x v="121"/>
  </r>
  <r>
    <x v="22"/>
    <x v="109"/>
    <x v="121"/>
  </r>
  <r>
    <x v="22"/>
    <x v="1118"/>
    <x v="1059"/>
  </r>
  <r>
    <x v="22"/>
    <x v="684"/>
    <x v="2"/>
  </r>
  <r>
    <x v="22"/>
    <x v="109"/>
    <x v="121"/>
  </r>
  <r>
    <x v="22"/>
    <x v="1119"/>
    <x v="128"/>
  </r>
  <r>
    <x v="22"/>
    <x v="1120"/>
    <x v="1060"/>
  </r>
  <r>
    <x v="22"/>
    <x v="109"/>
    <x v="121"/>
  </r>
  <r>
    <x v="22"/>
    <x v="1121"/>
    <x v="1061"/>
  </r>
  <r>
    <x v="22"/>
    <x v="1122"/>
    <x v="1062"/>
  </r>
  <r>
    <x v="22"/>
    <x v="370"/>
    <x v="507"/>
  </r>
  <r>
    <x v="22"/>
    <x v="1123"/>
    <x v="1063"/>
  </r>
  <r>
    <x v="22"/>
    <x v="1124"/>
    <x v="1064"/>
  </r>
  <r>
    <x v="22"/>
    <x v="419"/>
    <x v="766"/>
  </r>
  <r>
    <x v="22"/>
    <x v="1125"/>
    <x v="180"/>
  </r>
  <r>
    <x v="22"/>
    <x v="1126"/>
    <x v="120"/>
  </r>
  <r>
    <x v="22"/>
    <x v="1127"/>
    <x v="1065"/>
  </r>
  <r>
    <x v="22"/>
    <x v="109"/>
    <x v="121"/>
  </r>
  <r>
    <x v="22"/>
    <x v="109"/>
    <x v="121"/>
  </r>
  <r>
    <x v="22"/>
    <x v="109"/>
    <x v="121"/>
  </r>
  <r>
    <x v="22"/>
    <x v="109"/>
    <x v="121"/>
  </r>
  <r>
    <x v="22"/>
    <x v="109"/>
    <x v="121"/>
  </r>
  <r>
    <x v="22"/>
    <x v="1128"/>
    <x v="384"/>
  </r>
  <r>
    <x v="22"/>
    <x v="109"/>
    <x v="121"/>
  </r>
  <r>
    <x v="22"/>
    <x v="109"/>
    <x v="121"/>
  </r>
  <r>
    <x v="22"/>
    <x v="1129"/>
    <x v="120"/>
  </r>
  <r>
    <x v="22"/>
    <x v="1130"/>
    <x v="120"/>
  </r>
  <r>
    <x v="22"/>
    <x v="109"/>
    <x v="121"/>
  </r>
  <r>
    <x v="22"/>
    <x v="109"/>
    <x v="121"/>
  </r>
  <r>
    <x v="22"/>
    <x v="719"/>
    <x v="2"/>
  </r>
  <r>
    <x v="22"/>
    <x v="1131"/>
    <x v="1066"/>
  </r>
  <r>
    <x v="22"/>
    <x v="1132"/>
    <x v="1067"/>
  </r>
  <r>
    <x v="22"/>
    <x v="109"/>
    <x v="121"/>
  </r>
  <r>
    <x v="22"/>
    <x v="109"/>
    <x v="121"/>
  </r>
  <r>
    <x v="22"/>
    <x v="109"/>
    <x v="121"/>
  </r>
  <r>
    <x v="22"/>
    <x v="109"/>
    <x v="121"/>
  </r>
  <r>
    <x v="23"/>
    <x v="1133"/>
    <x v="1068"/>
  </r>
  <r>
    <x v="23"/>
    <x v="1134"/>
    <x v="1069"/>
  </r>
  <r>
    <x v="23"/>
    <x v="1135"/>
    <x v="1070"/>
  </r>
  <r>
    <x v="23"/>
    <x v="1136"/>
    <x v="1071"/>
  </r>
  <r>
    <x v="23"/>
    <x v="1137"/>
    <x v="1072"/>
  </r>
  <r>
    <x v="23"/>
    <x v="1138"/>
    <x v="1073"/>
  </r>
  <r>
    <x v="23"/>
    <x v="1139"/>
    <x v="1074"/>
  </r>
  <r>
    <x v="23"/>
    <x v="1140"/>
    <x v="1075"/>
  </r>
  <r>
    <x v="23"/>
    <x v="1141"/>
    <x v="1076"/>
  </r>
  <r>
    <x v="23"/>
    <x v="1142"/>
    <x v="1077"/>
  </r>
  <r>
    <x v="23"/>
    <x v="1143"/>
    <x v="1078"/>
  </r>
  <r>
    <x v="23"/>
    <x v="1144"/>
    <x v="1079"/>
  </r>
  <r>
    <x v="23"/>
    <x v="1145"/>
    <x v="1080"/>
  </r>
  <r>
    <x v="23"/>
    <x v="1146"/>
    <x v="1081"/>
  </r>
  <r>
    <x v="23"/>
    <x v="1147"/>
    <x v="1082"/>
  </r>
  <r>
    <x v="23"/>
    <x v="1148"/>
    <x v="1083"/>
  </r>
  <r>
    <x v="23"/>
    <x v="1149"/>
    <x v="1084"/>
  </r>
  <r>
    <x v="23"/>
    <x v="1150"/>
    <x v="1085"/>
  </r>
  <r>
    <x v="23"/>
    <x v="1151"/>
    <x v="1086"/>
  </r>
  <r>
    <x v="23"/>
    <x v="1152"/>
    <x v="1087"/>
  </r>
  <r>
    <x v="10"/>
    <x v="1153"/>
    <x v="844"/>
  </r>
  <r>
    <x v="10"/>
    <x v="370"/>
    <x v="144"/>
  </r>
  <r>
    <x v="10"/>
    <x v="1154"/>
    <x v="384"/>
  </r>
  <r>
    <x v="10"/>
    <x v="109"/>
    <x v="121"/>
  </r>
  <r>
    <x v="10"/>
    <x v="1155"/>
    <x v="73"/>
  </r>
  <r>
    <x v="10"/>
    <x v="1156"/>
    <x v="587"/>
  </r>
  <r>
    <x v="10"/>
    <x v="109"/>
    <x v="121"/>
  </r>
  <r>
    <x v="10"/>
    <x v="365"/>
    <x v="88"/>
  </r>
  <r>
    <x v="10"/>
    <x v="109"/>
    <x v="121"/>
  </r>
  <r>
    <x v="10"/>
    <x v="1157"/>
    <x v="1088"/>
  </r>
  <r>
    <x v="10"/>
    <x v="1158"/>
    <x v="101"/>
  </r>
  <r>
    <x v="10"/>
    <x v="571"/>
    <x v="2"/>
  </r>
  <r>
    <x v="10"/>
    <x v="109"/>
    <x v="121"/>
  </r>
  <r>
    <x v="10"/>
    <x v="1159"/>
    <x v="1089"/>
  </r>
  <r>
    <x v="10"/>
    <x v="109"/>
    <x v="121"/>
  </r>
  <r>
    <x v="10"/>
    <x v="109"/>
    <x v="121"/>
  </r>
  <r>
    <x v="10"/>
    <x v="440"/>
    <x v="120"/>
  </r>
  <r>
    <x v="10"/>
    <x v="1160"/>
    <x v="1090"/>
  </r>
  <r>
    <x v="10"/>
    <x v="1161"/>
    <x v="144"/>
  </r>
  <r>
    <x v="10"/>
    <x v="1162"/>
    <x v="1091"/>
  </r>
  <r>
    <x v="20"/>
    <x v="1163"/>
    <x v="1092"/>
  </r>
  <r>
    <x v="20"/>
    <x v="1164"/>
    <x v="1093"/>
  </r>
  <r>
    <x v="20"/>
    <x v="1165"/>
    <x v="1094"/>
  </r>
  <r>
    <x v="20"/>
    <x v="1166"/>
    <x v="1095"/>
  </r>
  <r>
    <x v="20"/>
    <x v="1167"/>
    <x v="1096"/>
  </r>
  <r>
    <x v="20"/>
    <x v="209"/>
    <x v="1097"/>
  </r>
  <r>
    <x v="20"/>
    <x v="1168"/>
    <x v="1098"/>
  </r>
  <r>
    <x v="20"/>
    <x v="1169"/>
    <x v="1099"/>
  </r>
  <r>
    <x v="20"/>
    <x v="1170"/>
    <x v="1100"/>
  </r>
  <r>
    <x v="20"/>
    <x v="1171"/>
    <x v="1101"/>
  </r>
  <r>
    <x v="20"/>
    <x v="1172"/>
    <x v="1102"/>
  </r>
  <r>
    <x v="20"/>
    <x v="1173"/>
    <x v="1103"/>
  </r>
  <r>
    <x v="20"/>
    <x v="1174"/>
    <x v="1104"/>
  </r>
  <r>
    <x v="20"/>
    <x v="1175"/>
    <x v="1105"/>
  </r>
  <r>
    <x v="20"/>
    <x v="1176"/>
    <x v="1106"/>
  </r>
  <r>
    <x v="20"/>
    <x v="1177"/>
    <x v="1107"/>
  </r>
  <r>
    <x v="20"/>
    <x v="1178"/>
    <x v="1108"/>
  </r>
  <r>
    <x v="20"/>
    <x v="1179"/>
    <x v="1109"/>
  </r>
  <r>
    <x v="20"/>
    <x v="1180"/>
    <x v="1110"/>
  </r>
  <r>
    <x v="20"/>
    <x v="1181"/>
    <x v="1111"/>
  </r>
  <r>
    <x v="20"/>
    <x v="1182"/>
    <x v="1112"/>
  </r>
  <r>
    <x v="20"/>
    <x v="1183"/>
    <x v="1113"/>
  </r>
  <r>
    <x v="20"/>
    <x v="1184"/>
    <x v="1114"/>
  </r>
  <r>
    <x v="20"/>
    <x v="1185"/>
    <x v="1115"/>
  </r>
  <r>
    <x v="20"/>
    <x v="1186"/>
    <x v="1116"/>
  </r>
  <r>
    <x v="20"/>
    <x v="1187"/>
    <x v="1117"/>
  </r>
  <r>
    <x v="20"/>
    <x v="1188"/>
    <x v="1118"/>
  </r>
  <r>
    <x v="20"/>
    <x v="1189"/>
    <x v="1119"/>
  </r>
  <r>
    <x v="20"/>
    <x v="1190"/>
    <x v="1120"/>
  </r>
  <r>
    <x v="20"/>
    <x v="1191"/>
    <x v="1121"/>
  </r>
  <r>
    <x v="20"/>
    <x v="1192"/>
    <x v="1122"/>
  </r>
  <r>
    <x v="20"/>
    <x v="1193"/>
    <x v="1123"/>
  </r>
  <r>
    <x v="20"/>
    <x v="1194"/>
    <x v="1124"/>
  </r>
  <r>
    <x v="20"/>
    <x v="1195"/>
    <x v="1125"/>
  </r>
  <r>
    <x v="20"/>
    <x v="1196"/>
    <x v="1126"/>
  </r>
  <r>
    <x v="20"/>
    <x v="1197"/>
    <x v="1127"/>
  </r>
  <r>
    <x v="20"/>
    <x v="1198"/>
    <x v="1128"/>
  </r>
  <r>
    <x v="20"/>
    <x v="1199"/>
    <x v="1129"/>
  </r>
  <r>
    <x v="20"/>
    <x v="1200"/>
    <x v="1130"/>
  </r>
  <r>
    <x v="20"/>
    <x v="1201"/>
    <x v="1131"/>
  </r>
  <r>
    <x v="24"/>
    <x v="108"/>
    <x v="366"/>
  </r>
  <r>
    <x v="24"/>
    <x v="914"/>
    <x v="135"/>
  </r>
  <r>
    <x v="24"/>
    <x v="1202"/>
    <x v="119"/>
  </r>
  <r>
    <x v="24"/>
    <x v="109"/>
    <x v="121"/>
  </r>
  <r>
    <x v="24"/>
    <x v="108"/>
    <x v="120"/>
  </r>
  <r>
    <x v="24"/>
    <x v="1203"/>
    <x v="1132"/>
  </r>
  <r>
    <x v="24"/>
    <x v="109"/>
    <x v="121"/>
  </r>
  <r>
    <x v="24"/>
    <x v="1204"/>
    <x v="88"/>
  </r>
  <r>
    <x v="24"/>
    <x v="481"/>
    <x v="1133"/>
  </r>
  <r>
    <x v="24"/>
    <x v="1205"/>
    <x v="1134"/>
  </r>
  <r>
    <x v="24"/>
    <x v="109"/>
    <x v="121"/>
  </r>
  <r>
    <x v="24"/>
    <x v="1206"/>
    <x v="1135"/>
  </r>
  <r>
    <x v="24"/>
    <x v="109"/>
    <x v="121"/>
  </r>
  <r>
    <x v="24"/>
    <x v="109"/>
    <x v="121"/>
  </r>
  <r>
    <x v="24"/>
    <x v="109"/>
    <x v="121"/>
  </r>
  <r>
    <x v="24"/>
    <x v="1207"/>
    <x v="1136"/>
  </r>
  <r>
    <x v="24"/>
    <x v="914"/>
    <x v="101"/>
  </r>
  <r>
    <x v="24"/>
    <x v="1208"/>
    <x v="123"/>
  </r>
  <r>
    <x v="24"/>
    <x v="119"/>
    <x v="73"/>
  </r>
  <r>
    <x v="24"/>
    <x v="1209"/>
    <x v="842"/>
  </r>
  <r>
    <x v="25"/>
    <x v="1210"/>
    <x v="407"/>
  </r>
  <r>
    <x v="25"/>
    <x v="109"/>
    <x v="121"/>
  </r>
  <r>
    <x v="25"/>
    <x v="1211"/>
    <x v="665"/>
  </r>
  <r>
    <x v="25"/>
    <x v="370"/>
    <x v="119"/>
  </r>
  <r>
    <x v="25"/>
    <x v="453"/>
    <x v="101"/>
  </r>
  <r>
    <x v="25"/>
    <x v="1212"/>
    <x v="1137"/>
  </r>
  <r>
    <x v="25"/>
    <x v="1213"/>
    <x v="1138"/>
  </r>
  <r>
    <x v="25"/>
    <x v="1214"/>
    <x v="1139"/>
  </r>
  <r>
    <x v="25"/>
    <x v="109"/>
    <x v="121"/>
  </r>
  <r>
    <x v="25"/>
    <x v="613"/>
    <x v="1140"/>
  </r>
  <r>
    <x v="25"/>
    <x v="1215"/>
    <x v="135"/>
  </r>
  <r>
    <x v="25"/>
    <x v="152"/>
    <x v="694"/>
  </r>
  <r>
    <x v="25"/>
    <x v="1216"/>
    <x v="1141"/>
  </r>
  <r>
    <x v="25"/>
    <x v="1217"/>
    <x v="1142"/>
  </r>
  <r>
    <x v="25"/>
    <x v="1218"/>
    <x v="1143"/>
  </r>
  <r>
    <x v="25"/>
    <x v="175"/>
    <x v="178"/>
  </r>
  <r>
    <x v="25"/>
    <x v="1219"/>
    <x v="446"/>
  </r>
  <r>
    <x v="25"/>
    <x v="1220"/>
    <x v="22"/>
  </r>
  <r>
    <x v="25"/>
    <x v="1221"/>
    <x v="454"/>
  </r>
  <r>
    <x v="25"/>
    <x v="109"/>
    <x v="121"/>
  </r>
  <r>
    <x v="26"/>
    <x v="724"/>
    <x v="144"/>
  </r>
  <r>
    <x v="26"/>
    <x v="1222"/>
    <x v="1144"/>
  </r>
  <r>
    <x v="26"/>
    <x v="1223"/>
    <x v="2"/>
  </r>
  <r>
    <x v="26"/>
    <x v="109"/>
    <x v="121"/>
  </r>
  <r>
    <x v="26"/>
    <x v="1224"/>
    <x v="1145"/>
  </r>
  <r>
    <x v="26"/>
    <x v="109"/>
    <x v="121"/>
  </r>
  <r>
    <x v="26"/>
    <x v="473"/>
    <x v="120"/>
  </r>
  <r>
    <x v="26"/>
    <x v="109"/>
    <x v="121"/>
  </r>
  <r>
    <x v="26"/>
    <x v="109"/>
    <x v="121"/>
  </r>
  <r>
    <x v="26"/>
    <x v="617"/>
    <x v="1146"/>
  </r>
  <r>
    <x v="26"/>
    <x v="1225"/>
    <x v="1147"/>
  </r>
  <r>
    <x v="26"/>
    <x v="109"/>
    <x v="121"/>
  </r>
  <r>
    <x v="26"/>
    <x v="1226"/>
    <x v="120"/>
  </r>
  <r>
    <x v="26"/>
    <x v="1227"/>
    <x v="442"/>
  </r>
  <r>
    <x v="26"/>
    <x v="1228"/>
    <x v="379"/>
  </r>
  <r>
    <x v="26"/>
    <x v="1229"/>
    <x v="384"/>
  </r>
  <r>
    <x v="26"/>
    <x v="109"/>
    <x v="121"/>
  </r>
  <r>
    <x v="26"/>
    <x v="415"/>
    <x v="120"/>
  </r>
  <r>
    <x v="26"/>
    <x v="109"/>
    <x v="121"/>
  </r>
  <r>
    <x v="26"/>
    <x v="1230"/>
    <x v="1148"/>
  </r>
  <r>
    <x v="11"/>
    <x v="1231"/>
    <x v="1149"/>
  </r>
  <r>
    <x v="11"/>
    <x v="325"/>
    <x v="1150"/>
  </r>
  <r>
    <x v="11"/>
    <x v="1232"/>
    <x v="1151"/>
  </r>
  <r>
    <x v="11"/>
    <x v="1233"/>
    <x v="1152"/>
  </r>
  <r>
    <x v="11"/>
    <x v="1234"/>
    <x v="1153"/>
  </r>
  <r>
    <x v="11"/>
    <x v="1235"/>
    <x v="1154"/>
  </r>
  <r>
    <x v="11"/>
    <x v="1236"/>
    <x v="1155"/>
  </r>
  <r>
    <x v="11"/>
    <x v="982"/>
    <x v="1156"/>
  </r>
  <r>
    <x v="11"/>
    <x v="1237"/>
    <x v="1157"/>
  </r>
  <r>
    <x v="11"/>
    <x v="1238"/>
    <x v="1158"/>
  </r>
  <r>
    <x v="11"/>
    <x v="1239"/>
    <x v="1159"/>
  </r>
  <r>
    <x v="11"/>
    <x v="1007"/>
    <x v="73"/>
  </r>
  <r>
    <x v="11"/>
    <x v="1240"/>
    <x v="1160"/>
  </r>
  <r>
    <x v="11"/>
    <x v="1241"/>
    <x v="1161"/>
  </r>
  <r>
    <x v="11"/>
    <x v="1242"/>
    <x v="1162"/>
  </r>
  <r>
    <x v="11"/>
    <x v="1243"/>
    <x v="1163"/>
  </r>
  <r>
    <x v="11"/>
    <x v="1244"/>
    <x v="1164"/>
  </r>
  <r>
    <x v="11"/>
    <x v="1245"/>
    <x v="1165"/>
  </r>
  <r>
    <x v="11"/>
    <x v="25"/>
    <x v="1166"/>
  </r>
  <r>
    <x v="11"/>
    <x v="1246"/>
    <x v="1167"/>
  </r>
  <r>
    <x v="11"/>
    <x v="1247"/>
    <x v="1168"/>
  </r>
  <r>
    <x v="11"/>
    <x v="1248"/>
    <x v="1169"/>
  </r>
  <r>
    <x v="11"/>
    <x v="1249"/>
    <x v="1170"/>
  </r>
  <r>
    <x v="11"/>
    <x v="1250"/>
    <x v="1171"/>
  </r>
  <r>
    <x v="11"/>
    <x v="1251"/>
    <x v="1172"/>
  </r>
  <r>
    <x v="11"/>
    <x v="1252"/>
    <x v="1173"/>
  </r>
  <r>
    <x v="11"/>
    <x v="967"/>
    <x v="1174"/>
  </r>
  <r>
    <x v="11"/>
    <x v="1253"/>
    <x v="1175"/>
  </r>
  <r>
    <x v="11"/>
    <x v="1078"/>
    <x v="1176"/>
  </r>
  <r>
    <x v="11"/>
    <x v="1254"/>
    <x v="1177"/>
  </r>
  <r>
    <x v="11"/>
    <x v="1255"/>
    <x v="1178"/>
  </r>
  <r>
    <x v="11"/>
    <x v="1256"/>
    <x v="1179"/>
  </r>
  <r>
    <x v="11"/>
    <x v="31"/>
    <x v="1180"/>
  </r>
  <r>
    <x v="11"/>
    <x v="10"/>
    <x v="1181"/>
  </r>
  <r>
    <x v="11"/>
    <x v="1066"/>
    <x v="1182"/>
  </r>
  <r>
    <x v="11"/>
    <x v="1257"/>
    <x v="1183"/>
  </r>
  <r>
    <x v="11"/>
    <x v="965"/>
    <x v="1184"/>
  </r>
  <r>
    <x v="11"/>
    <x v="2"/>
    <x v="1185"/>
  </r>
  <r>
    <x v="11"/>
    <x v="31"/>
    <x v="1186"/>
  </r>
  <r>
    <x v="11"/>
    <x v="1258"/>
    <x v="1187"/>
  </r>
  <r>
    <x v="27"/>
    <x v="578"/>
    <x v="1188"/>
  </r>
  <r>
    <x v="27"/>
    <x v="31"/>
    <x v="317"/>
  </r>
  <r>
    <x v="27"/>
    <x v="1259"/>
    <x v="1189"/>
  </r>
  <r>
    <x v="27"/>
    <x v="1260"/>
    <x v="1190"/>
  </r>
  <r>
    <x v="27"/>
    <x v="1261"/>
    <x v="1191"/>
  </r>
  <r>
    <x v="27"/>
    <x v="1097"/>
    <x v="1192"/>
  </r>
  <r>
    <x v="27"/>
    <x v="1262"/>
    <x v="1193"/>
  </r>
  <r>
    <x v="27"/>
    <x v="1263"/>
    <x v="1194"/>
  </r>
  <r>
    <x v="27"/>
    <x v="1264"/>
    <x v="1195"/>
  </r>
  <r>
    <x v="27"/>
    <x v="1265"/>
    <x v="1196"/>
  </r>
  <r>
    <x v="27"/>
    <x v="1266"/>
    <x v="1197"/>
  </r>
  <r>
    <x v="27"/>
    <x v="17"/>
    <x v="1198"/>
  </r>
  <r>
    <x v="27"/>
    <x v="1267"/>
    <x v="1199"/>
  </r>
  <r>
    <x v="27"/>
    <x v="1268"/>
    <x v="1200"/>
  </r>
  <r>
    <x v="27"/>
    <x v="1269"/>
    <x v="1201"/>
  </r>
  <r>
    <x v="27"/>
    <x v="1270"/>
    <x v="1202"/>
  </r>
  <r>
    <x v="27"/>
    <x v="1271"/>
    <x v="1203"/>
  </r>
  <r>
    <x v="27"/>
    <x v="1272"/>
    <x v="1204"/>
  </r>
  <r>
    <x v="27"/>
    <x v="1273"/>
    <x v="1205"/>
  </r>
  <r>
    <x v="27"/>
    <x v="1274"/>
    <x v="1206"/>
  </r>
  <r>
    <x v="27"/>
    <x v="1275"/>
    <x v="1207"/>
  </r>
  <r>
    <x v="27"/>
    <x v="1276"/>
    <x v="1208"/>
  </r>
  <r>
    <x v="27"/>
    <x v="1277"/>
    <x v="1209"/>
  </r>
  <r>
    <x v="27"/>
    <x v="1278"/>
    <x v="1210"/>
  </r>
  <r>
    <x v="27"/>
    <x v="1279"/>
    <x v="1211"/>
  </r>
  <r>
    <x v="27"/>
    <x v="1280"/>
    <x v="1212"/>
  </r>
  <r>
    <x v="27"/>
    <x v="1281"/>
    <x v="1213"/>
  </r>
  <r>
    <x v="27"/>
    <x v="1276"/>
    <x v="1214"/>
  </r>
  <r>
    <x v="27"/>
    <x v="1282"/>
    <x v="404"/>
  </r>
  <r>
    <x v="27"/>
    <x v="946"/>
    <x v="1215"/>
  </r>
  <r>
    <x v="27"/>
    <x v="1283"/>
    <x v="1216"/>
  </r>
  <r>
    <x v="27"/>
    <x v="1284"/>
    <x v="1217"/>
  </r>
  <r>
    <x v="27"/>
    <x v="1285"/>
    <x v="1218"/>
  </r>
  <r>
    <x v="27"/>
    <x v="1286"/>
    <x v="1219"/>
  </r>
  <r>
    <x v="27"/>
    <x v="1287"/>
    <x v="1220"/>
  </r>
  <r>
    <x v="27"/>
    <x v="1288"/>
    <x v="1221"/>
  </r>
  <r>
    <x v="27"/>
    <x v="1067"/>
    <x v="1222"/>
  </r>
  <r>
    <x v="27"/>
    <x v="1289"/>
    <x v="1223"/>
  </r>
  <r>
    <x v="27"/>
    <x v="1290"/>
    <x v="372"/>
  </r>
  <r>
    <x v="27"/>
    <x v="1291"/>
    <x v="1224"/>
  </r>
  <r>
    <x v="28"/>
    <x v="1292"/>
    <x v="1225"/>
  </r>
  <r>
    <x v="28"/>
    <x v="109"/>
    <x v="121"/>
  </r>
  <r>
    <x v="28"/>
    <x v="1293"/>
    <x v="1226"/>
  </r>
  <r>
    <x v="28"/>
    <x v="1294"/>
    <x v="1227"/>
  </r>
  <r>
    <x v="28"/>
    <x v="82"/>
    <x v="1228"/>
  </r>
  <r>
    <x v="28"/>
    <x v="1295"/>
    <x v="666"/>
  </r>
  <r>
    <x v="28"/>
    <x v="1296"/>
    <x v="1229"/>
  </r>
  <r>
    <x v="28"/>
    <x v="1297"/>
    <x v="1230"/>
  </r>
  <r>
    <x v="28"/>
    <x v="31"/>
    <x v="1231"/>
  </r>
  <r>
    <x v="28"/>
    <x v="1298"/>
    <x v="1232"/>
  </r>
  <r>
    <x v="28"/>
    <x v="1299"/>
    <x v="1233"/>
  </r>
  <r>
    <x v="28"/>
    <x v="1300"/>
    <x v="1234"/>
  </r>
  <r>
    <x v="28"/>
    <x v="1301"/>
    <x v="436"/>
  </r>
  <r>
    <x v="28"/>
    <x v="833"/>
    <x v="144"/>
  </r>
  <r>
    <x v="28"/>
    <x v="1302"/>
    <x v="1235"/>
  </r>
  <r>
    <x v="28"/>
    <x v="109"/>
    <x v="121"/>
  </r>
  <r>
    <x v="28"/>
    <x v="1303"/>
    <x v="1236"/>
  </r>
  <r>
    <x v="28"/>
    <x v="109"/>
    <x v="121"/>
  </r>
  <r>
    <x v="28"/>
    <x v="1304"/>
    <x v="1237"/>
  </r>
  <r>
    <x v="28"/>
    <x v="1305"/>
    <x v="1238"/>
  </r>
  <r>
    <x v="28"/>
    <x v="1306"/>
    <x v="144"/>
  </r>
  <r>
    <x v="28"/>
    <x v="1307"/>
    <x v="120"/>
  </r>
  <r>
    <x v="28"/>
    <x v="391"/>
    <x v="157"/>
  </r>
  <r>
    <x v="28"/>
    <x v="1308"/>
    <x v="1239"/>
  </r>
  <r>
    <x v="28"/>
    <x v="109"/>
    <x v="121"/>
  </r>
  <r>
    <x v="28"/>
    <x v="109"/>
    <x v="121"/>
  </r>
  <r>
    <x v="28"/>
    <x v="1309"/>
    <x v="1240"/>
  </r>
  <r>
    <x v="28"/>
    <x v="109"/>
    <x v="121"/>
  </r>
  <r>
    <x v="28"/>
    <x v="1310"/>
    <x v="1241"/>
  </r>
  <r>
    <x v="28"/>
    <x v="1311"/>
    <x v="447"/>
  </r>
  <r>
    <x v="28"/>
    <x v="1131"/>
    <x v="1242"/>
  </r>
  <r>
    <x v="28"/>
    <x v="109"/>
    <x v="121"/>
  </r>
  <r>
    <x v="28"/>
    <x v="1312"/>
    <x v="73"/>
  </r>
  <r>
    <x v="28"/>
    <x v="1313"/>
    <x v="1243"/>
  </r>
  <r>
    <x v="28"/>
    <x v="881"/>
    <x v="148"/>
  </r>
  <r>
    <x v="28"/>
    <x v="847"/>
    <x v="73"/>
  </r>
  <r>
    <x v="28"/>
    <x v="1314"/>
    <x v="1244"/>
  </r>
  <r>
    <x v="28"/>
    <x v="1315"/>
    <x v="839"/>
  </r>
  <r>
    <x v="28"/>
    <x v="1316"/>
    <x v="123"/>
  </r>
  <r>
    <x v="28"/>
    <x v="1317"/>
    <x v="1245"/>
  </r>
  <r>
    <x v="28"/>
    <x v="109"/>
    <x v="121"/>
  </r>
  <r>
    <x v="28"/>
    <x v="1318"/>
    <x v="120"/>
  </r>
  <r>
    <x v="28"/>
    <x v="896"/>
    <x v="1246"/>
  </r>
  <r>
    <x v="28"/>
    <x v="1319"/>
    <x v="440"/>
  </r>
  <r>
    <x v="28"/>
    <x v="1320"/>
    <x v="1247"/>
  </r>
  <r>
    <x v="28"/>
    <x v="1321"/>
    <x v="1248"/>
  </r>
  <r>
    <x v="28"/>
    <x v="108"/>
    <x v="120"/>
  </r>
  <r>
    <x v="28"/>
    <x v="1322"/>
    <x v="1249"/>
  </r>
  <r>
    <x v="28"/>
    <x v="109"/>
    <x v="121"/>
  </r>
  <r>
    <x v="28"/>
    <x v="109"/>
    <x v="121"/>
  </r>
  <r>
    <x v="28"/>
    <x v="109"/>
    <x v="121"/>
  </r>
  <r>
    <x v="28"/>
    <x v="109"/>
    <x v="121"/>
  </r>
  <r>
    <x v="28"/>
    <x v="109"/>
    <x v="121"/>
  </r>
  <r>
    <x v="28"/>
    <x v="1323"/>
    <x v="120"/>
  </r>
  <r>
    <x v="28"/>
    <x v="1324"/>
    <x v="698"/>
  </r>
  <r>
    <x v="28"/>
    <x v="1325"/>
    <x v="1250"/>
  </r>
  <r>
    <x v="28"/>
    <x v="1212"/>
    <x v="98"/>
  </r>
  <r>
    <x v="28"/>
    <x v="177"/>
    <x v="135"/>
  </r>
  <r>
    <x v="28"/>
    <x v="370"/>
    <x v="120"/>
  </r>
  <r>
    <x v="28"/>
    <x v="109"/>
    <x v="121"/>
  </r>
  <r>
    <x v="20"/>
    <x v="1326"/>
    <x v="1251"/>
  </r>
  <r>
    <x v="20"/>
    <x v="648"/>
    <x v="1252"/>
  </r>
  <r>
    <x v="20"/>
    <x v="1327"/>
    <x v="1253"/>
  </r>
  <r>
    <x v="20"/>
    <x v="1328"/>
    <x v="1254"/>
  </r>
  <r>
    <x v="20"/>
    <x v="1329"/>
    <x v="1255"/>
  </r>
  <r>
    <x v="20"/>
    <x v="1330"/>
    <x v="1256"/>
  </r>
  <r>
    <x v="20"/>
    <x v="1331"/>
    <x v="1257"/>
  </r>
  <r>
    <x v="20"/>
    <x v="1332"/>
    <x v="1258"/>
  </r>
  <r>
    <x v="20"/>
    <x v="1333"/>
    <x v="1259"/>
  </r>
  <r>
    <x v="20"/>
    <x v="1334"/>
    <x v="1260"/>
  </r>
  <r>
    <x v="20"/>
    <x v="1335"/>
    <x v="1261"/>
  </r>
  <r>
    <x v="20"/>
    <x v="1336"/>
    <x v="1262"/>
  </r>
  <r>
    <x v="20"/>
    <x v="1277"/>
    <x v="1263"/>
  </r>
  <r>
    <x v="20"/>
    <x v="1337"/>
    <x v="1264"/>
  </r>
  <r>
    <x v="20"/>
    <x v="43"/>
    <x v="507"/>
  </r>
  <r>
    <x v="20"/>
    <x v="1338"/>
    <x v="1265"/>
  </r>
  <r>
    <x v="20"/>
    <x v="1339"/>
    <x v="1266"/>
  </r>
  <r>
    <x v="20"/>
    <x v="1340"/>
    <x v="1267"/>
  </r>
  <r>
    <x v="20"/>
    <x v="15"/>
    <x v="1268"/>
  </r>
  <r>
    <x v="20"/>
    <x v="1341"/>
    <x v="1269"/>
  </r>
  <r>
    <x v="20"/>
    <x v="1342"/>
    <x v="1270"/>
  </r>
  <r>
    <x v="20"/>
    <x v="1343"/>
    <x v="1271"/>
  </r>
  <r>
    <x v="20"/>
    <x v="1344"/>
    <x v="1272"/>
  </r>
  <r>
    <x v="20"/>
    <x v="1345"/>
    <x v="1273"/>
  </r>
  <r>
    <x v="20"/>
    <x v="1346"/>
    <x v="1274"/>
  </r>
  <r>
    <x v="20"/>
    <x v="109"/>
    <x v="121"/>
  </r>
  <r>
    <x v="20"/>
    <x v="1347"/>
    <x v="1275"/>
  </r>
  <r>
    <x v="20"/>
    <x v="1348"/>
    <x v="1276"/>
  </r>
  <r>
    <x v="20"/>
    <x v="1349"/>
    <x v="1277"/>
  </r>
  <r>
    <x v="20"/>
    <x v="1350"/>
    <x v="456"/>
  </r>
  <r>
    <x v="20"/>
    <x v="1351"/>
    <x v="1278"/>
  </r>
  <r>
    <x v="20"/>
    <x v="1352"/>
    <x v="1279"/>
  </r>
  <r>
    <x v="20"/>
    <x v="1353"/>
    <x v="1280"/>
  </r>
  <r>
    <x v="20"/>
    <x v="768"/>
    <x v="1281"/>
  </r>
  <r>
    <x v="20"/>
    <x v="1354"/>
    <x v="1282"/>
  </r>
  <r>
    <x v="20"/>
    <x v="1355"/>
    <x v="33"/>
  </r>
  <r>
    <x v="20"/>
    <x v="1356"/>
    <x v="1283"/>
  </r>
  <r>
    <x v="20"/>
    <x v="1357"/>
    <x v="1284"/>
  </r>
  <r>
    <x v="20"/>
    <x v="1358"/>
    <x v="1285"/>
  </r>
  <r>
    <x v="20"/>
    <x v="1359"/>
    <x v="1286"/>
  </r>
  <r>
    <x v="20"/>
    <x v="1360"/>
    <x v="1287"/>
  </r>
  <r>
    <x v="20"/>
    <x v="1361"/>
    <x v="1288"/>
  </r>
  <r>
    <x v="20"/>
    <x v="1362"/>
    <x v="1289"/>
  </r>
  <r>
    <x v="20"/>
    <x v="1363"/>
    <x v="1290"/>
  </r>
  <r>
    <x v="20"/>
    <x v="1364"/>
    <x v="1291"/>
  </r>
  <r>
    <x v="20"/>
    <x v="1365"/>
    <x v="1292"/>
  </r>
  <r>
    <x v="20"/>
    <x v="1366"/>
    <x v="1293"/>
  </r>
  <r>
    <x v="20"/>
    <x v="1367"/>
    <x v="1090"/>
  </r>
  <r>
    <x v="20"/>
    <x v="724"/>
    <x v="119"/>
  </r>
  <r>
    <x v="20"/>
    <x v="1368"/>
    <x v="1294"/>
  </r>
  <r>
    <x v="20"/>
    <x v="1369"/>
    <x v="1295"/>
  </r>
  <r>
    <x v="20"/>
    <x v="1370"/>
    <x v="1296"/>
  </r>
  <r>
    <x v="20"/>
    <x v="843"/>
    <x v="135"/>
  </r>
  <r>
    <x v="20"/>
    <x v="1371"/>
    <x v="1297"/>
  </r>
  <r>
    <x v="20"/>
    <x v="1372"/>
    <x v="1298"/>
  </r>
  <r>
    <x v="20"/>
    <x v="1373"/>
    <x v="1299"/>
  </r>
  <r>
    <x v="20"/>
    <x v="697"/>
    <x v="1300"/>
  </r>
  <r>
    <x v="20"/>
    <x v="1374"/>
    <x v="1301"/>
  </r>
  <r>
    <x v="20"/>
    <x v="1375"/>
    <x v="1302"/>
  </r>
  <r>
    <x v="20"/>
    <x v="1376"/>
    <x v="1303"/>
  </r>
  <r>
    <x v="20"/>
    <x v="1377"/>
    <x v="1304"/>
  </r>
  <r>
    <x v="20"/>
    <x v="1378"/>
    <x v="1305"/>
  </r>
  <r>
    <x v="20"/>
    <x v="1379"/>
    <x v="1306"/>
  </r>
  <r>
    <x v="20"/>
    <x v="1380"/>
    <x v="1307"/>
  </r>
  <r>
    <x v="20"/>
    <x v="1381"/>
    <x v="1308"/>
  </r>
  <r>
    <x v="20"/>
    <x v="1382"/>
    <x v="1309"/>
  </r>
  <r>
    <x v="20"/>
    <x v="1383"/>
    <x v="1310"/>
  </r>
  <r>
    <x v="20"/>
    <x v="1384"/>
    <x v="1311"/>
  </r>
  <r>
    <x v="20"/>
    <x v="1385"/>
    <x v="1312"/>
  </r>
  <r>
    <x v="20"/>
    <x v="422"/>
    <x v="507"/>
  </r>
  <r>
    <x v="20"/>
    <x v="1386"/>
    <x v="1313"/>
  </r>
  <r>
    <x v="20"/>
    <x v="1387"/>
    <x v="1314"/>
  </r>
  <r>
    <x v="20"/>
    <x v="109"/>
    <x v="121"/>
  </r>
  <r>
    <x v="20"/>
    <x v="1388"/>
    <x v="1315"/>
  </r>
  <r>
    <x v="20"/>
    <x v="109"/>
    <x v="121"/>
  </r>
  <r>
    <x v="20"/>
    <x v="1389"/>
    <x v="1316"/>
  </r>
  <r>
    <x v="20"/>
    <x v="1390"/>
    <x v="1317"/>
  </r>
  <r>
    <x v="20"/>
    <x v="109"/>
    <x v="121"/>
  </r>
  <r>
    <x v="20"/>
    <x v="1391"/>
    <x v="1318"/>
  </r>
  <r>
    <x v="20"/>
    <x v="1392"/>
    <x v="1319"/>
  </r>
  <r>
    <x v="11"/>
    <x v="1393"/>
    <x v="1320"/>
  </r>
  <r>
    <x v="11"/>
    <x v="31"/>
    <x v="50"/>
  </r>
  <r>
    <x v="11"/>
    <x v="1394"/>
    <x v="1321"/>
  </r>
  <r>
    <x v="11"/>
    <x v="1395"/>
    <x v="1322"/>
  </r>
  <r>
    <x v="11"/>
    <x v="1396"/>
    <x v="1323"/>
  </r>
  <r>
    <x v="11"/>
    <x v="50"/>
    <x v="1324"/>
  </r>
  <r>
    <x v="11"/>
    <x v="1397"/>
    <x v="1325"/>
  </r>
  <r>
    <x v="11"/>
    <x v="1398"/>
    <x v="1326"/>
  </r>
  <r>
    <x v="11"/>
    <x v="1399"/>
    <x v="1327"/>
  </r>
  <r>
    <x v="11"/>
    <x v="1400"/>
    <x v="1328"/>
  </r>
  <r>
    <x v="11"/>
    <x v="288"/>
    <x v="1329"/>
  </r>
  <r>
    <x v="11"/>
    <x v="1401"/>
    <x v="384"/>
  </r>
  <r>
    <x v="11"/>
    <x v="1402"/>
    <x v="840"/>
  </r>
  <r>
    <x v="11"/>
    <x v="1403"/>
    <x v="1330"/>
  </r>
  <r>
    <x v="11"/>
    <x v="87"/>
    <x v="1331"/>
  </r>
  <r>
    <x v="11"/>
    <x v="1404"/>
    <x v="1332"/>
  </r>
  <r>
    <x v="11"/>
    <x v="1405"/>
    <x v="1333"/>
  </r>
  <r>
    <x v="11"/>
    <x v="1406"/>
    <x v="1334"/>
  </r>
  <r>
    <x v="11"/>
    <x v="1407"/>
    <x v="1335"/>
  </r>
  <r>
    <x v="11"/>
    <x v="1408"/>
    <x v="1336"/>
  </r>
  <r>
    <x v="11"/>
    <x v="1409"/>
    <x v="1337"/>
  </r>
  <r>
    <x v="11"/>
    <x v="1410"/>
    <x v="1338"/>
  </r>
  <r>
    <x v="11"/>
    <x v="1411"/>
    <x v="1339"/>
  </r>
  <r>
    <x v="11"/>
    <x v="578"/>
    <x v="1340"/>
  </r>
  <r>
    <x v="11"/>
    <x v="31"/>
    <x v="1341"/>
  </r>
  <r>
    <x v="11"/>
    <x v="1412"/>
    <x v="1342"/>
  </r>
  <r>
    <x v="11"/>
    <x v="1413"/>
    <x v="1343"/>
  </r>
  <r>
    <x v="11"/>
    <x v="1414"/>
    <x v="1344"/>
  </r>
  <r>
    <x v="11"/>
    <x v="1415"/>
    <x v="1345"/>
  </r>
  <r>
    <x v="11"/>
    <x v="1416"/>
    <x v="1346"/>
  </r>
  <r>
    <x v="11"/>
    <x v="1417"/>
    <x v="1347"/>
  </r>
  <r>
    <x v="11"/>
    <x v="1418"/>
    <x v="1348"/>
  </r>
  <r>
    <x v="11"/>
    <x v="1419"/>
    <x v="1349"/>
  </r>
  <r>
    <x v="11"/>
    <x v="1420"/>
    <x v="1350"/>
  </r>
  <r>
    <x v="11"/>
    <x v="1421"/>
    <x v="1351"/>
  </r>
  <r>
    <x v="11"/>
    <x v="982"/>
    <x v="1352"/>
  </r>
  <r>
    <x v="11"/>
    <x v="31"/>
    <x v="1353"/>
  </r>
  <r>
    <x v="11"/>
    <x v="1422"/>
    <x v="1354"/>
  </r>
  <r>
    <x v="11"/>
    <x v="1423"/>
    <x v="1355"/>
  </r>
  <r>
    <x v="11"/>
    <x v="1424"/>
    <x v="1356"/>
  </r>
  <r>
    <x v="18"/>
    <x v="109"/>
    <x v="121"/>
  </r>
  <r>
    <x v="18"/>
    <x v="1425"/>
    <x v="1357"/>
  </r>
  <r>
    <x v="18"/>
    <x v="177"/>
    <x v="144"/>
  </r>
  <r>
    <x v="18"/>
    <x v="1426"/>
    <x v="1358"/>
  </r>
  <r>
    <x v="18"/>
    <x v="1427"/>
    <x v="453"/>
  </r>
  <r>
    <x v="18"/>
    <x v="724"/>
    <x v="372"/>
  </r>
  <r>
    <x v="18"/>
    <x v="833"/>
    <x v="119"/>
  </r>
  <r>
    <x v="18"/>
    <x v="1428"/>
    <x v="1359"/>
  </r>
  <r>
    <x v="18"/>
    <x v="109"/>
    <x v="121"/>
  </r>
  <r>
    <x v="18"/>
    <x v="1429"/>
    <x v="1360"/>
  </r>
  <r>
    <x v="18"/>
    <x v="1430"/>
    <x v="1361"/>
  </r>
  <r>
    <x v="18"/>
    <x v="550"/>
    <x v="1362"/>
  </r>
  <r>
    <x v="18"/>
    <x v="871"/>
    <x v="666"/>
  </r>
  <r>
    <x v="18"/>
    <x v="1431"/>
    <x v="31"/>
  </r>
  <r>
    <x v="18"/>
    <x v="872"/>
    <x v="1363"/>
  </r>
  <r>
    <x v="18"/>
    <x v="109"/>
    <x v="121"/>
  </r>
  <r>
    <x v="18"/>
    <x v="109"/>
    <x v="121"/>
  </r>
  <r>
    <x v="18"/>
    <x v="109"/>
    <x v="121"/>
  </r>
  <r>
    <x v="18"/>
    <x v="154"/>
    <x v="366"/>
  </r>
  <r>
    <x v="18"/>
    <x v="1432"/>
    <x v="1364"/>
  </r>
  <r>
    <x v="14"/>
    <x v="1433"/>
    <x v="1365"/>
  </r>
  <r>
    <x v="14"/>
    <x v="1434"/>
    <x v="1366"/>
  </r>
  <r>
    <x v="14"/>
    <x v="1435"/>
    <x v="1367"/>
  </r>
  <r>
    <x v="14"/>
    <x v="1436"/>
    <x v="1368"/>
  </r>
  <r>
    <x v="14"/>
    <x v="1437"/>
    <x v="1369"/>
  </r>
  <r>
    <x v="14"/>
    <x v="1438"/>
    <x v="1370"/>
  </r>
  <r>
    <x v="14"/>
    <x v="1439"/>
    <x v="1371"/>
  </r>
  <r>
    <x v="14"/>
    <x v="1440"/>
    <x v="1372"/>
  </r>
  <r>
    <x v="14"/>
    <x v="15"/>
    <x v="1373"/>
  </r>
  <r>
    <x v="14"/>
    <x v="1441"/>
    <x v="1374"/>
  </r>
  <r>
    <x v="14"/>
    <x v="1442"/>
    <x v="1375"/>
  </r>
  <r>
    <x v="14"/>
    <x v="1443"/>
    <x v="1376"/>
  </r>
  <r>
    <x v="14"/>
    <x v="87"/>
    <x v="1377"/>
  </r>
  <r>
    <x v="14"/>
    <x v="1444"/>
    <x v="1378"/>
  </r>
  <r>
    <x v="14"/>
    <x v="1445"/>
    <x v="1379"/>
  </r>
  <r>
    <x v="14"/>
    <x v="1446"/>
    <x v="1380"/>
  </r>
  <r>
    <x v="14"/>
    <x v="1447"/>
    <x v="1381"/>
  </r>
  <r>
    <x v="14"/>
    <x v="1448"/>
    <x v="1382"/>
  </r>
  <r>
    <x v="14"/>
    <x v="25"/>
    <x v="1383"/>
  </r>
  <r>
    <x v="14"/>
    <x v="1449"/>
    <x v="1384"/>
  </r>
  <r>
    <x v="29"/>
    <x v="1450"/>
    <x v="1385"/>
  </r>
  <r>
    <x v="29"/>
    <x v="444"/>
    <x v="143"/>
  </r>
  <r>
    <x v="29"/>
    <x v="1451"/>
    <x v="1386"/>
  </r>
  <r>
    <x v="29"/>
    <x v="370"/>
    <x v="384"/>
  </r>
  <r>
    <x v="29"/>
    <x v="1452"/>
    <x v="689"/>
  </r>
  <r>
    <x v="29"/>
    <x v="1453"/>
    <x v="1387"/>
  </r>
  <r>
    <x v="29"/>
    <x v="1454"/>
    <x v="1241"/>
  </r>
  <r>
    <x v="29"/>
    <x v="1455"/>
    <x v="1388"/>
  </r>
  <r>
    <x v="29"/>
    <x v="1456"/>
    <x v="1389"/>
  </r>
  <r>
    <x v="29"/>
    <x v="1457"/>
    <x v="1390"/>
  </r>
  <r>
    <x v="29"/>
    <x v="1458"/>
    <x v="119"/>
  </r>
  <r>
    <x v="29"/>
    <x v="1459"/>
    <x v="1391"/>
  </r>
  <r>
    <x v="29"/>
    <x v="1460"/>
    <x v="1392"/>
  </r>
  <r>
    <x v="29"/>
    <x v="1461"/>
    <x v="180"/>
  </r>
  <r>
    <x v="29"/>
    <x v="1462"/>
    <x v="453"/>
  </r>
  <r>
    <x v="29"/>
    <x v="872"/>
    <x v="1363"/>
  </r>
  <r>
    <x v="29"/>
    <x v="1463"/>
    <x v="1393"/>
  </r>
  <r>
    <x v="29"/>
    <x v="1464"/>
    <x v="684"/>
  </r>
  <r>
    <x v="29"/>
    <x v="1465"/>
    <x v="1394"/>
  </r>
  <r>
    <x v="29"/>
    <x v="1466"/>
    <x v="1395"/>
  </r>
  <r>
    <x v="14"/>
    <x v="346"/>
    <x v="1237"/>
  </r>
  <r>
    <x v="14"/>
    <x v="1467"/>
    <x v="1396"/>
  </r>
  <r>
    <x v="14"/>
    <x v="1468"/>
    <x v="1397"/>
  </r>
  <r>
    <x v="14"/>
    <x v="316"/>
    <x v="1398"/>
  </r>
  <r>
    <x v="14"/>
    <x v="1469"/>
    <x v="1399"/>
  </r>
  <r>
    <x v="14"/>
    <x v="1470"/>
    <x v="1400"/>
  </r>
  <r>
    <x v="14"/>
    <x v="101"/>
    <x v="1401"/>
  </r>
  <r>
    <x v="14"/>
    <x v="1471"/>
    <x v="1402"/>
  </r>
  <r>
    <x v="14"/>
    <x v="1472"/>
    <x v="1403"/>
  </r>
  <r>
    <x v="14"/>
    <x v="74"/>
    <x v="1404"/>
  </r>
  <r>
    <x v="14"/>
    <x v="1473"/>
    <x v="1405"/>
  </r>
  <r>
    <x v="14"/>
    <x v="1474"/>
    <x v="1406"/>
  </r>
  <r>
    <x v="14"/>
    <x v="1475"/>
    <x v="1407"/>
  </r>
  <r>
    <x v="14"/>
    <x v="1476"/>
    <x v="1408"/>
  </r>
  <r>
    <x v="14"/>
    <x v="1477"/>
    <x v="1409"/>
  </r>
  <r>
    <x v="14"/>
    <x v="1478"/>
    <x v="1410"/>
  </r>
  <r>
    <x v="14"/>
    <x v="1479"/>
    <x v="1411"/>
  </r>
  <r>
    <x v="14"/>
    <x v="1480"/>
    <x v="1412"/>
  </r>
  <r>
    <x v="14"/>
    <x v="1076"/>
    <x v="1413"/>
  </r>
  <r>
    <x v="14"/>
    <x v="1481"/>
    <x v="1414"/>
  </r>
  <r>
    <x v="30"/>
    <x v="1482"/>
    <x v="1415"/>
  </r>
  <r>
    <x v="30"/>
    <x v="1483"/>
    <x v="1416"/>
  </r>
  <r>
    <x v="30"/>
    <x v="1484"/>
    <x v="1417"/>
  </r>
  <r>
    <x v="30"/>
    <x v="1485"/>
    <x v="1418"/>
  </r>
  <r>
    <x v="30"/>
    <x v="1486"/>
    <x v="1419"/>
  </r>
  <r>
    <x v="30"/>
    <x v="1487"/>
    <x v="1420"/>
  </r>
  <r>
    <x v="30"/>
    <x v="1488"/>
    <x v="1421"/>
  </r>
  <r>
    <x v="30"/>
    <x v="1489"/>
    <x v="1422"/>
  </r>
  <r>
    <x v="30"/>
    <x v="1490"/>
    <x v="1423"/>
  </r>
  <r>
    <x v="30"/>
    <x v="1491"/>
    <x v="1424"/>
  </r>
  <r>
    <x v="30"/>
    <x v="1492"/>
    <x v="1425"/>
  </r>
  <r>
    <x v="30"/>
    <x v="1493"/>
    <x v="1426"/>
  </r>
  <r>
    <x v="30"/>
    <x v="1494"/>
    <x v="1427"/>
  </r>
  <r>
    <x v="30"/>
    <x v="1495"/>
    <x v="1428"/>
  </r>
  <r>
    <x v="30"/>
    <x v="1496"/>
    <x v="1429"/>
  </r>
  <r>
    <x v="30"/>
    <x v="1497"/>
    <x v="1430"/>
  </r>
  <r>
    <x v="30"/>
    <x v="1498"/>
    <x v="1431"/>
  </r>
  <r>
    <x v="30"/>
    <x v="1499"/>
    <x v="1432"/>
  </r>
  <r>
    <x v="30"/>
    <x v="1500"/>
    <x v="1433"/>
  </r>
  <r>
    <x v="30"/>
    <x v="1501"/>
    <x v="1434"/>
  </r>
  <r>
    <x v="30"/>
    <x v="1502"/>
    <x v="1435"/>
  </r>
  <r>
    <x v="30"/>
    <x v="1503"/>
    <x v="1436"/>
  </r>
  <r>
    <x v="30"/>
    <x v="1504"/>
    <x v="1437"/>
  </r>
  <r>
    <x v="30"/>
    <x v="1505"/>
    <x v="1438"/>
  </r>
  <r>
    <x v="30"/>
    <x v="1506"/>
    <x v="1439"/>
  </r>
  <r>
    <x v="30"/>
    <x v="1507"/>
    <x v="1440"/>
  </r>
  <r>
    <x v="30"/>
    <x v="1508"/>
    <x v="1441"/>
  </r>
  <r>
    <x v="30"/>
    <x v="1509"/>
    <x v="1442"/>
  </r>
  <r>
    <x v="30"/>
    <x v="1510"/>
    <x v="1443"/>
  </r>
  <r>
    <x v="30"/>
    <x v="1511"/>
    <x v="1444"/>
  </r>
  <r>
    <x v="30"/>
    <x v="1512"/>
    <x v="1445"/>
  </r>
  <r>
    <x v="30"/>
    <x v="1513"/>
    <x v="1446"/>
  </r>
  <r>
    <x v="30"/>
    <x v="1514"/>
    <x v="1447"/>
  </r>
  <r>
    <x v="30"/>
    <x v="1515"/>
    <x v="1448"/>
  </r>
  <r>
    <x v="30"/>
    <x v="1516"/>
    <x v="1449"/>
  </r>
  <r>
    <x v="30"/>
    <x v="1517"/>
    <x v="1450"/>
  </r>
  <r>
    <x v="30"/>
    <x v="1518"/>
    <x v="1451"/>
  </r>
  <r>
    <x v="30"/>
    <x v="1519"/>
    <x v="1452"/>
  </r>
  <r>
    <x v="30"/>
    <x v="1520"/>
    <x v="1453"/>
  </r>
  <r>
    <x v="30"/>
    <x v="1521"/>
    <x v="1454"/>
  </r>
  <r>
    <x v="31"/>
    <x v="1522"/>
    <x v="1455"/>
  </r>
  <r>
    <x v="31"/>
    <x v="109"/>
    <x v="121"/>
  </r>
  <r>
    <x v="31"/>
    <x v="1523"/>
    <x v="1456"/>
  </r>
  <r>
    <x v="31"/>
    <x v="1524"/>
    <x v="1457"/>
  </r>
  <r>
    <x v="31"/>
    <x v="1525"/>
    <x v="800"/>
  </r>
  <r>
    <x v="31"/>
    <x v="833"/>
    <x v="120"/>
  </r>
  <r>
    <x v="31"/>
    <x v="1526"/>
    <x v="1458"/>
  </r>
  <r>
    <x v="31"/>
    <x v="151"/>
    <x v="384"/>
  </r>
  <r>
    <x v="31"/>
    <x v="460"/>
    <x v="73"/>
  </r>
  <r>
    <x v="31"/>
    <x v="1527"/>
    <x v="1459"/>
  </r>
  <r>
    <x v="31"/>
    <x v="1528"/>
    <x v="1460"/>
  </r>
  <r>
    <x v="31"/>
    <x v="1529"/>
    <x v="120"/>
  </r>
  <r>
    <x v="31"/>
    <x v="109"/>
    <x v="121"/>
  </r>
  <r>
    <x v="31"/>
    <x v="109"/>
    <x v="121"/>
  </r>
  <r>
    <x v="31"/>
    <x v="1530"/>
    <x v="438"/>
  </r>
  <r>
    <x v="31"/>
    <x v="109"/>
    <x v="121"/>
  </r>
  <r>
    <x v="31"/>
    <x v="109"/>
    <x v="121"/>
  </r>
  <r>
    <x v="31"/>
    <x v="1531"/>
    <x v="1461"/>
  </r>
  <r>
    <x v="31"/>
    <x v="1532"/>
    <x v="1462"/>
  </r>
  <r>
    <x v="31"/>
    <x v="856"/>
    <x v="384"/>
  </r>
  <r>
    <x v="30"/>
    <x v="1533"/>
    <x v="1463"/>
  </r>
  <r>
    <x v="30"/>
    <x v="1534"/>
    <x v="1464"/>
  </r>
  <r>
    <x v="30"/>
    <x v="1535"/>
    <x v="1465"/>
  </r>
  <r>
    <x v="30"/>
    <x v="1536"/>
    <x v="1466"/>
  </r>
  <r>
    <x v="30"/>
    <x v="1537"/>
    <x v="1467"/>
  </r>
  <r>
    <x v="30"/>
    <x v="1538"/>
    <x v="1468"/>
  </r>
  <r>
    <x v="30"/>
    <x v="1539"/>
    <x v="1469"/>
  </r>
  <r>
    <x v="30"/>
    <x v="1540"/>
    <x v="1470"/>
  </r>
  <r>
    <x v="30"/>
    <x v="1541"/>
    <x v="1471"/>
  </r>
  <r>
    <x v="30"/>
    <x v="1542"/>
    <x v="1472"/>
  </r>
  <r>
    <x v="30"/>
    <x v="1543"/>
    <x v="1473"/>
  </r>
  <r>
    <x v="30"/>
    <x v="1544"/>
    <x v="1474"/>
  </r>
  <r>
    <x v="30"/>
    <x v="1545"/>
    <x v="1475"/>
  </r>
  <r>
    <x v="30"/>
    <x v="1546"/>
    <x v="1476"/>
  </r>
  <r>
    <x v="30"/>
    <x v="1547"/>
    <x v="1477"/>
  </r>
  <r>
    <x v="30"/>
    <x v="1548"/>
    <x v="1478"/>
  </r>
  <r>
    <x v="30"/>
    <x v="1549"/>
    <x v="1479"/>
  </r>
  <r>
    <x v="30"/>
    <x v="1550"/>
    <x v="1480"/>
  </r>
  <r>
    <x v="30"/>
    <x v="1551"/>
    <x v="1481"/>
  </r>
  <r>
    <x v="30"/>
    <x v="1552"/>
    <x v="1482"/>
  </r>
  <r>
    <x v="30"/>
    <x v="1553"/>
    <x v="1483"/>
  </r>
  <r>
    <x v="30"/>
    <x v="1554"/>
    <x v="1484"/>
  </r>
  <r>
    <x v="30"/>
    <x v="1555"/>
    <x v="1485"/>
  </r>
  <r>
    <x v="30"/>
    <x v="1556"/>
    <x v="1486"/>
  </r>
  <r>
    <x v="30"/>
    <x v="1557"/>
    <x v="1487"/>
  </r>
  <r>
    <x v="30"/>
    <x v="1558"/>
    <x v="1488"/>
  </r>
  <r>
    <x v="30"/>
    <x v="1559"/>
    <x v="1489"/>
  </r>
  <r>
    <x v="30"/>
    <x v="1560"/>
    <x v="1490"/>
  </r>
  <r>
    <x v="30"/>
    <x v="1561"/>
    <x v="1491"/>
  </r>
  <r>
    <x v="30"/>
    <x v="1562"/>
    <x v="1492"/>
  </r>
  <r>
    <x v="30"/>
    <x v="1563"/>
    <x v="1493"/>
  </r>
  <r>
    <x v="30"/>
    <x v="1564"/>
    <x v="1494"/>
  </r>
  <r>
    <x v="30"/>
    <x v="1565"/>
    <x v="1495"/>
  </r>
  <r>
    <x v="30"/>
    <x v="1566"/>
    <x v="1496"/>
  </r>
  <r>
    <x v="30"/>
    <x v="1567"/>
    <x v="1497"/>
  </r>
  <r>
    <x v="30"/>
    <x v="1568"/>
    <x v="1498"/>
  </r>
  <r>
    <x v="30"/>
    <x v="1569"/>
    <x v="1499"/>
  </r>
  <r>
    <x v="30"/>
    <x v="1570"/>
    <x v="1500"/>
  </r>
  <r>
    <x v="30"/>
    <x v="1571"/>
    <x v="1501"/>
  </r>
  <r>
    <x v="30"/>
    <x v="1572"/>
    <x v="1502"/>
  </r>
  <r>
    <x v="30"/>
    <x v="1573"/>
    <x v="1503"/>
  </r>
  <r>
    <x v="30"/>
    <x v="1574"/>
    <x v="1504"/>
  </r>
  <r>
    <x v="30"/>
    <x v="1575"/>
    <x v="1505"/>
  </r>
  <r>
    <x v="30"/>
    <x v="1576"/>
    <x v="1506"/>
  </r>
  <r>
    <x v="30"/>
    <x v="1577"/>
    <x v="1507"/>
  </r>
  <r>
    <x v="30"/>
    <x v="1578"/>
    <x v="1508"/>
  </r>
  <r>
    <x v="30"/>
    <x v="1579"/>
    <x v="1509"/>
  </r>
  <r>
    <x v="30"/>
    <x v="1580"/>
    <x v="1510"/>
  </r>
  <r>
    <x v="30"/>
    <x v="1581"/>
    <x v="1511"/>
  </r>
  <r>
    <x v="30"/>
    <x v="1582"/>
    <x v="1512"/>
  </r>
  <r>
    <x v="30"/>
    <x v="1583"/>
    <x v="1513"/>
  </r>
  <r>
    <x v="30"/>
    <x v="1584"/>
    <x v="1514"/>
  </r>
  <r>
    <x v="30"/>
    <x v="1585"/>
    <x v="1515"/>
  </r>
  <r>
    <x v="30"/>
    <x v="1586"/>
    <x v="1516"/>
  </r>
  <r>
    <x v="30"/>
    <x v="1587"/>
    <x v="1517"/>
  </r>
  <r>
    <x v="30"/>
    <x v="1588"/>
    <x v="1518"/>
  </r>
  <r>
    <x v="30"/>
    <x v="1589"/>
    <x v="1519"/>
  </r>
  <r>
    <x v="30"/>
    <x v="1590"/>
    <x v="1520"/>
  </r>
  <r>
    <x v="30"/>
    <x v="1591"/>
    <x v="1521"/>
  </r>
  <r>
    <x v="30"/>
    <x v="1592"/>
    <x v="1522"/>
  </r>
  <r>
    <x v="30"/>
    <x v="1593"/>
    <x v="1523"/>
  </r>
  <r>
    <x v="30"/>
    <x v="1594"/>
    <x v="1524"/>
  </r>
  <r>
    <x v="30"/>
    <x v="1595"/>
    <x v="1525"/>
  </r>
  <r>
    <x v="30"/>
    <x v="1596"/>
    <x v="1526"/>
  </r>
  <r>
    <x v="30"/>
    <x v="1597"/>
    <x v="1527"/>
  </r>
  <r>
    <x v="30"/>
    <x v="1598"/>
    <x v="1528"/>
  </r>
  <r>
    <x v="30"/>
    <x v="1599"/>
    <x v="1529"/>
  </r>
  <r>
    <x v="30"/>
    <x v="1600"/>
    <x v="1530"/>
  </r>
  <r>
    <x v="30"/>
    <x v="1601"/>
    <x v="1531"/>
  </r>
  <r>
    <x v="30"/>
    <x v="1602"/>
    <x v="1532"/>
  </r>
  <r>
    <x v="30"/>
    <x v="1603"/>
    <x v="1533"/>
  </r>
  <r>
    <x v="30"/>
    <x v="1604"/>
    <x v="1534"/>
  </r>
  <r>
    <x v="30"/>
    <x v="1605"/>
    <x v="1535"/>
  </r>
  <r>
    <x v="30"/>
    <x v="78"/>
    <x v="1536"/>
  </r>
  <r>
    <x v="30"/>
    <x v="1606"/>
    <x v="1537"/>
  </r>
  <r>
    <x v="30"/>
    <x v="1607"/>
    <x v="1538"/>
  </r>
  <r>
    <x v="30"/>
    <x v="1608"/>
    <x v="1539"/>
  </r>
  <r>
    <x v="30"/>
    <x v="1609"/>
    <x v="1540"/>
  </r>
  <r>
    <x v="30"/>
    <x v="1610"/>
    <x v="1541"/>
  </r>
  <r>
    <x v="30"/>
    <x v="1611"/>
    <x v="1542"/>
  </r>
  <r>
    <x v="14"/>
    <x v="1612"/>
    <x v="1543"/>
  </r>
  <r>
    <x v="14"/>
    <x v="1613"/>
    <x v="1544"/>
  </r>
  <r>
    <x v="14"/>
    <x v="1614"/>
    <x v="447"/>
  </r>
  <r>
    <x v="14"/>
    <x v="1002"/>
    <x v="1545"/>
  </r>
  <r>
    <x v="14"/>
    <x v="1615"/>
    <x v="1546"/>
  </r>
  <r>
    <x v="14"/>
    <x v="1616"/>
    <x v="1547"/>
  </r>
  <r>
    <x v="14"/>
    <x v="1617"/>
    <x v="1548"/>
  </r>
  <r>
    <x v="14"/>
    <x v="1618"/>
    <x v="1549"/>
  </r>
  <r>
    <x v="14"/>
    <x v="1619"/>
    <x v="1550"/>
  </r>
  <r>
    <x v="14"/>
    <x v="1620"/>
    <x v="1551"/>
  </r>
  <r>
    <x v="14"/>
    <x v="1621"/>
    <x v="1552"/>
  </r>
  <r>
    <x v="14"/>
    <x v="1622"/>
    <x v="1553"/>
  </r>
  <r>
    <x v="14"/>
    <x v="95"/>
    <x v="1554"/>
  </r>
  <r>
    <x v="14"/>
    <x v="1623"/>
    <x v="1555"/>
  </r>
  <r>
    <x v="14"/>
    <x v="31"/>
    <x v="386"/>
  </r>
  <r>
    <x v="14"/>
    <x v="658"/>
    <x v="1556"/>
  </r>
  <r>
    <x v="14"/>
    <x v="31"/>
    <x v="1557"/>
  </r>
  <r>
    <x v="14"/>
    <x v="1415"/>
    <x v="1558"/>
  </r>
  <r>
    <x v="14"/>
    <x v="1624"/>
    <x v="1559"/>
  </r>
  <r>
    <x v="14"/>
    <x v="1625"/>
    <x v="1560"/>
  </r>
  <r>
    <x v="14"/>
    <x v="1626"/>
    <x v="1561"/>
  </r>
  <r>
    <x v="14"/>
    <x v="1627"/>
    <x v="1562"/>
  </r>
  <r>
    <x v="14"/>
    <x v="1628"/>
    <x v="1563"/>
  </r>
  <r>
    <x v="14"/>
    <x v="1629"/>
    <x v="138"/>
  </r>
  <r>
    <x v="14"/>
    <x v="1630"/>
    <x v="1564"/>
  </r>
  <r>
    <x v="14"/>
    <x v="1631"/>
    <x v="1565"/>
  </r>
  <r>
    <x v="14"/>
    <x v="1632"/>
    <x v="1566"/>
  </r>
  <r>
    <x v="14"/>
    <x v="1633"/>
    <x v="1567"/>
  </r>
  <r>
    <x v="14"/>
    <x v="1634"/>
    <x v="1568"/>
  </r>
  <r>
    <x v="14"/>
    <x v="28"/>
    <x v="1569"/>
  </r>
  <r>
    <x v="14"/>
    <x v="1635"/>
    <x v="1570"/>
  </r>
  <r>
    <x v="14"/>
    <x v="31"/>
    <x v="50"/>
  </r>
  <r>
    <x v="14"/>
    <x v="1636"/>
    <x v="1571"/>
  </r>
  <r>
    <x v="14"/>
    <x v="1637"/>
    <x v="1572"/>
  </r>
  <r>
    <x v="14"/>
    <x v="1638"/>
    <x v="1573"/>
  </r>
  <r>
    <x v="14"/>
    <x v="1639"/>
    <x v="1574"/>
  </r>
  <r>
    <x v="14"/>
    <x v="1640"/>
    <x v="1575"/>
  </r>
  <r>
    <x v="14"/>
    <x v="1641"/>
    <x v="1576"/>
  </r>
  <r>
    <x v="14"/>
    <x v="1266"/>
    <x v="1577"/>
  </r>
  <r>
    <x v="14"/>
    <x v="1642"/>
    <x v="1578"/>
  </r>
  <r>
    <x v="17"/>
    <x v="1643"/>
    <x v="1579"/>
  </r>
  <r>
    <x v="17"/>
    <x v="1644"/>
    <x v="1580"/>
  </r>
  <r>
    <x v="17"/>
    <x v="709"/>
    <x v="119"/>
  </r>
  <r>
    <x v="17"/>
    <x v="1645"/>
    <x v="1581"/>
  </r>
  <r>
    <x v="17"/>
    <x v="1646"/>
    <x v="1582"/>
  </r>
  <r>
    <x v="17"/>
    <x v="833"/>
    <x v="144"/>
  </r>
  <r>
    <x v="17"/>
    <x v="1647"/>
    <x v="1583"/>
  </r>
  <r>
    <x v="17"/>
    <x v="874"/>
    <x v="384"/>
  </r>
  <r>
    <x v="17"/>
    <x v="1648"/>
    <x v="1584"/>
  </r>
  <r>
    <x v="17"/>
    <x v="1649"/>
    <x v="1241"/>
  </r>
  <r>
    <x v="17"/>
    <x v="152"/>
    <x v="1585"/>
  </r>
  <r>
    <x v="17"/>
    <x v="1650"/>
    <x v="1586"/>
  </r>
  <r>
    <x v="17"/>
    <x v="1462"/>
    <x v="1587"/>
  </r>
  <r>
    <x v="17"/>
    <x v="1651"/>
    <x v="1588"/>
  </r>
  <r>
    <x v="17"/>
    <x v="1652"/>
    <x v="1589"/>
  </r>
  <r>
    <x v="17"/>
    <x v="1653"/>
    <x v="1590"/>
  </r>
  <r>
    <x v="17"/>
    <x v="1654"/>
    <x v="1591"/>
  </r>
  <r>
    <x v="17"/>
    <x v="1655"/>
    <x v="1592"/>
  </r>
  <r>
    <x v="17"/>
    <x v="1656"/>
    <x v="1593"/>
  </r>
  <r>
    <x v="17"/>
    <x v="1657"/>
    <x v="1594"/>
  </r>
  <r>
    <x v="17"/>
    <x v="109"/>
    <x v="121"/>
  </r>
  <r>
    <x v="17"/>
    <x v="1658"/>
    <x v="1595"/>
  </r>
  <r>
    <x v="17"/>
    <x v="1659"/>
    <x v="834"/>
  </r>
  <r>
    <x v="17"/>
    <x v="1660"/>
    <x v="1596"/>
  </r>
  <r>
    <x v="17"/>
    <x v="1661"/>
    <x v="1597"/>
  </r>
  <r>
    <x v="17"/>
    <x v="459"/>
    <x v="120"/>
  </r>
  <r>
    <x v="17"/>
    <x v="1662"/>
    <x v="1598"/>
  </r>
  <r>
    <x v="17"/>
    <x v="172"/>
    <x v="120"/>
  </r>
  <r>
    <x v="17"/>
    <x v="109"/>
    <x v="121"/>
  </r>
  <r>
    <x v="17"/>
    <x v="1663"/>
    <x v="1599"/>
  </r>
  <r>
    <x v="17"/>
    <x v="1664"/>
    <x v="1584"/>
  </r>
  <r>
    <x v="17"/>
    <x v="874"/>
    <x v="385"/>
  </r>
  <r>
    <x v="17"/>
    <x v="1665"/>
    <x v="439"/>
  </r>
  <r>
    <x v="17"/>
    <x v="417"/>
    <x v="120"/>
  </r>
  <r>
    <x v="17"/>
    <x v="1666"/>
    <x v="1581"/>
  </r>
  <r>
    <x v="17"/>
    <x v="1667"/>
    <x v="1600"/>
  </r>
  <r>
    <x v="17"/>
    <x v="1668"/>
    <x v="1601"/>
  </r>
  <r>
    <x v="17"/>
    <x v="1669"/>
    <x v="1602"/>
  </r>
  <r>
    <x v="17"/>
    <x v="1670"/>
    <x v="31"/>
  </r>
  <r>
    <x v="17"/>
    <x v="1671"/>
    <x v="1603"/>
  </r>
  <r>
    <x v="11"/>
    <x v="1672"/>
    <x v="1604"/>
  </r>
  <r>
    <x v="11"/>
    <x v="1146"/>
    <x v="1605"/>
  </r>
  <r>
    <x v="11"/>
    <x v="1673"/>
    <x v="1606"/>
  </r>
  <r>
    <x v="11"/>
    <x v="1674"/>
    <x v="1607"/>
  </r>
  <r>
    <x v="11"/>
    <x v="1675"/>
    <x v="1608"/>
  </r>
  <r>
    <x v="11"/>
    <x v="1676"/>
    <x v="1609"/>
  </r>
  <r>
    <x v="11"/>
    <x v="43"/>
    <x v="381"/>
  </r>
  <r>
    <x v="11"/>
    <x v="1677"/>
    <x v="1610"/>
  </r>
  <r>
    <x v="11"/>
    <x v="31"/>
    <x v="1611"/>
  </r>
  <r>
    <x v="11"/>
    <x v="1678"/>
    <x v="1612"/>
  </r>
  <r>
    <x v="11"/>
    <x v="1679"/>
    <x v="1613"/>
  </r>
  <r>
    <x v="11"/>
    <x v="31"/>
    <x v="926"/>
  </r>
  <r>
    <x v="11"/>
    <x v="1680"/>
    <x v="1614"/>
  </r>
  <r>
    <x v="11"/>
    <x v="1681"/>
    <x v="1615"/>
  </r>
  <r>
    <x v="11"/>
    <x v="1682"/>
    <x v="1616"/>
  </r>
  <r>
    <x v="11"/>
    <x v="1683"/>
    <x v="1617"/>
  </r>
  <r>
    <x v="11"/>
    <x v="1684"/>
    <x v="1618"/>
  </r>
  <r>
    <x v="11"/>
    <x v="1675"/>
    <x v="1619"/>
  </r>
  <r>
    <x v="11"/>
    <x v="1685"/>
    <x v="1620"/>
  </r>
  <r>
    <x v="11"/>
    <x v="1686"/>
    <x v="1621"/>
  </r>
  <r>
    <x v="32"/>
    <x v="1687"/>
    <x v="1622"/>
  </r>
  <r>
    <x v="32"/>
    <x v="1688"/>
    <x v="1623"/>
  </r>
  <r>
    <x v="32"/>
    <x v="1689"/>
    <x v="1624"/>
  </r>
  <r>
    <x v="32"/>
    <x v="1690"/>
    <x v="1625"/>
  </r>
  <r>
    <x v="32"/>
    <x v="1691"/>
    <x v="1626"/>
  </r>
  <r>
    <x v="32"/>
    <x v="1692"/>
    <x v="1627"/>
  </r>
  <r>
    <x v="32"/>
    <x v="1693"/>
    <x v="1628"/>
  </r>
  <r>
    <x v="32"/>
    <x v="1694"/>
    <x v="1629"/>
  </r>
  <r>
    <x v="32"/>
    <x v="1695"/>
    <x v="1630"/>
  </r>
  <r>
    <x v="32"/>
    <x v="1696"/>
    <x v="1631"/>
  </r>
  <r>
    <x v="32"/>
    <x v="1697"/>
    <x v="1632"/>
  </r>
  <r>
    <x v="32"/>
    <x v="1698"/>
    <x v="1633"/>
  </r>
  <r>
    <x v="32"/>
    <x v="1699"/>
    <x v="1634"/>
  </r>
  <r>
    <x v="32"/>
    <x v="1700"/>
    <x v="1635"/>
  </r>
  <r>
    <x v="32"/>
    <x v="1187"/>
    <x v="1636"/>
  </r>
  <r>
    <x v="32"/>
    <x v="1701"/>
    <x v="1637"/>
  </r>
  <r>
    <x v="32"/>
    <x v="1702"/>
    <x v="1638"/>
  </r>
  <r>
    <x v="32"/>
    <x v="1703"/>
    <x v="1639"/>
  </r>
  <r>
    <x v="32"/>
    <x v="1704"/>
    <x v="1640"/>
  </r>
  <r>
    <x v="32"/>
    <x v="1705"/>
    <x v="1641"/>
  </r>
  <r>
    <x v="15"/>
    <x v="1706"/>
    <x v="1642"/>
  </r>
  <r>
    <x v="15"/>
    <x v="1707"/>
    <x v="1643"/>
  </r>
  <r>
    <x v="15"/>
    <x v="1708"/>
    <x v="1644"/>
  </r>
  <r>
    <x v="15"/>
    <x v="1709"/>
    <x v="1645"/>
  </r>
  <r>
    <x v="15"/>
    <x v="1710"/>
    <x v="1312"/>
  </r>
  <r>
    <x v="15"/>
    <x v="1711"/>
    <x v="1646"/>
  </r>
  <r>
    <x v="15"/>
    <x v="31"/>
    <x v="1647"/>
  </r>
  <r>
    <x v="15"/>
    <x v="264"/>
    <x v="1648"/>
  </r>
  <r>
    <x v="15"/>
    <x v="1712"/>
    <x v="1649"/>
  </r>
  <r>
    <x v="15"/>
    <x v="1713"/>
    <x v="1650"/>
  </r>
  <r>
    <x v="15"/>
    <x v="1714"/>
    <x v="610"/>
  </r>
  <r>
    <x v="15"/>
    <x v="1715"/>
    <x v="1651"/>
  </r>
  <r>
    <x v="15"/>
    <x v="1716"/>
    <x v="119"/>
  </r>
  <r>
    <x v="15"/>
    <x v="1717"/>
    <x v="1652"/>
  </r>
  <r>
    <x v="15"/>
    <x v="1718"/>
    <x v="1653"/>
  </r>
  <r>
    <x v="15"/>
    <x v="1719"/>
    <x v="1654"/>
  </r>
  <r>
    <x v="15"/>
    <x v="1720"/>
    <x v="1655"/>
  </r>
  <r>
    <x v="15"/>
    <x v="1721"/>
    <x v="1656"/>
  </r>
  <r>
    <x v="15"/>
    <x v="1240"/>
    <x v="1657"/>
  </r>
  <r>
    <x v="15"/>
    <x v="1722"/>
    <x v="1658"/>
  </r>
  <r>
    <x v="32"/>
    <x v="1723"/>
    <x v="1659"/>
  </r>
  <r>
    <x v="32"/>
    <x v="1724"/>
    <x v="1660"/>
  </r>
  <r>
    <x v="32"/>
    <x v="1725"/>
    <x v="1661"/>
  </r>
  <r>
    <x v="32"/>
    <x v="1726"/>
    <x v="1662"/>
  </r>
  <r>
    <x v="32"/>
    <x v="1727"/>
    <x v="1663"/>
  </r>
  <r>
    <x v="32"/>
    <x v="1728"/>
    <x v="1664"/>
  </r>
  <r>
    <x v="32"/>
    <x v="1729"/>
    <x v="1665"/>
  </r>
  <r>
    <x v="32"/>
    <x v="1730"/>
    <x v="1666"/>
  </r>
  <r>
    <x v="32"/>
    <x v="1731"/>
    <x v="1667"/>
  </r>
  <r>
    <x v="32"/>
    <x v="1732"/>
    <x v="1668"/>
  </r>
  <r>
    <x v="32"/>
    <x v="1733"/>
    <x v="1669"/>
  </r>
  <r>
    <x v="32"/>
    <x v="1734"/>
    <x v="1670"/>
  </r>
  <r>
    <x v="32"/>
    <x v="1735"/>
    <x v="1671"/>
  </r>
  <r>
    <x v="32"/>
    <x v="1736"/>
    <x v="1672"/>
  </r>
  <r>
    <x v="32"/>
    <x v="1737"/>
    <x v="1673"/>
  </r>
  <r>
    <x v="32"/>
    <x v="1738"/>
    <x v="1674"/>
  </r>
  <r>
    <x v="32"/>
    <x v="1739"/>
    <x v="1675"/>
  </r>
  <r>
    <x v="32"/>
    <x v="1740"/>
    <x v="1676"/>
  </r>
  <r>
    <x v="32"/>
    <x v="1741"/>
    <x v="1677"/>
  </r>
  <r>
    <x v="32"/>
    <x v="1742"/>
    <x v="1678"/>
  </r>
  <r>
    <x v="32"/>
    <x v="1743"/>
    <x v="1679"/>
  </r>
  <r>
    <x v="32"/>
    <x v="1744"/>
    <x v="1680"/>
  </r>
  <r>
    <x v="32"/>
    <x v="1745"/>
    <x v="1681"/>
  </r>
  <r>
    <x v="32"/>
    <x v="1746"/>
    <x v="1682"/>
  </r>
  <r>
    <x v="32"/>
    <x v="1747"/>
    <x v="1683"/>
  </r>
  <r>
    <x v="32"/>
    <x v="1684"/>
    <x v="1684"/>
  </r>
  <r>
    <x v="32"/>
    <x v="1748"/>
    <x v="1685"/>
  </r>
  <r>
    <x v="32"/>
    <x v="1749"/>
    <x v="1686"/>
  </r>
  <r>
    <x v="32"/>
    <x v="1750"/>
    <x v="1687"/>
  </r>
  <r>
    <x v="32"/>
    <x v="1751"/>
    <x v="1688"/>
  </r>
  <r>
    <x v="32"/>
    <x v="1752"/>
    <x v="1689"/>
  </r>
  <r>
    <x v="32"/>
    <x v="1753"/>
    <x v="1690"/>
  </r>
  <r>
    <x v="32"/>
    <x v="1754"/>
    <x v="1691"/>
  </r>
  <r>
    <x v="32"/>
    <x v="1755"/>
    <x v="1692"/>
  </r>
  <r>
    <x v="32"/>
    <x v="1756"/>
    <x v="1693"/>
  </r>
  <r>
    <x v="32"/>
    <x v="1757"/>
    <x v="1694"/>
  </r>
  <r>
    <x v="32"/>
    <x v="1758"/>
    <x v="1695"/>
  </r>
  <r>
    <x v="32"/>
    <x v="1759"/>
    <x v="1696"/>
  </r>
  <r>
    <x v="32"/>
    <x v="1760"/>
    <x v="1697"/>
  </r>
  <r>
    <x v="32"/>
    <x v="1761"/>
    <x v="1698"/>
  </r>
  <r>
    <x v="32"/>
    <x v="1762"/>
    <x v="1699"/>
  </r>
  <r>
    <x v="32"/>
    <x v="1763"/>
    <x v="1700"/>
  </r>
  <r>
    <x v="32"/>
    <x v="1764"/>
    <x v="1701"/>
  </r>
  <r>
    <x v="32"/>
    <x v="1765"/>
    <x v="1702"/>
  </r>
  <r>
    <x v="32"/>
    <x v="1766"/>
    <x v="1703"/>
  </r>
  <r>
    <x v="32"/>
    <x v="1767"/>
    <x v="1704"/>
  </r>
  <r>
    <x v="32"/>
    <x v="1768"/>
    <x v="1705"/>
  </r>
  <r>
    <x v="32"/>
    <x v="946"/>
    <x v="1706"/>
  </r>
  <r>
    <x v="32"/>
    <x v="1769"/>
    <x v="1707"/>
  </r>
  <r>
    <x v="32"/>
    <x v="1770"/>
    <x v="1708"/>
  </r>
  <r>
    <x v="32"/>
    <x v="1771"/>
    <x v="1709"/>
  </r>
  <r>
    <x v="32"/>
    <x v="1772"/>
    <x v="1710"/>
  </r>
  <r>
    <x v="32"/>
    <x v="1773"/>
    <x v="1711"/>
  </r>
  <r>
    <x v="32"/>
    <x v="1774"/>
    <x v="1712"/>
  </r>
  <r>
    <x v="32"/>
    <x v="1775"/>
    <x v="1713"/>
  </r>
  <r>
    <x v="32"/>
    <x v="1776"/>
    <x v="1714"/>
  </r>
  <r>
    <x v="32"/>
    <x v="1777"/>
    <x v="1715"/>
  </r>
  <r>
    <x v="32"/>
    <x v="1778"/>
    <x v="1716"/>
  </r>
  <r>
    <x v="32"/>
    <x v="1779"/>
    <x v="1717"/>
  </r>
  <r>
    <x v="32"/>
    <x v="1780"/>
    <x v="1718"/>
  </r>
  <r>
    <x v="11"/>
    <x v="1781"/>
    <x v="1719"/>
  </r>
  <r>
    <x v="11"/>
    <x v="1782"/>
    <x v="1720"/>
  </r>
  <r>
    <x v="11"/>
    <x v="1783"/>
    <x v="1721"/>
  </r>
  <r>
    <x v="11"/>
    <x v="1784"/>
    <x v="1722"/>
  </r>
  <r>
    <x v="11"/>
    <x v="1785"/>
    <x v="1723"/>
  </r>
  <r>
    <x v="11"/>
    <x v="1395"/>
    <x v="1724"/>
  </r>
  <r>
    <x v="11"/>
    <x v="1786"/>
    <x v="1725"/>
  </r>
  <r>
    <x v="11"/>
    <x v="1787"/>
    <x v="1726"/>
  </r>
  <r>
    <x v="11"/>
    <x v="202"/>
    <x v="1727"/>
  </r>
  <r>
    <x v="11"/>
    <x v="1788"/>
    <x v="1728"/>
  </r>
  <r>
    <x v="11"/>
    <x v="1789"/>
    <x v="1729"/>
  </r>
  <r>
    <x v="11"/>
    <x v="1790"/>
    <x v="1730"/>
  </r>
  <r>
    <x v="11"/>
    <x v="1791"/>
    <x v="1731"/>
  </r>
  <r>
    <x v="11"/>
    <x v="1792"/>
    <x v="1732"/>
  </r>
  <r>
    <x v="11"/>
    <x v="1410"/>
    <x v="1733"/>
  </r>
  <r>
    <x v="11"/>
    <x v="1793"/>
    <x v="1734"/>
  </r>
  <r>
    <x v="11"/>
    <x v="1794"/>
    <x v="1735"/>
  </r>
  <r>
    <x v="11"/>
    <x v="1795"/>
    <x v="1736"/>
  </r>
  <r>
    <x v="11"/>
    <x v="1796"/>
    <x v="1737"/>
  </r>
  <r>
    <x v="11"/>
    <x v="982"/>
    <x v="1738"/>
  </r>
  <r>
    <x v="14"/>
    <x v="1797"/>
    <x v="1739"/>
  </r>
  <r>
    <x v="14"/>
    <x v="1798"/>
    <x v="1740"/>
  </r>
  <r>
    <x v="14"/>
    <x v="1799"/>
    <x v="1741"/>
  </r>
  <r>
    <x v="14"/>
    <x v="1800"/>
    <x v="1742"/>
  </r>
  <r>
    <x v="14"/>
    <x v="1801"/>
    <x v="1743"/>
  </r>
  <r>
    <x v="14"/>
    <x v="1802"/>
    <x v="1744"/>
  </r>
  <r>
    <x v="14"/>
    <x v="1803"/>
    <x v="1745"/>
  </r>
  <r>
    <x v="14"/>
    <x v="1804"/>
    <x v="1746"/>
  </r>
  <r>
    <x v="14"/>
    <x v="1805"/>
    <x v="1747"/>
  </r>
  <r>
    <x v="14"/>
    <x v="1806"/>
    <x v="1748"/>
  </r>
  <r>
    <x v="14"/>
    <x v="1807"/>
    <x v="1749"/>
  </r>
  <r>
    <x v="14"/>
    <x v="1808"/>
    <x v="1750"/>
  </r>
  <r>
    <x v="14"/>
    <x v="1809"/>
    <x v="1751"/>
  </r>
  <r>
    <x v="14"/>
    <x v="1810"/>
    <x v="1752"/>
  </r>
  <r>
    <x v="14"/>
    <x v="946"/>
    <x v="1753"/>
  </r>
  <r>
    <x v="14"/>
    <x v="1811"/>
    <x v="1754"/>
  </r>
  <r>
    <x v="14"/>
    <x v="87"/>
    <x v="1755"/>
  </r>
  <r>
    <x v="14"/>
    <x v="1812"/>
    <x v="1756"/>
  </r>
  <r>
    <x v="14"/>
    <x v="1813"/>
    <x v="1757"/>
  </r>
  <r>
    <x v="14"/>
    <x v="1814"/>
    <x v="1758"/>
  </r>
  <r>
    <x v="33"/>
    <x v="1815"/>
    <x v="1759"/>
  </r>
  <r>
    <x v="33"/>
    <x v="1816"/>
    <x v="1241"/>
  </r>
  <r>
    <x v="33"/>
    <x v="1817"/>
    <x v="180"/>
  </r>
  <r>
    <x v="33"/>
    <x v="1818"/>
    <x v="1760"/>
  </r>
  <r>
    <x v="33"/>
    <x v="1819"/>
    <x v="1761"/>
  </r>
  <r>
    <x v="33"/>
    <x v="174"/>
    <x v="1762"/>
  </r>
  <r>
    <x v="33"/>
    <x v="1820"/>
    <x v="1763"/>
  </r>
  <r>
    <x v="33"/>
    <x v="1821"/>
    <x v="1764"/>
  </r>
  <r>
    <x v="33"/>
    <x v="1822"/>
    <x v="1765"/>
  </r>
  <r>
    <x v="33"/>
    <x v="1823"/>
    <x v="1766"/>
  </r>
  <r>
    <x v="33"/>
    <x v="1824"/>
    <x v="1767"/>
  </r>
  <r>
    <x v="33"/>
    <x v="1825"/>
    <x v="1768"/>
  </r>
  <r>
    <x v="33"/>
    <x v="1826"/>
    <x v="1769"/>
  </r>
  <r>
    <x v="33"/>
    <x v="1827"/>
    <x v="1770"/>
  </r>
  <r>
    <x v="33"/>
    <x v="1828"/>
    <x v="1771"/>
  </r>
  <r>
    <x v="33"/>
    <x v="1829"/>
    <x v="1772"/>
  </r>
  <r>
    <x v="33"/>
    <x v="1830"/>
    <x v="1773"/>
  </r>
  <r>
    <x v="33"/>
    <x v="1831"/>
    <x v="1774"/>
  </r>
  <r>
    <x v="33"/>
    <x v="1832"/>
    <x v="1775"/>
  </r>
  <r>
    <x v="33"/>
    <x v="1833"/>
    <x v="1776"/>
  </r>
  <r>
    <x v="7"/>
    <x v="109"/>
    <x v="121"/>
  </r>
  <r>
    <x v="7"/>
    <x v="109"/>
    <x v="121"/>
  </r>
  <r>
    <x v="7"/>
    <x v="419"/>
    <x v="468"/>
  </r>
  <r>
    <x v="7"/>
    <x v="370"/>
    <x v="120"/>
  </r>
  <r>
    <x v="7"/>
    <x v="109"/>
    <x v="121"/>
  </r>
  <r>
    <x v="7"/>
    <x v="1834"/>
    <x v="31"/>
  </r>
  <r>
    <x v="7"/>
    <x v="1835"/>
    <x v="2"/>
  </r>
  <r>
    <x v="7"/>
    <x v="1836"/>
    <x v="1237"/>
  </r>
  <r>
    <x v="7"/>
    <x v="109"/>
    <x v="121"/>
  </r>
  <r>
    <x v="7"/>
    <x v="109"/>
    <x v="121"/>
  </r>
  <r>
    <x v="7"/>
    <x v="1837"/>
    <x v="1777"/>
  </r>
  <r>
    <x v="7"/>
    <x v="109"/>
    <x v="121"/>
  </r>
  <r>
    <x v="7"/>
    <x v="109"/>
    <x v="121"/>
  </r>
  <r>
    <x v="7"/>
    <x v="1838"/>
    <x v="384"/>
  </r>
  <r>
    <x v="7"/>
    <x v="1839"/>
    <x v="446"/>
  </r>
  <r>
    <x v="7"/>
    <x v="109"/>
    <x v="121"/>
  </r>
  <r>
    <x v="7"/>
    <x v="109"/>
    <x v="121"/>
  </r>
  <r>
    <x v="7"/>
    <x v="109"/>
    <x v="121"/>
  </r>
  <r>
    <x v="7"/>
    <x v="1840"/>
    <x v="1778"/>
  </r>
  <r>
    <x v="7"/>
    <x v="167"/>
    <x v="453"/>
  </r>
  <r>
    <x v="7"/>
    <x v="109"/>
    <x v="121"/>
  </r>
  <r>
    <x v="7"/>
    <x v="1841"/>
    <x v="88"/>
  </r>
  <r>
    <x v="7"/>
    <x v="109"/>
    <x v="121"/>
  </r>
  <r>
    <x v="7"/>
    <x v="109"/>
    <x v="121"/>
  </r>
  <r>
    <x v="7"/>
    <x v="109"/>
    <x v="121"/>
  </r>
  <r>
    <x v="7"/>
    <x v="1842"/>
    <x v="1779"/>
  </r>
  <r>
    <x v="7"/>
    <x v="1843"/>
    <x v="1780"/>
  </r>
  <r>
    <x v="7"/>
    <x v="1161"/>
    <x v="73"/>
  </r>
  <r>
    <x v="7"/>
    <x v="109"/>
    <x v="121"/>
  </r>
  <r>
    <x v="7"/>
    <x v="1844"/>
    <x v="442"/>
  </r>
  <r>
    <x v="7"/>
    <x v="109"/>
    <x v="121"/>
  </r>
  <r>
    <x v="7"/>
    <x v="1845"/>
    <x v="180"/>
  </r>
  <r>
    <x v="7"/>
    <x v="1846"/>
    <x v="73"/>
  </r>
  <r>
    <x v="7"/>
    <x v="1847"/>
    <x v="119"/>
  </r>
  <r>
    <x v="7"/>
    <x v="109"/>
    <x v="121"/>
  </r>
  <r>
    <x v="7"/>
    <x v="1848"/>
    <x v="1781"/>
  </r>
  <r>
    <x v="7"/>
    <x v="109"/>
    <x v="121"/>
  </r>
  <r>
    <x v="7"/>
    <x v="109"/>
    <x v="121"/>
  </r>
  <r>
    <x v="7"/>
    <x v="109"/>
    <x v="121"/>
  </r>
  <r>
    <x v="7"/>
    <x v="456"/>
    <x v="1782"/>
  </r>
  <r>
    <x v="7"/>
    <x v="1849"/>
    <x v="1783"/>
  </r>
  <r>
    <x v="7"/>
    <x v="453"/>
    <x v="839"/>
  </r>
  <r>
    <x v="7"/>
    <x v="1850"/>
    <x v="1784"/>
  </r>
  <r>
    <x v="7"/>
    <x v="417"/>
    <x v="120"/>
  </r>
  <r>
    <x v="7"/>
    <x v="1851"/>
    <x v="1785"/>
  </r>
  <r>
    <x v="7"/>
    <x v="109"/>
    <x v="121"/>
  </r>
  <r>
    <x v="7"/>
    <x v="1852"/>
    <x v="1786"/>
  </r>
  <r>
    <x v="7"/>
    <x v="1853"/>
    <x v="1787"/>
  </r>
  <r>
    <x v="7"/>
    <x v="1854"/>
    <x v="180"/>
  </r>
  <r>
    <x v="7"/>
    <x v="109"/>
    <x v="121"/>
  </r>
  <r>
    <x v="7"/>
    <x v="415"/>
    <x v="384"/>
  </r>
  <r>
    <x v="7"/>
    <x v="109"/>
    <x v="121"/>
  </r>
  <r>
    <x v="7"/>
    <x v="833"/>
    <x v="73"/>
  </r>
  <r>
    <x v="7"/>
    <x v="1855"/>
    <x v="1788"/>
  </r>
  <r>
    <x v="7"/>
    <x v="109"/>
    <x v="121"/>
  </r>
  <r>
    <x v="7"/>
    <x v="418"/>
    <x v="119"/>
  </r>
  <r>
    <x v="7"/>
    <x v="109"/>
    <x v="121"/>
  </r>
  <r>
    <x v="7"/>
    <x v="109"/>
    <x v="121"/>
  </r>
  <r>
    <x v="7"/>
    <x v="109"/>
    <x v="121"/>
  </r>
  <r>
    <x v="7"/>
    <x v="109"/>
    <x v="121"/>
  </r>
  <r>
    <x v="19"/>
    <x v="1856"/>
    <x v="1789"/>
  </r>
  <r>
    <x v="19"/>
    <x v="414"/>
    <x v="368"/>
  </r>
  <r>
    <x v="19"/>
    <x v="1857"/>
    <x v="1790"/>
  </r>
  <r>
    <x v="19"/>
    <x v="109"/>
    <x v="121"/>
  </r>
  <r>
    <x v="19"/>
    <x v="1858"/>
    <x v="1791"/>
  </r>
  <r>
    <x v="19"/>
    <x v="1859"/>
    <x v="1792"/>
  </r>
  <r>
    <x v="19"/>
    <x v="1860"/>
    <x v="1793"/>
  </r>
  <r>
    <x v="19"/>
    <x v="418"/>
    <x v="2"/>
  </r>
  <r>
    <x v="19"/>
    <x v="1861"/>
    <x v="474"/>
  </r>
  <r>
    <x v="19"/>
    <x v="109"/>
    <x v="121"/>
  </r>
  <r>
    <x v="19"/>
    <x v="1862"/>
    <x v="690"/>
  </r>
  <r>
    <x v="19"/>
    <x v="109"/>
    <x v="121"/>
  </r>
  <r>
    <x v="19"/>
    <x v="1863"/>
    <x v="1585"/>
  </r>
  <r>
    <x v="19"/>
    <x v="1864"/>
    <x v="1794"/>
  </r>
  <r>
    <x v="19"/>
    <x v="1865"/>
    <x v="1795"/>
  </r>
  <r>
    <x v="19"/>
    <x v="1866"/>
    <x v="144"/>
  </r>
  <r>
    <x v="19"/>
    <x v="109"/>
    <x v="121"/>
  </r>
  <r>
    <x v="19"/>
    <x v="459"/>
    <x v="120"/>
  </r>
  <r>
    <x v="19"/>
    <x v="109"/>
    <x v="121"/>
  </r>
  <r>
    <x v="19"/>
    <x v="1867"/>
    <x v="1796"/>
  </r>
  <r>
    <x v="19"/>
    <x v="374"/>
    <x v="120"/>
  </r>
  <r>
    <x v="19"/>
    <x v="418"/>
    <x v="120"/>
  </r>
  <r>
    <x v="19"/>
    <x v="473"/>
    <x v="1797"/>
  </r>
  <r>
    <x v="19"/>
    <x v="1868"/>
    <x v="1798"/>
  </r>
  <r>
    <x v="19"/>
    <x v="1869"/>
    <x v="120"/>
  </r>
  <r>
    <x v="19"/>
    <x v="109"/>
    <x v="121"/>
  </r>
  <r>
    <x v="19"/>
    <x v="133"/>
    <x v="120"/>
  </r>
  <r>
    <x v="19"/>
    <x v="1870"/>
    <x v="120"/>
  </r>
  <r>
    <x v="19"/>
    <x v="1871"/>
    <x v="1799"/>
  </r>
  <r>
    <x v="19"/>
    <x v="449"/>
    <x v="689"/>
  </r>
  <r>
    <x v="19"/>
    <x v="133"/>
    <x v="120"/>
  </r>
  <r>
    <x v="19"/>
    <x v="107"/>
    <x v="120"/>
  </r>
  <r>
    <x v="19"/>
    <x v="109"/>
    <x v="121"/>
  </r>
  <r>
    <x v="19"/>
    <x v="1872"/>
    <x v="31"/>
  </r>
  <r>
    <x v="19"/>
    <x v="1873"/>
    <x v="1800"/>
  </r>
  <r>
    <x v="19"/>
    <x v="1874"/>
    <x v="381"/>
  </r>
  <r>
    <x v="19"/>
    <x v="109"/>
    <x v="121"/>
  </r>
  <r>
    <x v="19"/>
    <x v="119"/>
    <x v="73"/>
  </r>
  <r>
    <x v="19"/>
    <x v="109"/>
    <x v="121"/>
  </r>
  <r>
    <x v="19"/>
    <x v="418"/>
    <x v="144"/>
  </r>
  <r>
    <x v="33"/>
    <x v="1875"/>
    <x v="1801"/>
  </r>
  <r>
    <x v="33"/>
    <x v="1876"/>
    <x v="1802"/>
  </r>
  <r>
    <x v="33"/>
    <x v="1877"/>
    <x v="1803"/>
  </r>
  <r>
    <x v="33"/>
    <x v="1878"/>
    <x v="1804"/>
  </r>
  <r>
    <x v="33"/>
    <x v="1789"/>
    <x v="1805"/>
  </r>
  <r>
    <x v="33"/>
    <x v="1879"/>
    <x v="1806"/>
  </r>
  <r>
    <x v="33"/>
    <x v="1880"/>
    <x v="1807"/>
  </r>
  <r>
    <x v="33"/>
    <x v="1881"/>
    <x v="1808"/>
  </r>
  <r>
    <x v="33"/>
    <x v="1277"/>
    <x v="472"/>
  </r>
  <r>
    <x v="33"/>
    <x v="1882"/>
    <x v="1809"/>
  </r>
  <r>
    <x v="33"/>
    <x v="1883"/>
    <x v="1810"/>
  </r>
  <r>
    <x v="33"/>
    <x v="1884"/>
    <x v="1811"/>
  </r>
  <r>
    <x v="33"/>
    <x v="1885"/>
    <x v="1812"/>
  </r>
  <r>
    <x v="33"/>
    <x v="1886"/>
    <x v="1813"/>
  </r>
  <r>
    <x v="33"/>
    <x v="1887"/>
    <x v="1814"/>
  </r>
  <r>
    <x v="33"/>
    <x v="1888"/>
    <x v="1815"/>
  </r>
  <r>
    <x v="33"/>
    <x v="1889"/>
    <x v="1816"/>
  </r>
  <r>
    <x v="33"/>
    <x v="1890"/>
    <x v="1817"/>
  </r>
  <r>
    <x v="33"/>
    <x v="1891"/>
    <x v="1818"/>
  </r>
  <r>
    <x v="33"/>
    <x v="1892"/>
    <x v="1819"/>
  </r>
  <r>
    <x v="14"/>
    <x v="965"/>
    <x v="1820"/>
  </r>
  <r>
    <x v="14"/>
    <x v="1893"/>
    <x v="1821"/>
  </r>
  <r>
    <x v="14"/>
    <x v="63"/>
    <x v="1144"/>
  </r>
  <r>
    <x v="14"/>
    <x v="206"/>
    <x v="1822"/>
  </r>
  <r>
    <x v="14"/>
    <x v="1894"/>
    <x v="1823"/>
  </r>
  <r>
    <x v="14"/>
    <x v="31"/>
    <x v="1824"/>
  </r>
  <r>
    <x v="14"/>
    <x v="23"/>
    <x v="1825"/>
  </r>
  <r>
    <x v="14"/>
    <x v="1895"/>
    <x v="1826"/>
  </r>
  <r>
    <x v="14"/>
    <x v="981"/>
    <x v="1827"/>
  </r>
  <r>
    <x v="14"/>
    <x v="1896"/>
    <x v="1828"/>
  </r>
  <r>
    <x v="14"/>
    <x v="602"/>
    <x v="1829"/>
  </r>
  <r>
    <x v="14"/>
    <x v="1897"/>
    <x v="1830"/>
  </r>
  <r>
    <x v="14"/>
    <x v="31"/>
    <x v="1831"/>
  </r>
  <r>
    <x v="14"/>
    <x v="1898"/>
    <x v="1832"/>
  </r>
  <r>
    <x v="14"/>
    <x v="1262"/>
    <x v="1833"/>
  </r>
  <r>
    <x v="14"/>
    <x v="1899"/>
    <x v="1834"/>
  </r>
  <r>
    <x v="14"/>
    <x v="1900"/>
    <x v="1835"/>
  </r>
  <r>
    <x v="14"/>
    <x v="1901"/>
    <x v="1836"/>
  </r>
  <r>
    <x v="14"/>
    <x v="1902"/>
    <x v="1837"/>
  </r>
  <r>
    <x v="14"/>
    <x v="31"/>
    <x v="409"/>
  </r>
  <r>
    <x v="14"/>
    <x v="1903"/>
    <x v="1838"/>
  </r>
  <r>
    <x v="14"/>
    <x v="1787"/>
    <x v="1726"/>
  </r>
  <r>
    <x v="14"/>
    <x v="1904"/>
    <x v="1839"/>
  </r>
  <r>
    <x v="14"/>
    <x v="1905"/>
    <x v="1840"/>
  </r>
  <r>
    <x v="14"/>
    <x v="1906"/>
    <x v="1841"/>
  </r>
  <r>
    <x v="14"/>
    <x v="1907"/>
    <x v="1842"/>
  </r>
  <r>
    <x v="14"/>
    <x v="1908"/>
    <x v="1843"/>
  </r>
  <r>
    <x v="14"/>
    <x v="1909"/>
    <x v="1844"/>
  </r>
  <r>
    <x v="14"/>
    <x v="1910"/>
    <x v="1845"/>
  </r>
  <r>
    <x v="14"/>
    <x v="1911"/>
    <x v="1846"/>
  </r>
  <r>
    <x v="14"/>
    <x v="1912"/>
    <x v="1847"/>
  </r>
  <r>
    <x v="14"/>
    <x v="1054"/>
    <x v="1848"/>
  </r>
  <r>
    <x v="14"/>
    <x v="1913"/>
    <x v="1849"/>
  </r>
  <r>
    <x v="14"/>
    <x v="1914"/>
    <x v="1850"/>
  </r>
  <r>
    <x v="14"/>
    <x v="1915"/>
    <x v="1851"/>
  </r>
  <r>
    <x v="14"/>
    <x v="31"/>
    <x v="1852"/>
  </r>
  <r>
    <x v="14"/>
    <x v="1916"/>
    <x v="1853"/>
  </r>
  <r>
    <x v="14"/>
    <x v="1917"/>
    <x v="1854"/>
  </r>
  <r>
    <x v="14"/>
    <x v="1918"/>
    <x v="1855"/>
  </r>
  <r>
    <x v="14"/>
    <x v="1614"/>
    <x v="1856"/>
  </r>
  <r>
    <x v="34"/>
    <x v="1919"/>
    <x v="1857"/>
  </r>
  <r>
    <x v="34"/>
    <x v="1920"/>
    <x v="1858"/>
  </r>
  <r>
    <x v="34"/>
    <x v="109"/>
    <x v="121"/>
  </r>
  <r>
    <x v="34"/>
    <x v="109"/>
    <x v="121"/>
  </r>
  <r>
    <x v="34"/>
    <x v="109"/>
    <x v="121"/>
  </r>
  <r>
    <x v="34"/>
    <x v="722"/>
    <x v="2"/>
  </r>
  <r>
    <x v="34"/>
    <x v="109"/>
    <x v="121"/>
  </r>
  <r>
    <x v="34"/>
    <x v="109"/>
    <x v="121"/>
  </r>
  <r>
    <x v="34"/>
    <x v="1921"/>
    <x v="680"/>
  </r>
  <r>
    <x v="34"/>
    <x v="840"/>
    <x v="839"/>
  </r>
  <r>
    <x v="34"/>
    <x v="109"/>
    <x v="121"/>
  </r>
  <r>
    <x v="34"/>
    <x v="109"/>
    <x v="121"/>
  </r>
  <r>
    <x v="34"/>
    <x v="109"/>
    <x v="121"/>
  </r>
  <r>
    <x v="34"/>
    <x v="1922"/>
    <x v="1859"/>
  </r>
  <r>
    <x v="34"/>
    <x v="1923"/>
    <x v="1860"/>
  </r>
  <r>
    <x v="34"/>
    <x v="109"/>
    <x v="121"/>
  </r>
  <r>
    <x v="34"/>
    <x v="1924"/>
    <x v="1861"/>
  </r>
  <r>
    <x v="34"/>
    <x v="109"/>
    <x v="121"/>
  </r>
  <r>
    <x v="34"/>
    <x v="1925"/>
    <x v="1862"/>
  </r>
  <r>
    <x v="34"/>
    <x v="109"/>
    <x v="121"/>
  </r>
  <r>
    <x v="35"/>
    <x v="1926"/>
    <x v="1863"/>
  </r>
  <r>
    <x v="35"/>
    <x v="31"/>
    <x v="1864"/>
  </r>
  <r>
    <x v="35"/>
    <x v="1927"/>
    <x v="1865"/>
  </r>
  <r>
    <x v="35"/>
    <x v="264"/>
    <x v="1866"/>
  </r>
  <r>
    <x v="35"/>
    <x v="1928"/>
    <x v="1867"/>
  </r>
  <r>
    <x v="35"/>
    <x v="1929"/>
    <x v="1868"/>
  </r>
  <r>
    <x v="35"/>
    <x v="1930"/>
    <x v="1869"/>
  </r>
  <r>
    <x v="35"/>
    <x v="1931"/>
    <x v="1870"/>
  </r>
  <r>
    <x v="35"/>
    <x v="1932"/>
    <x v="1871"/>
  </r>
  <r>
    <x v="35"/>
    <x v="31"/>
    <x v="1872"/>
  </r>
  <r>
    <x v="35"/>
    <x v="84"/>
    <x v="1873"/>
  </r>
  <r>
    <x v="35"/>
    <x v="1933"/>
    <x v="1874"/>
  </r>
  <r>
    <x v="35"/>
    <x v="1934"/>
    <x v="1875"/>
  </r>
  <r>
    <x v="35"/>
    <x v="2"/>
    <x v="1876"/>
  </r>
  <r>
    <x v="35"/>
    <x v="640"/>
    <x v="1877"/>
  </r>
  <r>
    <x v="35"/>
    <x v="1339"/>
    <x v="1878"/>
  </r>
  <r>
    <x v="35"/>
    <x v="1007"/>
    <x v="101"/>
  </r>
  <r>
    <x v="35"/>
    <x v="1935"/>
    <x v="1879"/>
  </r>
  <r>
    <x v="35"/>
    <x v="598"/>
    <x v="1880"/>
  </r>
  <r>
    <x v="35"/>
    <x v="1936"/>
    <x v="1881"/>
  </r>
  <r>
    <x v="35"/>
    <x v="1937"/>
    <x v="1882"/>
  </r>
  <r>
    <x v="35"/>
    <x v="1938"/>
    <x v="1883"/>
  </r>
  <r>
    <x v="35"/>
    <x v="1939"/>
    <x v="1884"/>
  </r>
  <r>
    <x v="35"/>
    <x v="1940"/>
    <x v="1885"/>
  </r>
  <r>
    <x v="35"/>
    <x v="1941"/>
    <x v="1886"/>
  </r>
  <r>
    <x v="35"/>
    <x v="1942"/>
    <x v="1887"/>
  </r>
  <r>
    <x v="35"/>
    <x v="1943"/>
    <x v="1888"/>
  </r>
  <r>
    <x v="35"/>
    <x v="1944"/>
    <x v="1889"/>
  </r>
  <r>
    <x v="35"/>
    <x v="1945"/>
    <x v="1890"/>
  </r>
  <r>
    <x v="35"/>
    <x v="1946"/>
    <x v="1891"/>
  </r>
  <r>
    <x v="35"/>
    <x v="1947"/>
    <x v="1892"/>
  </r>
  <r>
    <x v="35"/>
    <x v="1635"/>
    <x v="1893"/>
  </r>
  <r>
    <x v="35"/>
    <x v="1948"/>
    <x v="1894"/>
  </r>
  <r>
    <x v="35"/>
    <x v="1949"/>
    <x v="1895"/>
  </r>
  <r>
    <x v="35"/>
    <x v="1950"/>
    <x v="1896"/>
  </r>
  <r>
    <x v="35"/>
    <x v="1951"/>
    <x v="1897"/>
  </r>
  <r>
    <x v="35"/>
    <x v="1952"/>
    <x v="1898"/>
  </r>
  <r>
    <x v="35"/>
    <x v="1953"/>
    <x v="1899"/>
  </r>
  <r>
    <x v="35"/>
    <x v="1954"/>
    <x v="1900"/>
  </r>
  <r>
    <x v="35"/>
    <x v="1787"/>
    <x v="1901"/>
  </r>
  <r>
    <x v="19"/>
    <x v="109"/>
    <x v="121"/>
  </r>
  <r>
    <x v="19"/>
    <x v="571"/>
    <x v="384"/>
  </r>
  <r>
    <x v="19"/>
    <x v="109"/>
    <x v="121"/>
  </r>
  <r>
    <x v="19"/>
    <x v="109"/>
    <x v="121"/>
  </r>
  <r>
    <x v="19"/>
    <x v="460"/>
    <x v="101"/>
  </r>
  <r>
    <x v="19"/>
    <x v="109"/>
    <x v="121"/>
  </r>
  <r>
    <x v="19"/>
    <x v="480"/>
    <x v="88"/>
  </r>
  <r>
    <x v="19"/>
    <x v="724"/>
    <x v="73"/>
  </r>
  <r>
    <x v="19"/>
    <x v="1955"/>
    <x v="1902"/>
  </r>
  <r>
    <x v="19"/>
    <x v="1956"/>
    <x v="1903"/>
  </r>
  <r>
    <x v="19"/>
    <x v="1161"/>
    <x v="372"/>
  </r>
  <r>
    <x v="19"/>
    <x v="109"/>
    <x v="121"/>
  </r>
  <r>
    <x v="19"/>
    <x v="109"/>
    <x v="121"/>
  </r>
  <r>
    <x v="19"/>
    <x v="109"/>
    <x v="121"/>
  </r>
  <r>
    <x v="19"/>
    <x v="109"/>
    <x v="121"/>
  </r>
  <r>
    <x v="19"/>
    <x v="109"/>
    <x v="121"/>
  </r>
  <r>
    <x v="19"/>
    <x v="109"/>
    <x v="121"/>
  </r>
  <r>
    <x v="19"/>
    <x v="109"/>
    <x v="121"/>
  </r>
  <r>
    <x v="19"/>
    <x v="1957"/>
    <x v="1904"/>
  </r>
  <r>
    <x v="19"/>
    <x v="722"/>
    <x v="157"/>
  </r>
  <r>
    <x v="19"/>
    <x v="1958"/>
    <x v="1905"/>
  </r>
  <r>
    <x v="19"/>
    <x v="1959"/>
    <x v="120"/>
  </r>
  <r>
    <x v="19"/>
    <x v="724"/>
    <x v="120"/>
  </r>
  <r>
    <x v="19"/>
    <x v="109"/>
    <x v="121"/>
  </r>
  <r>
    <x v="19"/>
    <x v="874"/>
    <x v="73"/>
  </r>
  <r>
    <x v="19"/>
    <x v="874"/>
    <x v="144"/>
  </r>
  <r>
    <x v="19"/>
    <x v="1960"/>
    <x v="1906"/>
  </r>
  <r>
    <x v="19"/>
    <x v="1961"/>
    <x v="1907"/>
  </r>
  <r>
    <x v="19"/>
    <x v="134"/>
    <x v="144"/>
  </r>
  <r>
    <x v="19"/>
    <x v="109"/>
    <x v="121"/>
  </r>
  <r>
    <x v="19"/>
    <x v="1651"/>
    <x v="31"/>
  </r>
  <r>
    <x v="19"/>
    <x v="874"/>
    <x v="73"/>
  </r>
  <r>
    <x v="19"/>
    <x v="109"/>
    <x v="121"/>
  </r>
  <r>
    <x v="19"/>
    <x v="466"/>
    <x v="120"/>
  </r>
  <r>
    <x v="19"/>
    <x v="1962"/>
    <x v="1908"/>
  </r>
  <r>
    <x v="19"/>
    <x v="1963"/>
    <x v="1909"/>
  </r>
  <r>
    <x v="19"/>
    <x v="905"/>
    <x v="1910"/>
  </r>
  <r>
    <x v="19"/>
    <x v="1964"/>
    <x v="1911"/>
  </r>
  <r>
    <x v="19"/>
    <x v="1965"/>
    <x v="666"/>
  </r>
  <r>
    <x v="19"/>
    <x v="1966"/>
    <x v="1912"/>
  </r>
  <r>
    <x v="36"/>
    <x v="1967"/>
    <x v="1913"/>
  </r>
  <r>
    <x v="36"/>
    <x v="1968"/>
    <x v="1914"/>
  </r>
  <r>
    <x v="36"/>
    <x v="1969"/>
    <x v="1915"/>
  </r>
  <r>
    <x v="36"/>
    <x v="1970"/>
    <x v="1916"/>
  </r>
  <r>
    <x v="36"/>
    <x v="1971"/>
    <x v="1917"/>
  </r>
  <r>
    <x v="36"/>
    <x v="1972"/>
    <x v="1918"/>
  </r>
  <r>
    <x v="36"/>
    <x v="1973"/>
    <x v="1919"/>
  </r>
  <r>
    <x v="36"/>
    <x v="1974"/>
    <x v="1920"/>
  </r>
  <r>
    <x v="36"/>
    <x v="1975"/>
    <x v="1921"/>
  </r>
  <r>
    <x v="36"/>
    <x v="1976"/>
    <x v="1922"/>
  </r>
  <r>
    <x v="36"/>
    <x v="1977"/>
    <x v="1923"/>
  </r>
  <r>
    <x v="36"/>
    <x v="1978"/>
    <x v="1924"/>
  </r>
  <r>
    <x v="36"/>
    <x v="1979"/>
    <x v="1925"/>
  </r>
  <r>
    <x v="36"/>
    <x v="607"/>
    <x v="1926"/>
  </r>
  <r>
    <x v="36"/>
    <x v="1980"/>
    <x v="1927"/>
  </r>
  <r>
    <x v="36"/>
    <x v="1981"/>
    <x v="1928"/>
  </r>
  <r>
    <x v="36"/>
    <x v="1982"/>
    <x v="1929"/>
  </r>
  <r>
    <x v="36"/>
    <x v="1983"/>
    <x v="1930"/>
  </r>
  <r>
    <x v="36"/>
    <x v="1984"/>
    <x v="1931"/>
  </r>
  <r>
    <x v="36"/>
    <x v="1985"/>
    <x v="1932"/>
  </r>
  <r>
    <x v="36"/>
    <x v="1986"/>
    <x v="1933"/>
  </r>
  <r>
    <x v="36"/>
    <x v="1987"/>
    <x v="1934"/>
  </r>
  <r>
    <x v="36"/>
    <x v="430"/>
    <x v="1935"/>
  </r>
  <r>
    <x v="36"/>
    <x v="1988"/>
    <x v="1936"/>
  </r>
  <r>
    <x v="36"/>
    <x v="1989"/>
    <x v="1937"/>
  </r>
  <r>
    <x v="36"/>
    <x v="1990"/>
    <x v="150"/>
  </r>
  <r>
    <x v="36"/>
    <x v="1991"/>
    <x v="1938"/>
  </r>
  <r>
    <x v="36"/>
    <x v="1992"/>
    <x v="1939"/>
  </r>
  <r>
    <x v="36"/>
    <x v="1993"/>
    <x v="1940"/>
  </r>
  <r>
    <x v="36"/>
    <x v="1994"/>
    <x v="1941"/>
  </r>
  <r>
    <x v="36"/>
    <x v="1995"/>
    <x v="1942"/>
  </r>
  <r>
    <x v="36"/>
    <x v="1996"/>
    <x v="1943"/>
  </r>
  <r>
    <x v="36"/>
    <x v="1997"/>
    <x v="1944"/>
  </r>
  <r>
    <x v="36"/>
    <x v="1998"/>
    <x v="1945"/>
  </r>
  <r>
    <x v="36"/>
    <x v="31"/>
    <x v="1946"/>
  </r>
  <r>
    <x v="36"/>
    <x v="1999"/>
    <x v="1947"/>
  </r>
  <r>
    <x v="36"/>
    <x v="2000"/>
    <x v="1948"/>
  </r>
  <r>
    <x v="36"/>
    <x v="2001"/>
    <x v="1949"/>
  </r>
  <r>
    <x v="36"/>
    <x v="2002"/>
    <x v="1950"/>
  </r>
  <r>
    <x v="36"/>
    <x v="1719"/>
    <x v="1951"/>
  </r>
  <r>
    <x v="36"/>
    <x v="460"/>
    <x v="2"/>
  </r>
  <r>
    <x v="36"/>
    <x v="109"/>
    <x v="121"/>
  </r>
  <r>
    <x v="36"/>
    <x v="2003"/>
    <x v="1952"/>
  </r>
  <r>
    <x v="36"/>
    <x v="2004"/>
    <x v="1953"/>
  </r>
  <r>
    <x v="36"/>
    <x v="1131"/>
    <x v="1954"/>
  </r>
  <r>
    <x v="36"/>
    <x v="2005"/>
    <x v="1955"/>
  </r>
  <r>
    <x v="36"/>
    <x v="2006"/>
    <x v="1053"/>
  </r>
  <r>
    <x v="36"/>
    <x v="2007"/>
    <x v="1956"/>
  </r>
  <r>
    <x v="36"/>
    <x v="2008"/>
    <x v="1957"/>
  </r>
  <r>
    <x v="36"/>
    <x v="2009"/>
    <x v="1958"/>
  </r>
  <r>
    <x v="36"/>
    <x v="2010"/>
    <x v="1959"/>
  </r>
  <r>
    <x v="36"/>
    <x v="2011"/>
    <x v="1960"/>
  </r>
  <r>
    <x v="36"/>
    <x v="2012"/>
    <x v="1961"/>
  </r>
  <r>
    <x v="36"/>
    <x v="2013"/>
    <x v="439"/>
  </r>
  <r>
    <x v="36"/>
    <x v="2014"/>
    <x v="1962"/>
  </r>
  <r>
    <x v="36"/>
    <x v="2015"/>
    <x v="1963"/>
  </r>
  <r>
    <x v="36"/>
    <x v="2016"/>
    <x v="1964"/>
  </r>
  <r>
    <x v="36"/>
    <x v="2017"/>
    <x v="1965"/>
  </r>
  <r>
    <x v="36"/>
    <x v="2018"/>
    <x v="1966"/>
  </r>
  <r>
    <x v="36"/>
    <x v="2019"/>
    <x v="1967"/>
  </r>
  <r>
    <x v="37"/>
    <x v="1335"/>
    <x v="1968"/>
  </r>
  <r>
    <x v="37"/>
    <x v="2020"/>
    <x v="1969"/>
  </r>
  <r>
    <x v="37"/>
    <x v="2021"/>
    <x v="1970"/>
  </r>
  <r>
    <x v="37"/>
    <x v="2022"/>
    <x v="1971"/>
  </r>
  <r>
    <x v="37"/>
    <x v="2023"/>
    <x v="1972"/>
  </r>
  <r>
    <x v="37"/>
    <x v="2024"/>
    <x v="1973"/>
  </r>
  <r>
    <x v="37"/>
    <x v="1934"/>
    <x v="1974"/>
  </r>
  <r>
    <x v="37"/>
    <x v="2025"/>
    <x v="1975"/>
  </r>
  <r>
    <x v="37"/>
    <x v="1239"/>
    <x v="1976"/>
  </r>
  <r>
    <x v="37"/>
    <x v="2026"/>
    <x v="1977"/>
  </r>
  <r>
    <x v="37"/>
    <x v="2027"/>
    <x v="1978"/>
  </r>
  <r>
    <x v="37"/>
    <x v="2028"/>
    <x v="1979"/>
  </r>
  <r>
    <x v="37"/>
    <x v="2029"/>
    <x v="1980"/>
  </r>
  <r>
    <x v="37"/>
    <x v="2030"/>
    <x v="1981"/>
  </r>
  <r>
    <x v="37"/>
    <x v="2031"/>
    <x v="1982"/>
  </r>
  <r>
    <x v="37"/>
    <x v="2032"/>
    <x v="1983"/>
  </r>
  <r>
    <x v="37"/>
    <x v="2033"/>
    <x v="1984"/>
  </r>
  <r>
    <x v="37"/>
    <x v="2034"/>
    <x v="1985"/>
  </r>
  <r>
    <x v="37"/>
    <x v="2035"/>
    <x v="895"/>
  </r>
  <r>
    <x v="37"/>
    <x v="2036"/>
    <x v="160"/>
  </r>
  <r>
    <x v="19"/>
    <x v="1839"/>
    <x v="446"/>
  </r>
  <r>
    <x v="19"/>
    <x v="2037"/>
    <x v="1986"/>
  </r>
  <r>
    <x v="19"/>
    <x v="1156"/>
    <x v="1053"/>
  </r>
  <r>
    <x v="19"/>
    <x v="736"/>
    <x v="444"/>
  </r>
  <r>
    <x v="19"/>
    <x v="459"/>
    <x v="119"/>
  </r>
  <r>
    <x v="19"/>
    <x v="109"/>
    <x v="121"/>
  </r>
  <r>
    <x v="19"/>
    <x v="109"/>
    <x v="121"/>
  </r>
  <r>
    <x v="19"/>
    <x v="2038"/>
    <x v="1987"/>
  </r>
  <r>
    <x v="19"/>
    <x v="1870"/>
    <x v="120"/>
  </r>
  <r>
    <x v="19"/>
    <x v="2039"/>
    <x v="1988"/>
  </r>
  <r>
    <x v="19"/>
    <x v="2040"/>
    <x v="844"/>
  </r>
  <r>
    <x v="19"/>
    <x v="1154"/>
    <x v="384"/>
  </r>
  <r>
    <x v="19"/>
    <x v="417"/>
    <x v="140"/>
  </r>
  <r>
    <x v="19"/>
    <x v="372"/>
    <x v="120"/>
  </r>
  <r>
    <x v="19"/>
    <x v="2041"/>
    <x v="1989"/>
  </r>
  <r>
    <x v="19"/>
    <x v="2042"/>
    <x v="1990"/>
  </r>
  <r>
    <x v="19"/>
    <x v="2043"/>
    <x v="1991"/>
  </r>
  <r>
    <x v="19"/>
    <x v="2044"/>
    <x v="1992"/>
  </r>
  <r>
    <x v="19"/>
    <x v="109"/>
    <x v="121"/>
  </r>
  <r>
    <x v="19"/>
    <x v="2045"/>
    <x v="844"/>
  </r>
  <r>
    <x v="38"/>
    <x v="2046"/>
    <x v="1993"/>
  </r>
  <r>
    <x v="38"/>
    <x v="2047"/>
    <x v="1994"/>
  </r>
  <r>
    <x v="38"/>
    <x v="603"/>
    <x v="1995"/>
  </r>
  <r>
    <x v="38"/>
    <x v="2048"/>
    <x v="1996"/>
  </r>
  <r>
    <x v="38"/>
    <x v="2049"/>
    <x v="1997"/>
  </r>
  <r>
    <x v="38"/>
    <x v="2050"/>
    <x v="1998"/>
  </r>
  <r>
    <x v="38"/>
    <x v="2051"/>
    <x v="1999"/>
  </r>
  <r>
    <x v="38"/>
    <x v="2052"/>
    <x v="2000"/>
  </r>
  <r>
    <x v="38"/>
    <x v="2053"/>
    <x v="2001"/>
  </r>
  <r>
    <x v="38"/>
    <x v="2054"/>
    <x v="2002"/>
  </r>
  <r>
    <x v="38"/>
    <x v="2055"/>
    <x v="2003"/>
  </r>
  <r>
    <x v="38"/>
    <x v="2056"/>
    <x v="2004"/>
  </r>
  <r>
    <x v="38"/>
    <x v="2057"/>
    <x v="2005"/>
  </r>
  <r>
    <x v="38"/>
    <x v="2058"/>
    <x v="2006"/>
  </r>
  <r>
    <x v="38"/>
    <x v="2059"/>
    <x v="2007"/>
  </r>
  <r>
    <x v="38"/>
    <x v="2060"/>
    <x v="2008"/>
  </r>
  <r>
    <x v="38"/>
    <x v="2061"/>
    <x v="2009"/>
  </r>
  <r>
    <x v="38"/>
    <x v="2062"/>
    <x v="2010"/>
  </r>
  <r>
    <x v="38"/>
    <x v="2063"/>
    <x v="2011"/>
  </r>
  <r>
    <x v="38"/>
    <x v="2064"/>
    <x v="2012"/>
  </r>
  <r>
    <x v="30"/>
    <x v="2065"/>
    <x v="2013"/>
  </r>
  <r>
    <x v="30"/>
    <x v="2066"/>
    <x v="2014"/>
  </r>
  <r>
    <x v="30"/>
    <x v="2067"/>
    <x v="2015"/>
  </r>
  <r>
    <x v="30"/>
    <x v="2068"/>
    <x v="2016"/>
  </r>
  <r>
    <x v="30"/>
    <x v="2069"/>
    <x v="2017"/>
  </r>
  <r>
    <x v="30"/>
    <x v="2070"/>
    <x v="2018"/>
  </r>
  <r>
    <x v="30"/>
    <x v="2071"/>
    <x v="2019"/>
  </r>
  <r>
    <x v="30"/>
    <x v="2072"/>
    <x v="2020"/>
  </r>
  <r>
    <x v="30"/>
    <x v="970"/>
    <x v="2021"/>
  </r>
  <r>
    <x v="30"/>
    <x v="2073"/>
    <x v="2022"/>
  </r>
  <r>
    <x v="30"/>
    <x v="2074"/>
    <x v="2023"/>
  </r>
  <r>
    <x v="30"/>
    <x v="2075"/>
    <x v="2024"/>
  </r>
  <r>
    <x v="30"/>
    <x v="2076"/>
    <x v="2025"/>
  </r>
  <r>
    <x v="30"/>
    <x v="2077"/>
    <x v="2026"/>
  </r>
  <r>
    <x v="30"/>
    <x v="2078"/>
    <x v="2027"/>
  </r>
  <r>
    <x v="30"/>
    <x v="2079"/>
    <x v="2028"/>
  </r>
  <r>
    <x v="30"/>
    <x v="2080"/>
    <x v="2029"/>
  </r>
  <r>
    <x v="30"/>
    <x v="2081"/>
    <x v="2030"/>
  </r>
  <r>
    <x v="30"/>
    <x v="2082"/>
    <x v="2031"/>
  </r>
  <r>
    <x v="30"/>
    <x v="101"/>
    <x v="2032"/>
  </r>
  <r>
    <x v="39"/>
    <x v="2083"/>
    <x v="440"/>
  </r>
  <r>
    <x v="39"/>
    <x v="2084"/>
    <x v="2033"/>
  </r>
  <r>
    <x v="39"/>
    <x v="109"/>
    <x v="121"/>
  </r>
  <r>
    <x v="39"/>
    <x v="2085"/>
    <x v="2034"/>
  </r>
  <r>
    <x v="39"/>
    <x v="2086"/>
    <x v="2035"/>
  </r>
  <r>
    <x v="39"/>
    <x v="2087"/>
    <x v="2036"/>
  </r>
  <r>
    <x v="39"/>
    <x v="2088"/>
    <x v="436"/>
  </r>
  <r>
    <x v="39"/>
    <x v="550"/>
    <x v="514"/>
  </r>
  <r>
    <x v="39"/>
    <x v="2089"/>
    <x v="698"/>
  </r>
  <r>
    <x v="39"/>
    <x v="109"/>
    <x v="121"/>
  </r>
  <r>
    <x v="39"/>
    <x v="109"/>
    <x v="121"/>
  </r>
  <r>
    <x v="39"/>
    <x v="2090"/>
    <x v="2037"/>
  </r>
  <r>
    <x v="39"/>
    <x v="2091"/>
    <x v="125"/>
  </r>
  <r>
    <x v="39"/>
    <x v="109"/>
    <x v="121"/>
  </r>
  <r>
    <x v="39"/>
    <x v="2092"/>
    <x v="2038"/>
  </r>
  <r>
    <x v="39"/>
    <x v="156"/>
    <x v="2039"/>
  </r>
  <r>
    <x v="39"/>
    <x v="886"/>
    <x v="144"/>
  </r>
  <r>
    <x v="39"/>
    <x v="2093"/>
    <x v="498"/>
  </r>
  <r>
    <x v="39"/>
    <x v="1131"/>
    <x v="1859"/>
  </r>
  <r>
    <x v="39"/>
    <x v="109"/>
    <x v="121"/>
  </r>
  <r>
    <x v="39"/>
    <x v="174"/>
    <x v="377"/>
  </r>
  <r>
    <x v="39"/>
    <x v="2094"/>
    <x v="384"/>
  </r>
  <r>
    <x v="39"/>
    <x v="2095"/>
    <x v="180"/>
  </r>
  <r>
    <x v="39"/>
    <x v="2096"/>
    <x v="798"/>
  </r>
  <r>
    <x v="39"/>
    <x v="109"/>
    <x v="121"/>
  </r>
  <r>
    <x v="39"/>
    <x v="172"/>
    <x v="384"/>
  </r>
  <r>
    <x v="39"/>
    <x v="1671"/>
    <x v="2040"/>
  </r>
  <r>
    <x v="39"/>
    <x v="2097"/>
    <x v="2041"/>
  </r>
  <r>
    <x v="39"/>
    <x v="1161"/>
    <x v="120"/>
  </r>
  <r>
    <x v="39"/>
    <x v="2098"/>
    <x v="2042"/>
  </r>
  <r>
    <x v="39"/>
    <x v="109"/>
    <x v="121"/>
  </r>
  <r>
    <x v="39"/>
    <x v="109"/>
    <x v="121"/>
  </r>
  <r>
    <x v="39"/>
    <x v="2099"/>
    <x v="120"/>
  </r>
  <r>
    <x v="39"/>
    <x v="2100"/>
    <x v="2043"/>
  </r>
  <r>
    <x v="39"/>
    <x v="419"/>
    <x v="766"/>
  </r>
  <r>
    <x v="39"/>
    <x v="2101"/>
    <x v="2044"/>
  </r>
  <r>
    <x v="39"/>
    <x v="119"/>
    <x v="119"/>
  </r>
  <r>
    <x v="39"/>
    <x v="2102"/>
    <x v="2045"/>
  </r>
  <r>
    <x v="39"/>
    <x v="2103"/>
    <x v="450"/>
  </r>
  <r>
    <x v="39"/>
    <x v="109"/>
    <x v="121"/>
  </r>
  <r>
    <x v="6"/>
    <x v="2104"/>
    <x v="1224"/>
  </r>
  <r>
    <x v="6"/>
    <x v="43"/>
    <x v="590"/>
  </r>
  <r>
    <x v="6"/>
    <x v="1444"/>
    <x v="2046"/>
  </r>
  <r>
    <x v="6"/>
    <x v="984"/>
    <x v="2047"/>
  </r>
  <r>
    <x v="6"/>
    <x v="212"/>
    <x v="2048"/>
  </r>
  <r>
    <x v="6"/>
    <x v="2105"/>
    <x v="2049"/>
  </r>
  <r>
    <x v="6"/>
    <x v="2106"/>
    <x v="2050"/>
  </r>
  <r>
    <x v="6"/>
    <x v="78"/>
    <x v="594"/>
  </r>
  <r>
    <x v="6"/>
    <x v="2107"/>
    <x v="2051"/>
  </r>
  <r>
    <x v="6"/>
    <x v="2108"/>
    <x v="2052"/>
  </r>
  <r>
    <x v="6"/>
    <x v="78"/>
    <x v="2053"/>
  </r>
  <r>
    <x v="6"/>
    <x v="2109"/>
    <x v="2054"/>
  </r>
  <r>
    <x v="6"/>
    <x v="2110"/>
    <x v="2055"/>
  </r>
  <r>
    <x v="6"/>
    <x v="2111"/>
    <x v="384"/>
  </r>
  <r>
    <x v="6"/>
    <x v="2112"/>
    <x v="2056"/>
  </r>
  <r>
    <x v="6"/>
    <x v="2113"/>
    <x v="895"/>
  </r>
  <r>
    <x v="6"/>
    <x v="2114"/>
    <x v="2057"/>
  </r>
  <r>
    <x v="6"/>
    <x v="578"/>
    <x v="2058"/>
  </r>
  <r>
    <x v="6"/>
    <x v="2115"/>
    <x v="2059"/>
  </r>
  <r>
    <x v="6"/>
    <x v="2116"/>
    <x v="2060"/>
  </r>
  <r>
    <x v="6"/>
    <x v="2117"/>
    <x v="2061"/>
  </r>
  <r>
    <x v="6"/>
    <x v="2118"/>
    <x v="2062"/>
  </r>
  <r>
    <x v="6"/>
    <x v="2119"/>
    <x v="2063"/>
  </r>
  <r>
    <x v="6"/>
    <x v="935"/>
    <x v="73"/>
  </r>
  <r>
    <x v="6"/>
    <x v="1007"/>
    <x v="2064"/>
  </r>
  <r>
    <x v="6"/>
    <x v="2120"/>
    <x v="2065"/>
  </r>
  <r>
    <x v="6"/>
    <x v="582"/>
    <x v="2066"/>
  </r>
  <r>
    <x v="6"/>
    <x v="2121"/>
    <x v="2067"/>
  </r>
  <r>
    <x v="6"/>
    <x v="2122"/>
    <x v="2068"/>
  </r>
  <r>
    <x v="6"/>
    <x v="2123"/>
    <x v="2069"/>
  </r>
  <r>
    <x v="6"/>
    <x v="2124"/>
    <x v="2070"/>
  </r>
  <r>
    <x v="6"/>
    <x v="2125"/>
    <x v="2071"/>
  </r>
  <r>
    <x v="6"/>
    <x v="2126"/>
    <x v="2072"/>
  </r>
  <r>
    <x v="6"/>
    <x v="2127"/>
    <x v="2073"/>
  </r>
  <r>
    <x v="6"/>
    <x v="1003"/>
    <x v="2074"/>
  </r>
  <r>
    <x v="6"/>
    <x v="2128"/>
    <x v="2075"/>
  </r>
  <r>
    <x v="6"/>
    <x v="2129"/>
    <x v="2076"/>
  </r>
  <r>
    <x v="6"/>
    <x v="2130"/>
    <x v="2077"/>
  </r>
  <r>
    <x v="6"/>
    <x v="2131"/>
    <x v="2078"/>
  </r>
  <r>
    <x v="6"/>
    <x v="1627"/>
    <x v="2079"/>
  </r>
  <r>
    <x v="6"/>
    <x v="31"/>
    <x v="1383"/>
  </r>
  <r>
    <x v="6"/>
    <x v="31"/>
    <x v="2080"/>
  </r>
  <r>
    <x v="6"/>
    <x v="1014"/>
    <x v="2081"/>
  </r>
  <r>
    <x v="6"/>
    <x v="2132"/>
    <x v="704"/>
  </r>
  <r>
    <x v="6"/>
    <x v="101"/>
    <x v="2082"/>
  </r>
  <r>
    <x v="6"/>
    <x v="2133"/>
    <x v="2083"/>
  </r>
  <r>
    <x v="6"/>
    <x v="966"/>
    <x v="2084"/>
  </r>
  <r>
    <x v="6"/>
    <x v="2134"/>
    <x v="2085"/>
  </r>
  <r>
    <x v="6"/>
    <x v="2135"/>
    <x v="2086"/>
  </r>
  <r>
    <x v="6"/>
    <x v="31"/>
    <x v="2087"/>
  </r>
  <r>
    <x v="6"/>
    <x v="1934"/>
    <x v="2088"/>
  </r>
  <r>
    <x v="6"/>
    <x v="2136"/>
    <x v="2089"/>
  </r>
  <r>
    <x v="6"/>
    <x v="2137"/>
    <x v="2090"/>
  </r>
  <r>
    <x v="6"/>
    <x v="2138"/>
    <x v="2091"/>
  </r>
  <r>
    <x v="6"/>
    <x v="2139"/>
    <x v="2092"/>
  </r>
  <r>
    <x v="6"/>
    <x v="919"/>
    <x v="2093"/>
  </r>
  <r>
    <x v="6"/>
    <x v="31"/>
    <x v="799"/>
  </r>
  <r>
    <x v="6"/>
    <x v="966"/>
    <x v="2094"/>
  </r>
  <r>
    <x v="6"/>
    <x v="2140"/>
    <x v="2095"/>
  </r>
  <r>
    <x v="6"/>
    <x v="87"/>
    <x v="2096"/>
  </r>
  <r>
    <x v="6"/>
    <x v="460"/>
    <x v="119"/>
  </r>
  <r>
    <x v="6"/>
    <x v="109"/>
    <x v="121"/>
  </r>
  <r>
    <x v="6"/>
    <x v="109"/>
    <x v="121"/>
  </r>
  <r>
    <x v="6"/>
    <x v="2141"/>
    <x v="180"/>
  </r>
  <r>
    <x v="6"/>
    <x v="2142"/>
    <x v="2097"/>
  </r>
  <r>
    <x v="6"/>
    <x v="109"/>
    <x v="121"/>
  </r>
  <r>
    <x v="6"/>
    <x v="109"/>
    <x v="121"/>
  </r>
  <r>
    <x v="6"/>
    <x v="418"/>
    <x v="463"/>
  </r>
  <r>
    <x v="6"/>
    <x v="460"/>
    <x v="144"/>
  </r>
  <r>
    <x v="6"/>
    <x v="2143"/>
    <x v="2098"/>
  </r>
  <r>
    <x v="6"/>
    <x v="109"/>
    <x v="121"/>
  </r>
  <r>
    <x v="6"/>
    <x v="1160"/>
    <x v="2099"/>
  </r>
  <r>
    <x v="6"/>
    <x v="109"/>
    <x v="121"/>
  </r>
  <r>
    <x v="6"/>
    <x v="2144"/>
    <x v="2100"/>
  </r>
  <r>
    <x v="6"/>
    <x v="2145"/>
    <x v="88"/>
  </r>
  <r>
    <x v="6"/>
    <x v="2146"/>
    <x v="838"/>
  </r>
  <r>
    <x v="6"/>
    <x v="2147"/>
    <x v="130"/>
  </r>
  <r>
    <x v="6"/>
    <x v="109"/>
    <x v="121"/>
  </r>
  <r>
    <x v="6"/>
    <x v="1922"/>
    <x v="436"/>
  </r>
  <r>
    <x v="6"/>
    <x v="2148"/>
    <x v="2101"/>
  </r>
  <r>
    <x v="6"/>
    <x v="2149"/>
    <x v="2102"/>
  </r>
  <r>
    <x v="6"/>
    <x v="2150"/>
    <x v="1782"/>
  </r>
  <r>
    <x v="6"/>
    <x v="167"/>
    <x v="135"/>
  </r>
  <r>
    <x v="6"/>
    <x v="1462"/>
    <x v="140"/>
  </r>
  <r>
    <x v="6"/>
    <x v="109"/>
    <x v="121"/>
  </r>
  <r>
    <x v="6"/>
    <x v="2151"/>
    <x v="381"/>
  </r>
  <r>
    <x v="6"/>
    <x v="2152"/>
    <x v="2103"/>
  </r>
  <r>
    <x v="6"/>
    <x v="2153"/>
    <x v="2104"/>
  </r>
  <r>
    <x v="6"/>
    <x v="2011"/>
    <x v="1271"/>
  </r>
  <r>
    <x v="6"/>
    <x v="2154"/>
    <x v="161"/>
  </r>
  <r>
    <x v="6"/>
    <x v="2155"/>
    <x v="2105"/>
  </r>
  <r>
    <x v="6"/>
    <x v="109"/>
    <x v="121"/>
  </r>
  <r>
    <x v="6"/>
    <x v="2156"/>
    <x v="2106"/>
  </r>
  <r>
    <x v="6"/>
    <x v="1656"/>
    <x v="2107"/>
  </r>
  <r>
    <x v="6"/>
    <x v="2157"/>
    <x v="1054"/>
  </r>
  <r>
    <x v="6"/>
    <x v="109"/>
    <x v="121"/>
  </r>
  <r>
    <x v="6"/>
    <x v="2158"/>
    <x v="149"/>
  </r>
  <r>
    <x v="6"/>
    <x v="1153"/>
    <x v="2108"/>
  </r>
  <r>
    <x v="6"/>
    <x v="2159"/>
    <x v="2109"/>
  </r>
  <r>
    <x v="6"/>
    <x v="2160"/>
    <x v="2110"/>
  </r>
  <r>
    <x v="6"/>
    <x v="109"/>
    <x v="121"/>
  </r>
  <r>
    <x v="6"/>
    <x v="2161"/>
    <x v="2111"/>
  </r>
  <r>
    <x v="6"/>
    <x v="2162"/>
    <x v="2112"/>
  </r>
  <r>
    <x v="6"/>
    <x v="2163"/>
    <x v="2113"/>
  </r>
  <r>
    <x v="6"/>
    <x v="2164"/>
    <x v="438"/>
  </r>
  <r>
    <x v="6"/>
    <x v="152"/>
    <x v="119"/>
  </r>
  <r>
    <x v="6"/>
    <x v="874"/>
    <x v="144"/>
  </r>
  <r>
    <x v="6"/>
    <x v="109"/>
    <x v="121"/>
  </r>
  <r>
    <x v="6"/>
    <x v="2165"/>
    <x v="2114"/>
  </r>
  <r>
    <x v="6"/>
    <x v="857"/>
    <x v="589"/>
  </r>
  <r>
    <x v="6"/>
    <x v="2166"/>
    <x v="2115"/>
  </r>
  <r>
    <x v="6"/>
    <x v="2167"/>
    <x v="2116"/>
  </r>
  <r>
    <x v="6"/>
    <x v="724"/>
    <x v="385"/>
  </r>
  <r>
    <x v="6"/>
    <x v="109"/>
    <x v="121"/>
  </r>
  <r>
    <x v="6"/>
    <x v="2168"/>
    <x v="2117"/>
  </r>
  <r>
    <x v="6"/>
    <x v="2169"/>
    <x v="2118"/>
  </r>
  <r>
    <x v="6"/>
    <x v="2170"/>
    <x v="2119"/>
  </r>
  <r>
    <x v="6"/>
    <x v="2171"/>
    <x v="2120"/>
  </r>
  <r>
    <x v="6"/>
    <x v="109"/>
    <x v="121"/>
  </r>
  <r>
    <x v="6"/>
    <x v="2172"/>
    <x v="2121"/>
  </r>
  <r>
    <x v="6"/>
    <x v="417"/>
    <x v="366"/>
  </r>
  <r>
    <x v="6"/>
    <x v="374"/>
    <x v="384"/>
  </r>
  <r>
    <x v="6"/>
    <x v="2173"/>
    <x v="2122"/>
  </r>
  <r>
    <x v="6"/>
    <x v="152"/>
    <x v="654"/>
  </r>
  <r>
    <x v="6"/>
    <x v="2174"/>
    <x v="2123"/>
  </r>
  <r>
    <x v="6"/>
    <x v="2175"/>
    <x v="2124"/>
  </r>
  <r>
    <x v="6"/>
    <x v="123"/>
    <x v="120"/>
  </r>
  <r>
    <x v="6"/>
    <x v="178"/>
    <x v="1854"/>
  </r>
  <r>
    <x v="6"/>
    <x v="469"/>
    <x v="135"/>
  </r>
  <r>
    <x v="6"/>
    <x v="372"/>
    <x v="120"/>
  </r>
  <r>
    <x v="6"/>
    <x v="2176"/>
    <x v="2125"/>
  </r>
  <r>
    <x v="6"/>
    <x v="2177"/>
    <x v="2126"/>
  </r>
  <r>
    <x v="6"/>
    <x v="459"/>
    <x v="120"/>
  </r>
  <r>
    <x v="6"/>
    <x v="524"/>
    <x v="120"/>
  </r>
  <r>
    <x v="6"/>
    <x v="2178"/>
    <x v="2127"/>
  </r>
  <r>
    <x v="6"/>
    <x v="2179"/>
    <x v="2128"/>
  </r>
  <r>
    <x v="6"/>
    <x v="2180"/>
    <x v="2129"/>
  </r>
  <r>
    <x v="6"/>
    <x v="2181"/>
    <x v="2130"/>
  </r>
  <r>
    <x v="6"/>
    <x v="2182"/>
    <x v="439"/>
  </r>
  <r>
    <x v="6"/>
    <x v="2183"/>
    <x v="2131"/>
  </r>
  <r>
    <x v="40"/>
    <x v="2184"/>
    <x v="1380"/>
  </r>
  <r>
    <x v="40"/>
    <x v="31"/>
    <x v="161"/>
  </r>
  <r>
    <x v="40"/>
    <x v="31"/>
    <x v="180"/>
  </r>
  <r>
    <x v="40"/>
    <x v="1912"/>
    <x v="2132"/>
  </r>
  <r>
    <x v="40"/>
    <x v="2185"/>
    <x v="2133"/>
  </r>
  <r>
    <x v="40"/>
    <x v="1054"/>
    <x v="766"/>
  </r>
  <r>
    <x v="40"/>
    <x v="2186"/>
    <x v="2134"/>
  </r>
  <r>
    <x v="40"/>
    <x v="31"/>
    <x v="694"/>
  </r>
  <r>
    <x v="40"/>
    <x v="2187"/>
    <x v="2135"/>
  </r>
  <r>
    <x v="40"/>
    <x v="2188"/>
    <x v="2136"/>
  </r>
  <r>
    <x v="40"/>
    <x v="938"/>
    <x v="2137"/>
  </r>
  <r>
    <x v="40"/>
    <x v="2189"/>
    <x v="2138"/>
  </r>
  <r>
    <x v="40"/>
    <x v="2190"/>
    <x v="2139"/>
  </r>
  <r>
    <x v="40"/>
    <x v="1277"/>
    <x v="2140"/>
  </r>
  <r>
    <x v="40"/>
    <x v="2191"/>
    <x v="2141"/>
  </r>
  <r>
    <x v="40"/>
    <x v="602"/>
    <x v="1829"/>
  </r>
  <r>
    <x v="40"/>
    <x v="25"/>
    <x v="2142"/>
  </r>
  <r>
    <x v="40"/>
    <x v="300"/>
    <x v="2143"/>
  </r>
  <r>
    <x v="40"/>
    <x v="2192"/>
    <x v="2144"/>
  </r>
  <r>
    <x v="40"/>
    <x v="2193"/>
    <x v="2145"/>
  </r>
  <r>
    <x v="38"/>
    <x v="524"/>
    <x v="120"/>
  </r>
  <r>
    <x v="38"/>
    <x v="2194"/>
    <x v="2146"/>
  </r>
  <r>
    <x v="38"/>
    <x v="109"/>
    <x v="121"/>
  </r>
  <r>
    <x v="38"/>
    <x v="460"/>
    <x v="101"/>
  </r>
  <r>
    <x v="38"/>
    <x v="109"/>
    <x v="121"/>
  </r>
  <r>
    <x v="38"/>
    <x v="370"/>
    <x v="120"/>
  </r>
  <r>
    <x v="38"/>
    <x v="2195"/>
    <x v="2147"/>
  </r>
  <r>
    <x v="38"/>
    <x v="2196"/>
    <x v="2148"/>
  </r>
  <r>
    <x v="38"/>
    <x v="453"/>
    <x v="385"/>
  </r>
  <r>
    <x v="38"/>
    <x v="109"/>
    <x v="121"/>
  </r>
  <r>
    <x v="38"/>
    <x v="2197"/>
    <x v="2149"/>
  </r>
  <r>
    <x v="38"/>
    <x v="2198"/>
    <x v="2150"/>
  </r>
  <r>
    <x v="38"/>
    <x v="2199"/>
    <x v="2151"/>
  </r>
  <r>
    <x v="38"/>
    <x v="109"/>
    <x v="121"/>
  </r>
  <r>
    <x v="38"/>
    <x v="2200"/>
    <x v="178"/>
  </r>
  <r>
    <x v="38"/>
    <x v="2201"/>
    <x v="2152"/>
  </r>
  <r>
    <x v="38"/>
    <x v="2202"/>
    <x v="736"/>
  </r>
  <r>
    <x v="38"/>
    <x v="109"/>
    <x v="121"/>
  </r>
  <r>
    <x v="38"/>
    <x v="109"/>
    <x v="121"/>
  </r>
  <r>
    <x v="38"/>
    <x v="109"/>
    <x v="121"/>
  </r>
  <r>
    <x v="6"/>
    <x v="2203"/>
    <x v="2153"/>
  </r>
  <r>
    <x v="6"/>
    <x v="662"/>
    <x v="2154"/>
  </r>
  <r>
    <x v="6"/>
    <x v="2204"/>
    <x v="2155"/>
  </r>
  <r>
    <x v="6"/>
    <x v="2205"/>
    <x v="2156"/>
  </r>
  <r>
    <x v="6"/>
    <x v="2206"/>
    <x v="2157"/>
  </r>
  <r>
    <x v="6"/>
    <x v="2207"/>
    <x v="2158"/>
  </r>
  <r>
    <x v="6"/>
    <x v="2208"/>
    <x v="2159"/>
  </r>
  <r>
    <x v="6"/>
    <x v="938"/>
    <x v="2160"/>
  </r>
  <r>
    <x v="6"/>
    <x v="2209"/>
    <x v="2161"/>
  </r>
  <r>
    <x v="6"/>
    <x v="938"/>
    <x v="2162"/>
  </r>
  <r>
    <x v="6"/>
    <x v="2210"/>
    <x v="2163"/>
  </r>
  <r>
    <x v="6"/>
    <x v="2211"/>
    <x v="2164"/>
  </r>
  <r>
    <x v="6"/>
    <x v="2212"/>
    <x v="2165"/>
  </r>
  <r>
    <x v="6"/>
    <x v="607"/>
    <x v="2166"/>
  </r>
  <r>
    <x v="6"/>
    <x v="2213"/>
    <x v="2167"/>
  </r>
  <r>
    <x v="6"/>
    <x v="2214"/>
    <x v="2168"/>
  </r>
  <r>
    <x v="6"/>
    <x v="2215"/>
    <x v="801"/>
  </r>
  <r>
    <x v="6"/>
    <x v="2216"/>
    <x v="2169"/>
  </r>
  <r>
    <x v="6"/>
    <x v="578"/>
    <x v="2170"/>
  </r>
  <r>
    <x v="6"/>
    <x v="2217"/>
    <x v="2171"/>
  </r>
  <r>
    <x v="38"/>
    <x v="2218"/>
    <x v="2172"/>
  </r>
  <r>
    <x v="38"/>
    <x v="2219"/>
    <x v="2173"/>
  </r>
  <r>
    <x v="38"/>
    <x v="2220"/>
    <x v="2174"/>
  </r>
  <r>
    <x v="38"/>
    <x v="2221"/>
    <x v="2175"/>
  </r>
  <r>
    <x v="38"/>
    <x v="2222"/>
    <x v="2176"/>
  </r>
  <r>
    <x v="38"/>
    <x v="269"/>
    <x v="2177"/>
  </r>
  <r>
    <x v="38"/>
    <x v="2223"/>
    <x v="2178"/>
  </r>
  <r>
    <x v="38"/>
    <x v="31"/>
    <x v="680"/>
  </r>
  <r>
    <x v="38"/>
    <x v="2224"/>
    <x v="2179"/>
  </r>
  <r>
    <x v="38"/>
    <x v="31"/>
    <x v="2180"/>
  </r>
  <r>
    <x v="38"/>
    <x v="2225"/>
    <x v="2181"/>
  </r>
  <r>
    <x v="38"/>
    <x v="2226"/>
    <x v="2182"/>
  </r>
  <r>
    <x v="38"/>
    <x v="2227"/>
    <x v="2183"/>
  </r>
  <r>
    <x v="38"/>
    <x v="2228"/>
    <x v="2184"/>
  </r>
  <r>
    <x v="38"/>
    <x v="2229"/>
    <x v="2185"/>
  </r>
  <r>
    <x v="38"/>
    <x v="2230"/>
    <x v="2186"/>
  </r>
  <r>
    <x v="38"/>
    <x v="2231"/>
    <x v="2187"/>
  </r>
  <r>
    <x v="38"/>
    <x v="2232"/>
    <x v="2188"/>
  </r>
  <r>
    <x v="38"/>
    <x v="2233"/>
    <x v="2189"/>
  </r>
  <r>
    <x v="38"/>
    <x v="31"/>
    <x v="372"/>
  </r>
  <r>
    <x v="38"/>
    <x v="2234"/>
    <x v="2190"/>
  </r>
  <r>
    <x v="38"/>
    <x v="2235"/>
    <x v="2191"/>
  </r>
  <r>
    <x v="38"/>
    <x v="2107"/>
    <x v="2192"/>
  </r>
  <r>
    <x v="38"/>
    <x v="2236"/>
    <x v="2193"/>
  </r>
  <r>
    <x v="38"/>
    <x v="2237"/>
    <x v="2194"/>
  </r>
  <r>
    <x v="38"/>
    <x v="2133"/>
    <x v="2195"/>
  </r>
  <r>
    <x v="38"/>
    <x v="2238"/>
    <x v="1237"/>
  </r>
  <r>
    <x v="38"/>
    <x v="2107"/>
    <x v="2196"/>
  </r>
  <r>
    <x v="38"/>
    <x v="2239"/>
    <x v="2197"/>
  </r>
  <r>
    <x v="38"/>
    <x v="2240"/>
    <x v="2198"/>
  </r>
  <r>
    <x v="38"/>
    <x v="2241"/>
    <x v="2199"/>
  </r>
  <r>
    <x v="38"/>
    <x v="2242"/>
    <x v="2200"/>
  </r>
  <r>
    <x v="38"/>
    <x v="2243"/>
    <x v="2201"/>
  </r>
  <r>
    <x v="38"/>
    <x v="2244"/>
    <x v="2202"/>
  </r>
  <r>
    <x v="38"/>
    <x v="2245"/>
    <x v="2203"/>
  </r>
  <r>
    <x v="38"/>
    <x v="2246"/>
    <x v="2204"/>
  </r>
  <r>
    <x v="38"/>
    <x v="2247"/>
    <x v="2205"/>
  </r>
  <r>
    <x v="38"/>
    <x v="2248"/>
    <x v="2206"/>
  </r>
  <r>
    <x v="38"/>
    <x v="2249"/>
    <x v="2207"/>
  </r>
  <r>
    <x v="38"/>
    <x v="2250"/>
    <x v="2208"/>
  </r>
  <r>
    <x v="38"/>
    <x v="2251"/>
    <x v="2209"/>
  </r>
  <r>
    <x v="38"/>
    <x v="2252"/>
    <x v="2210"/>
  </r>
  <r>
    <x v="38"/>
    <x v="288"/>
    <x v="2211"/>
  </r>
  <r>
    <x v="38"/>
    <x v="2253"/>
    <x v="2212"/>
  </r>
  <r>
    <x v="38"/>
    <x v="2254"/>
    <x v="2213"/>
  </r>
  <r>
    <x v="38"/>
    <x v="2255"/>
    <x v="1847"/>
  </r>
  <r>
    <x v="38"/>
    <x v="2256"/>
    <x v="2214"/>
  </r>
  <r>
    <x v="38"/>
    <x v="2257"/>
    <x v="2215"/>
  </r>
  <r>
    <x v="38"/>
    <x v="2258"/>
    <x v="2216"/>
  </r>
  <r>
    <x v="38"/>
    <x v="2259"/>
    <x v="2217"/>
  </r>
  <r>
    <x v="38"/>
    <x v="31"/>
    <x v="2218"/>
  </r>
  <r>
    <x v="38"/>
    <x v="66"/>
    <x v="2219"/>
  </r>
  <r>
    <x v="38"/>
    <x v="2260"/>
    <x v="2220"/>
  </r>
  <r>
    <x v="38"/>
    <x v="2261"/>
    <x v="2221"/>
  </r>
  <r>
    <x v="38"/>
    <x v="2262"/>
    <x v="2222"/>
  </r>
  <r>
    <x v="38"/>
    <x v="2263"/>
    <x v="2223"/>
  </r>
  <r>
    <x v="38"/>
    <x v="2264"/>
    <x v="2224"/>
  </r>
  <r>
    <x v="38"/>
    <x v="10"/>
    <x v="2225"/>
  </r>
  <r>
    <x v="38"/>
    <x v="2265"/>
    <x v="2226"/>
  </r>
  <r>
    <x v="38"/>
    <x v="1881"/>
    <x v="2227"/>
  </r>
  <r>
    <x v="38"/>
    <x v="2266"/>
    <x v="2228"/>
  </r>
  <r>
    <x v="38"/>
    <x v="602"/>
    <x v="2229"/>
  </r>
  <r>
    <x v="38"/>
    <x v="2267"/>
    <x v="2230"/>
  </r>
  <r>
    <x v="38"/>
    <x v="2268"/>
    <x v="2231"/>
  </r>
  <r>
    <x v="38"/>
    <x v="2269"/>
    <x v="2232"/>
  </r>
  <r>
    <x v="38"/>
    <x v="2270"/>
    <x v="2233"/>
  </r>
  <r>
    <x v="38"/>
    <x v="2271"/>
    <x v="2234"/>
  </r>
  <r>
    <x v="38"/>
    <x v="2272"/>
    <x v="2235"/>
  </r>
  <r>
    <x v="38"/>
    <x v="313"/>
    <x v="2236"/>
  </r>
  <r>
    <x v="38"/>
    <x v="938"/>
    <x v="2237"/>
  </r>
  <r>
    <x v="38"/>
    <x v="2273"/>
    <x v="2238"/>
  </r>
  <r>
    <x v="38"/>
    <x v="840"/>
    <x v="839"/>
  </r>
  <r>
    <x v="38"/>
    <x v="177"/>
    <x v="140"/>
  </r>
  <r>
    <x v="38"/>
    <x v="109"/>
    <x v="121"/>
  </r>
  <r>
    <x v="38"/>
    <x v="2274"/>
    <x v="120"/>
  </r>
  <r>
    <x v="38"/>
    <x v="109"/>
    <x v="121"/>
  </r>
  <r>
    <x v="38"/>
    <x v="109"/>
    <x v="121"/>
  </r>
  <r>
    <x v="38"/>
    <x v="374"/>
    <x v="120"/>
  </r>
  <r>
    <x v="38"/>
    <x v="2275"/>
    <x v="2239"/>
  </r>
  <r>
    <x v="38"/>
    <x v="2276"/>
    <x v="1795"/>
  </r>
  <r>
    <x v="38"/>
    <x v="109"/>
    <x v="121"/>
  </r>
  <r>
    <x v="38"/>
    <x v="2277"/>
    <x v="2240"/>
  </r>
  <r>
    <x v="38"/>
    <x v="2278"/>
    <x v="2241"/>
  </r>
  <r>
    <x v="38"/>
    <x v="2279"/>
    <x v="2242"/>
  </r>
  <r>
    <x v="38"/>
    <x v="167"/>
    <x v="144"/>
  </r>
  <r>
    <x v="38"/>
    <x v="2280"/>
    <x v="2243"/>
  </r>
  <r>
    <x v="38"/>
    <x v="453"/>
    <x v="444"/>
  </r>
  <r>
    <x v="38"/>
    <x v="2281"/>
    <x v="2244"/>
  </r>
  <r>
    <x v="38"/>
    <x v="2282"/>
    <x v="2245"/>
  </r>
  <r>
    <x v="38"/>
    <x v="2283"/>
    <x v="2246"/>
  </r>
  <r>
    <x v="38"/>
    <x v="2284"/>
    <x v="2247"/>
  </r>
  <r>
    <x v="38"/>
    <x v="374"/>
    <x v="120"/>
  </r>
  <r>
    <x v="38"/>
    <x v="2285"/>
    <x v="2248"/>
  </r>
  <r>
    <x v="38"/>
    <x v="2286"/>
    <x v="2249"/>
  </r>
  <r>
    <x v="38"/>
    <x v="2287"/>
    <x v="2250"/>
  </r>
  <r>
    <x v="38"/>
    <x v="2288"/>
    <x v="2251"/>
  </r>
  <r>
    <x v="38"/>
    <x v="2289"/>
    <x v="1859"/>
  </r>
  <r>
    <x v="38"/>
    <x v="2290"/>
    <x v="1989"/>
  </r>
  <r>
    <x v="38"/>
    <x v="2291"/>
    <x v="2252"/>
  </r>
  <r>
    <x v="38"/>
    <x v="2292"/>
    <x v="2253"/>
  </r>
  <r>
    <x v="38"/>
    <x v="2293"/>
    <x v="2254"/>
  </r>
  <r>
    <x v="38"/>
    <x v="109"/>
    <x v="121"/>
  </r>
  <r>
    <x v="38"/>
    <x v="1228"/>
    <x v="806"/>
  </r>
  <r>
    <x v="38"/>
    <x v="2294"/>
    <x v="2255"/>
  </r>
  <r>
    <x v="38"/>
    <x v="2295"/>
    <x v="2256"/>
  </r>
  <r>
    <x v="38"/>
    <x v="1161"/>
    <x v="412"/>
  </r>
  <r>
    <x v="38"/>
    <x v="895"/>
    <x v="372"/>
  </r>
  <r>
    <x v="38"/>
    <x v="2296"/>
    <x v="840"/>
  </r>
  <r>
    <x v="38"/>
    <x v="2297"/>
    <x v="2257"/>
  </r>
  <r>
    <x v="38"/>
    <x v="2298"/>
    <x v="2258"/>
  </r>
  <r>
    <x v="38"/>
    <x v="2299"/>
    <x v="2259"/>
  </r>
  <r>
    <x v="38"/>
    <x v="2300"/>
    <x v="2260"/>
  </r>
  <r>
    <x v="38"/>
    <x v="2301"/>
    <x v="2261"/>
  </r>
  <r>
    <x v="38"/>
    <x v="1866"/>
    <x v="384"/>
  </r>
  <r>
    <x v="38"/>
    <x v="2302"/>
    <x v="73"/>
  </r>
  <r>
    <x v="38"/>
    <x v="2303"/>
    <x v="2262"/>
  </r>
  <r>
    <x v="38"/>
    <x v="2304"/>
    <x v="2263"/>
  </r>
  <r>
    <x v="38"/>
    <x v="2305"/>
    <x v="2264"/>
  </r>
  <r>
    <x v="38"/>
    <x v="2306"/>
    <x v="2265"/>
  </r>
  <r>
    <x v="38"/>
    <x v="2307"/>
    <x v="2266"/>
  </r>
  <r>
    <x v="38"/>
    <x v="746"/>
    <x v="384"/>
  </r>
  <r>
    <x v="38"/>
    <x v="2308"/>
    <x v="2267"/>
  </r>
  <r>
    <x v="38"/>
    <x v="2309"/>
    <x v="148"/>
  </r>
  <r>
    <x v="38"/>
    <x v="2310"/>
    <x v="2268"/>
  </r>
  <r>
    <x v="38"/>
    <x v="2311"/>
    <x v="2269"/>
  </r>
  <r>
    <x v="38"/>
    <x v="2312"/>
    <x v="2270"/>
  </r>
  <r>
    <x v="38"/>
    <x v="2313"/>
    <x v="2271"/>
  </r>
  <r>
    <x v="38"/>
    <x v="2314"/>
    <x v="31"/>
  </r>
  <r>
    <x v="38"/>
    <x v="2315"/>
    <x v="2272"/>
  </r>
  <r>
    <x v="38"/>
    <x v="167"/>
    <x v="119"/>
  </r>
  <r>
    <x v="38"/>
    <x v="2316"/>
    <x v="2273"/>
  </r>
  <r>
    <x v="38"/>
    <x v="2317"/>
    <x v="2274"/>
  </r>
  <r>
    <x v="38"/>
    <x v="2318"/>
    <x v="2275"/>
  </r>
  <r>
    <x v="38"/>
    <x v="109"/>
    <x v="121"/>
  </r>
  <r>
    <x v="38"/>
    <x v="419"/>
    <x v="468"/>
  </r>
  <r>
    <x v="38"/>
    <x v="2319"/>
    <x v="1380"/>
  </r>
  <r>
    <x v="38"/>
    <x v="370"/>
    <x v="120"/>
  </r>
  <r>
    <x v="38"/>
    <x v="691"/>
    <x v="2276"/>
  </r>
  <r>
    <x v="38"/>
    <x v="833"/>
    <x v="144"/>
  </r>
  <r>
    <x v="38"/>
    <x v="2320"/>
    <x v="2277"/>
  </r>
  <r>
    <x v="38"/>
    <x v="886"/>
    <x v="119"/>
  </r>
  <r>
    <x v="38"/>
    <x v="2321"/>
    <x v="2278"/>
  </r>
  <r>
    <x v="38"/>
    <x v="2322"/>
    <x v="2279"/>
  </r>
  <r>
    <x v="38"/>
    <x v="2323"/>
    <x v="2280"/>
  </r>
  <r>
    <x v="38"/>
    <x v="109"/>
    <x v="121"/>
  </r>
  <r>
    <x v="38"/>
    <x v="2324"/>
    <x v="2281"/>
  </r>
  <r>
    <x v="38"/>
    <x v="109"/>
    <x v="121"/>
  </r>
  <r>
    <x v="6"/>
    <x v="2325"/>
    <x v="2282"/>
  </r>
  <r>
    <x v="6"/>
    <x v="417"/>
    <x v="119"/>
  </r>
  <r>
    <x v="6"/>
    <x v="2326"/>
    <x v="2283"/>
  </r>
  <r>
    <x v="6"/>
    <x v="2327"/>
    <x v="404"/>
  </r>
  <r>
    <x v="6"/>
    <x v="108"/>
    <x v="119"/>
  </r>
  <r>
    <x v="6"/>
    <x v="1277"/>
    <x v="1209"/>
  </r>
  <r>
    <x v="6"/>
    <x v="2328"/>
    <x v="654"/>
  </r>
  <r>
    <x v="6"/>
    <x v="2329"/>
    <x v="2284"/>
  </r>
  <r>
    <x v="6"/>
    <x v="2330"/>
    <x v="2285"/>
  </r>
  <r>
    <x v="6"/>
    <x v="422"/>
    <x v="73"/>
  </r>
  <r>
    <x v="6"/>
    <x v="109"/>
    <x v="121"/>
  </r>
  <r>
    <x v="6"/>
    <x v="2331"/>
    <x v="2286"/>
  </r>
  <r>
    <x v="6"/>
    <x v="2332"/>
    <x v="1228"/>
  </r>
  <r>
    <x v="6"/>
    <x v="2333"/>
    <x v="2287"/>
  </r>
  <r>
    <x v="6"/>
    <x v="2334"/>
    <x v="2"/>
  </r>
  <r>
    <x v="6"/>
    <x v="109"/>
    <x v="121"/>
  </r>
  <r>
    <x v="6"/>
    <x v="2335"/>
    <x v="2288"/>
  </r>
  <r>
    <x v="6"/>
    <x v="109"/>
    <x v="121"/>
  </r>
  <r>
    <x v="6"/>
    <x v="1131"/>
    <x v="2289"/>
  </r>
  <r>
    <x v="6"/>
    <x v="2336"/>
    <x v="2290"/>
  </r>
  <r>
    <x v="6"/>
    <x v="2337"/>
    <x v="2291"/>
  </r>
  <r>
    <x v="6"/>
    <x v="87"/>
    <x v="368"/>
  </r>
  <r>
    <x v="6"/>
    <x v="50"/>
    <x v="2292"/>
  </r>
  <r>
    <x v="6"/>
    <x v="84"/>
    <x v="2293"/>
  </r>
  <r>
    <x v="6"/>
    <x v="2338"/>
    <x v="2294"/>
  </r>
  <r>
    <x v="6"/>
    <x v="2339"/>
    <x v="2295"/>
  </r>
  <r>
    <x v="6"/>
    <x v="2340"/>
    <x v="2296"/>
  </r>
  <r>
    <x v="6"/>
    <x v="2341"/>
    <x v="2297"/>
  </r>
  <r>
    <x v="6"/>
    <x v="2342"/>
    <x v="2298"/>
  </r>
  <r>
    <x v="6"/>
    <x v="50"/>
    <x v="2299"/>
  </r>
  <r>
    <x v="6"/>
    <x v="430"/>
    <x v="2300"/>
  </r>
  <r>
    <x v="6"/>
    <x v="2343"/>
    <x v="2301"/>
  </r>
  <r>
    <x v="6"/>
    <x v="1400"/>
    <x v="2302"/>
  </r>
  <r>
    <x v="6"/>
    <x v="2344"/>
    <x v="2303"/>
  </r>
  <r>
    <x v="6"/>
    <x v="2345"/>
    <x v="2304"/>
  </r>
  <r>
    <x v="6"/>
    <x v="2346"/>
    <x v="2305"/>
  </r>
  <r>
    <x v="6"/>
    <x v="2347"/>
    <x v="2306"/>
  </r>
  <r>
    <x v="6"/>
    <x v="2348"/>
    <x v="2307"/>
  </r>
  <r>
    <x v="6"/>
    <x v="2349"/>
    <x v="2308"/>
  </r>
  <r>
    <x v="6"/>
    <x v="2350"/>
    <x v="2309"/>
  </r>
  <r>
    <x v="6"/>
    <x v="2351"/>
    <x v="2310"/>
  </r>
  <r>
    <x v="6"/>
    <x v="2352"/>
    <x v="984"/>
  </r>
  <r>
    <x v="6"/>
    <x v="2353"/>
    <x v="2311"/>
  </r>
  <r>
    <x v="6"/>
    <x v="2354"/>
    <x v="2312"/>
  </r>
  <r>
    <x v="6"/>
    <x v="935"/>
    <x v="2313"/>
  </r>
  <r>
    <x v="6"/>
    <x v="288"/>
    <x v="2314"/>
  </r>
  <r>
    <x v="6"/>
    <x v="2355"/>
    <x v="2315"/>
  </r>
  <r>
    <x v="6"/>
    <x v="2356"/>
    <x v="2316"/>
  </r>
  <r>
    <x v="6"/>
    <x v="2357"/>
    <x v="2317"/>
  </r>
  <r>
    <x v="6"/>
    <x v="2358"/>
    <x v="2318"/>
  </r>
  <r>
    <x v="6"/>
    <x v="2359"/>
    <x v="2319"/>
  </r>
  <r>
    <x v="6"/>
    <x v="2360"/>
    <x v="2320"/>
  </r>
  <r>
    <x v="6"/>
    <x v="2361"/>
    <x v="2321"/>
  </r>
  <r>
    <x v="6"/>
    <x v="2206"/>
    <x v="828"/>
  </r>
  <r>
    <x v="6"/>
    <x v="2191"/>
    <x v="2322"/>
  </r>
  <r>
    <x v="6"/>
    <x v="2206"/>
    <x v="2323"/>
  </r>
  <r>
    <x v="6"/>
    <x v="2362"/>
    <x v="2324"/>
  </r>
  <r>
    <x v="6"/>
    <x v="31"/>
    <x v="694"/>
  </r>
  <r>
    <x v="6"/>
    <x v="2363"/>
    <x v="2325"/>
  </r>
  <r>
    <x v="6"/>
    <x v="2364"/>
    <x v="2326"/>
  </r>
  <r>
    <x v="40"/>
    <x v="2365"/>
    <x v="2327"/>
  </r>
  <r>
    <x v="40"/>
    <x v="2366"/>
    <x v="2328"/>
  </r>
  <r>
    <x v="40"/>
    <x v="109"/>
    <x v="121"/>
  </r>
  <r>
    <x v="40"/>
    <x v="2367"/>
    <x v="2329"/>
  </r>
  <r>
    <x v="40"/>
    <x v="391"/>
    <x v="800"/>
  </r>
  <r>
    <x v="40"/>
    <x v="2368"/>
    <x v="2330"/>
  </r>
  <r>
    <x v="40"/>
    <x v="109"/>
    <x v="121"/>
  </r>
  <r>
    <x v="40"/>
    <x v="2369"/>
    <x v="2331"/>
  </r>
  <r>
    <x v="40"/>
    <x v="1855"/>
    <x v="468"/>
  </r>
  <r>
    <x v="40"/>
    <x v="2370"/>
    <x v="2332"/>
  </r>
  <r>
    <x v="40"/>
    <x v="456"/>
    <x v="2333"/>
  </r>
  <r>
    <x v="40"/>
    <x v="2371"/>
    <x v="2334"/>
  </r>
  <r>
    <x v="40"/>
    <x v="133"/>
    <x v="120"/>
  </r>
  <r>
    <x v="40"/>
    <x v="2372"/>
    <x v="385"/>
  </r>
  <r>
    <x v="40"/>
    <x v="2373"/>
    <x v="2335"/>
  </r>
  <r>
    <x v="40"/>
    <x v="180"/>
    <x v="694"/>
  </r>
  <r>
    <x v="40"/>
    <x v="109"/>
    <x v="121"/>
  </r>
  <r>
    <x v="40"/>
    <x v="2374"/>
    <x v="1965"/>
  </r>
  <r>
    <x v="40"/>
    <x v="109"/>
    <x v="121"/>
  </r>
  <r>
    <x v="40"/>
    <x v="2375"/>
    <x v="2336"/>
  </r>
  <r>
    <x v="6"/>
    <x v="991"/>
    <x v="2337"/>
  </r>
  <r>
    <x v="6"/>
    <x v="2376"/>
    <x v="2338"/>
  </r>
  <r>
    <x v="6"/>
    <x v="2377"/>
    <x v="2339"/>
  </r>
  <r>
    <x v="6"/>
    <x v="2378"/>
    <x v="2340"/>
  </r>
  <r>
    <x v="6"/>
    <x v="2379"/>
    <x v="2341"/>
  </r>
  <r>
    <x v="6"/>
    <x v="2380"/>
    <x v="2342"/>
  </r>
  <r>
    <x v="6"/>
    <x v="2381"/>
    <x v="2343"/>
  </r>
  <r>
    <x v="6"/>
    <x v="2382"/>
    <x v="2344"/>
  </r>
  <r>
    <x v="6"/>
    <x v="2383"/>
    <x v="2345"/>
  </r>
  <r>
    <x v="6"/>
    <x v="2251"/>
    <x v="2346"/>
  </r>
  <r>
    <x v="6"/>
    <x v="426"/>
    <x v="2347"/>
  </r>
  <r>
    <x v="6"/>
    <x v="2384"/>
    <x v="2348"/>
  </r>
  <r>
    <x v="6"/>
    <x v="2385"/>
    <x v="2349"/>
  </r>
  <r>
    <x v="6"/>
    <x v="2386"/>
    <x v="2350"/>
  </r>
  <r>
    <x v="6"/>
    <x v="2387"/>
    <x v="2351"/>
  </r>
  <r>
    <x v="6"/>
    <x v="2388"/>
    <x v="2352"/>
  </r>
  <r>
    <x v="6"/>
    <x v="2389"/>
    <x v="2353"/>
  </r>
  <r>
    <x v="6"/>
    <x v="1099"/>
    <x v="2354"/>
  </r>
  <r>
    <x v="6"/>
    <x v="44"/>
    <x v="2355"/>
  </r>
  <r>
    <x v="6"/>
    <x v="1054"/>
    <x v="73"/>
  </r>
  <r>
    <x v="6"/>
    <x v="2390"/>
    <x v="2356"/>
  </r>
  <r>
    <x v="6"/>
    <x v="2391"/>
    <x v="2357"/>
  </r>
  <r>
    <x v="6"/>
    <x v="2392"/>
    <x v="2358"/>
  </r>
  <r>
    <x v="6"/>
    <x v="2393"/>
    <x v="405"/>
  </r>
  <r>
    <x v="6"/>
    <x v="2394"/>
    <x v="2359"/>
  </r>
  <r>
    <x v="6"/>
    <x v="2395"/>
    <x v="2360"/>
  </r>
  <r>
    <x v="6"/>
    <x v="2396"/>
    <x v="2361"/>
  </r>
  <r>
    <x v="6"/>
    <x v="2397"/>
    <x v="2362"/>
  </r>
  <r>
    <x v="6"/>
    <x v="1794"/>
    <x v="2363"/>
  </r>
  <r>
    <x v="6"/>
    <x v="2398"/>
    <x v="2364"/>
  </r>
  <r>
    <x v="6"/>
    <x v="2399"/>
    <x v="2365"/>
  </r>
  <r>
    <x v="6"/>
    <x v="2400"/>
    <x v="2366"/>
  </r>
  <r>
    <x v="6"/>
    <x v="518"/>
    <x v="2367"/>
  </r>
  <r>
    <x v="6"/>
    <x v="2401"/>
    <x v="2368"/>
  </r>
  <r>
    <x v="6"/>
    <x v="2402"/>
    <x v="2369"/>
  </r>
  <r>
    <x v="6"/>
    <x v="2403"/>
    <x v="2370"/>
  </r>
  <r>
    <x v="6"/>
    <x v="2404"/>
    <x v="2371"/>
  </r>
  <r>
    <x v="6"/>
    <x v="2405"/>
    <x v="2372"/>
  </r>
  <r>
    <x v="6"/>
    <x v="2406"/>
    <x v="2373"/>
  </r>
  <r>
    <x v="6"/>
    <x v="2407"/>
    <x v="2374"/>
  </r>
  <r>
    <x v="6"/>
    <x v="2408"/>
    <x v="2375"/>
  </r>
  <r>
    <x v="6"/>
    <x v="2409"/>
    <x v="2376"/>
  </r>
  <r>
    <x v="6"/>
    <x v="2410"/>
    <x v="2377"/>
  </r>
  <r>
    <x v="6"/>
    <x v="1613"/>
    <x v="2378"/>
  </r>
  <r>
    <x v="6"/>
    <x v="2411"/>
    <x v="2379"/>
  </r>
  <r>
    <x v="6"/>
    <x v="2412"/>
    <x v="2380"/>
  </r>
  <r>
    <x v="6"/>
    <x v="2413"/>
    <x v="2381"/>
  </r>
  <r>
    <x v="6"/>
    <x v="1290"/>
    <x v="2382"/>
  </r>
  <r>
    <x v="6"/>
    <x v="2414"/>
    <x v="2383"/>
  </r>
  <r>
    <x v="6"/>
    <x v="2415"/>
    <x v="2384"/>
  </r>
  <r>
    <x v="6"/>
    <x v="2416"/>
    <x v="2385"/>
  </r>
  <r>
    <x v="6"/>
    <x v="2417"/>
    <x v="2386"/>
  </r>
  <r>
    <x v="6"/>
    <x v="2418"/>
    <x v="2387"/>
  </r>
  <r>
    <x v="6"/>
    <x v="2419"/>
    <x v="2388"/>
  </r>
  <r>
    <x v="6"/>
    <x v="2420"/>
    <x v="2389"/>
  </r>
  <r>
    <x v="6"/>
    <x v="2421"/>
    <x v="2390"/>
  </r>
  <r>
    <x v="6"/>
    <x v="288"/>
    <x v="2391"/>
  </r>
  <r>
    <x v="6"/>
    <x v="2002"/>
    <x v="2392"/>
  </r>
  <r>
    <x v="6"/>
    <x v="2422"/>
    <x v="2393"/>
  </r>
  <r>
    <x v="6"/>
    <x v="426"/>
    <x v="2394"/>
  </r>
  <r>
    <x v="6"/>
    <x v="602"/>
    <x v="2395"/>
  </r>
  <r>
    <x v="6"/>
    <x v="1240"/>
    <x v="2396"/>
  </r>
  <r>
    <x v="6"/>
    <x v="658"/>
    <x v="2397"/>
  </r>
  <r>
    <x v="6"/>
    <x v="2129"/>
    <x v="2398"/>
  </r>
  <r>
    <x v="6"/>
    <x v="2423"/>
    <x v="2399"/>
  </r>
  <r>
    <x v="6"/>
    <x v="202"/>
    <x v="2400"/>
  </r>
  <r>
    <x v="6"/>
    <x v="2424"/>
    <x v="2401"/>
  </r>
  <r>
    <x v="6"/>
    <x v="2425"/>
    <x v="2402"/>
  </r>
  <r>
    <x v="6"/>
    <x v="2426"/>
    <x v="2403"/>
  </r>
  <r>
    <x v="6"/>
    <x v="1878"/>
    <x v="2404"/>
  </r>
  <r>
    <x v="6"/>
    <x v="1936"/>
    <x v="2405"/>
  </r>
  <r>
    <x v="6"/>
    <x v="2427"/>
    <x v="2406"/>
  </r>
  <r>
    <x v="6"/>
    <x v="288"/>
    <x v="2407"/>
  </r>
  <r>
    <x v="6"/>
    <x v="2428"/>
    <x v="2408"/>
  </r>
  <r>
    <x v="6"/>
    <x v="2429"/>
    <x v="2409"/>
  </r>
  <r>
    <x v="6"/>
    <x v="2430"/>
    <x v="2410"/>
  </r>
  <r>
    <x v="6"/>
    <x v="264"/>
    <x v="2411"/>
  </r>
  <r>
    <x v="6"/>
    <x v="2431"/>
    <x v="2412"/>
  </r>
  <r>
    <x v="6"/>
    <x v="2432"/>
    <x v="2413"/>
  </r>
  <r>
    <x v="6"/>
    <x v="31"/>
    <x v="2414"/>
  </r>
  <r>
    <x v="6"/>
    <x v="2433"/>
    <x v="2415"/>
  </r>
  <r>
    <x v="6"/>
    <x v="2434"/>
    <x v="2416"/>
  </r>
  <r>
    <x v="6"/>
    <x v="1247"/>
    <x v="2417"/>
  </r>
  <r>
    <x v="6"/>
    <x v="430"/>
    <x v="2418"/>
  </r>
  <r>
    <x v="6"/>
    <x v="2435"/>
    <x v="2419"/>
  </r>
  <r>
    <x v="6"/>
    <x v="2436"/>
    <x v="524"/>
  </r>
  <r>
    <x v="6"/>
    <x v="1237"/>
    <x v="2420"/>
  </r>
  <r>
    <x v="6"/>
    <x v="2437"/>
    <x v="2421"/>
  </r>
  <r>
    <x v="6"/>
    <x v="2438"/>
    <x v="2422"/>
  </r>
  <r>
    <x v="6"/>
    <x v="2439"/>
    <x v="2423"/>
  </r>
  <r>
    <x v="6"/>
    <x v="2440"/>
    <x v="2424"/>
  </r>
  <r>
    <x v="6"/>
    <x v="2441"/>
    <x v="2425"/>
  </r>
  <r>
    <x v="6"/>
    <x v="2442"/>
    <x v="2426"/>
  </r>
  <r>
    <x v="6"/>
    <x v="1424"/>
    <x v="711"/>
  </r>
  <r>
    <x v="6"/>
    <x v="2443"/>
    <x v="2427"/>
  </r>
  <r>
    <x v="6"/>
    <x v="2444"/>
    <x v="2428"/>
  </r>
  <r>
    <x v="6"/>
    <x v="2445"/>
    <x v="2429"/>
  </r>
  <r>
    <x v="6"/>
    <x v="2446"/>
    <x v="2430"/>
  </r>
  <r>
    <x v="6"/>
    <x v="2447"/>
    <x v="2431"/>
  </r>
  <r>
    <x v="6"/>
    <x v="2448"/>
    <x v="2432"/>
  </r>
  <r>
    <x v="6"/>
    <x v="2449"/>
    <x v="2433"/>
  </r>
  <r>
    <x v="6"/>
    <x v="2450"/>
    <x v="666"/>
  </r>
  <r>
    <x v="6"/>
    <x v="1417"/>
    <x v="2434"/>
  </r>
  <r>
    <x v="6"/>
    <x v="2451"/>
    <x v="2435"/>
  </r>
  <r>
    <x v="6"/>
    <x v="2452"/>
    <x v="2397"/>
  </r>
  <r>
    <x v="6"/>
    <x v="2453"/>
    <x v="2436"/>
  </r>
  <r>
    <x v="6"/>
    <x v="2454"/>
    <x v="2437"/>
  </r>
  <r>
    <x v="6"/>
    <x v="1007"/>
    <x v="2438"/>
  </r>
  <r>
    <x v="6"/>
    <x v="2455"/>
    <x v="2439"/>
  </r>
  <r>
    <x v="6"/>
    <x v="2456"/>
    <x v="2440"/>
  </r>
  <r>
    <x v="6"/>
    <x v="2457"/>
    <x v="2441"/>
  </r>
  <r>
    <x v="6"/>
    <x v="1277"/>
    <x v="1209"/>
  </r>
  <r>
    <x v="6"/>
    <x v="50"/>
    <x v="2442"/>
  </r>
  <r>
    <x v="6"/>
    <x v="202"/>
    <x v="1278"/>
  </r>
  <r>
    <x v="6"/>
    <x v="2458"/>
    <x v="2443"/>
  </r>
  <r>
    <x v="6"/>
    <x v="2459"/>
    <x v="2444"/>
  </r>
  <r>
    <x v="6"/>
    <x v="658"/>
    <x v="2445"/>
  </r>
  <r>
    <x v="6"/>
    <x v="2460"/>
    <x v="180"/>
  </r>
  <r>
    <x v="6"/>
    <x v="300"/>
    <x v="2446"/>
  </r>
  <r>
    <x v="6"/>
    <x v="982"/>
    <x v="2447"/>
  </r>
  <r>
    <x v="6"/>
    <x v="2461"/>
    <x v="2448"/>
  </r>
  <r>
    <x v="6"/>
    <x v="2462"/>
    <x v="2449"/>
  </r>
  <r>
    <x v="6"/>
    <x v="2463"/>
    <x v="2450"/>
  </r>
  <r>
    <x v="6"/>
    <x v="2464"/>
    <x v="2451"/>
  </r>
  <r>
    <x v="6"/>
    <x v="31"/>
    <x v="2452"/>
  </r>
  <r>
    <x v="6"/>
    <x v="2465"/>
    <x v="2453"/>
  </r>
  <r>
    <x v="6"/>
    <x v="2466"/>
    <x v="2454"/>
  </r>
  <r>
    <x v="6"/>
    <x v="2467"/>
    <x v="2455"/>
  </r>
  <r>
    <x v="6"/>
    <x v="31"/>
    <x v="1848"/>
  </r>
  <r>
    <x v="6"/>
    <x v="1097"/>
    <x v="2456"/>
  </r>
  <r>
    <x v="6"/>
    <x v="2468"/>
    <x v="2457"/>
  </r>
  <r>
    <x v="6"/>
    <x v="2469"/>
    <x v="2458"/>
  </r>
  <r>
    <x v="6"/>
    <x v="2470"/>
    <x v="2459"/>
  </r>
  <r>
    <x v="6"/>
    <x v="31"/>
    <x v="2460"/>
  </r>
  <r>
    <x v="6"/>
    <x v="658"/>
    <x v="2461"/>
  </r>
  <r>
    <x v="6"/>
    <x v="2214"/>
    <x v="953"/>
  </r>
  <r>
    <x v="6"/>
    <x v="2471"/>
    <x v="2462"/>
  </r>
  <r>
    <x v="6"/>
    <x v="2129"/>
    <x v="73"/>
  </r>
  <r>
    <x v="6"/>
    <x v="1007"/>
    <x v="2463"/>
  </r>
  <r>
    <x v="6"/>
    <x v="2472"/>
    <x v="2464"/>
  </r>
  <r>
    <x v="6"/>
    <x v="2473"/>
    <x v="2465"/>
  </r>
  <r>
    <x v="6"/>
    <x v="2474"/>
    <x v="2466"/>
  </r>
  <r>
    <x v="6"/>
    <x v="2475"/>
    <x v="400"/>
  </r>
  <r>
    <x v="6"/>
    <x v="940"/>
    <x v="2467"/>
  </r>
  <r>
    <x v="6"/>
    <x v="2476"/>
    <x v="2468"/>
  </r>
  <r>
    <x v="6"/>
    <x v="2477"/>
    <x v="2469"/>
  </r>
  <r>
    <x v="6"/>
    <x v="2478"/>
    <x v="2265"/>
  </r>
  <r>
    <x v="6"/>
    <x v="2479"/>
    <x v="2470"/>
  </r>
  <r>
    <x v="6"/>
    <x v="578"/>
    <x v="2471"/>
  </r>
  <r>
    <x v="6"/>
    <x v="50"/>
    <x v="2472"/>
  </r>
  <r>
    <x v="6"/>
    <x v="2480"/>
    <x v="2473"/>
  </r>
  <r>
    <x v="6"/>
    <x v="90"/>
    <x v="2474"/>
  </r>
  <r>
    <x v="6"/>
    <x v="2481"/>
    <x v="2475"/>
  </r>
  <r>
    <x v="6"/>
    <x v="2482"/>
    <x v="2476"/>
  </r>
  <r>
    <x v="6"/>
    <x v="678"/>
    <x v="2477"/>
  </r>
  <r>
    <x v="6"/>
    <x v="2483"/>
    <x v="2478"/>
  </r>
  <r>
    <x v="6"/>
    <x v="2484"/>
    <x v="2479"/>
  </r>
  <r>
    <x v="6"/>
    <x v="87"/>
    <x v="2480"/>
  </r>
  <r>
    <x v="6"/>
    <x v="2485"/>
    <x v="2481"/>
  </r>
  <r>
    <x v="6"/>
    <x v="2486"/>
    <x v="2482"/>
  </r>
  <r>
    <x v="6"/>
    <x v="81"/>
    <x v="2483"/>
  </r>
  <r>
    <x v="6"/>
    <x v="3"/>
    <x v="2484"/>
  </r>
  <r>
    <x v="6"/>
    <x v="2487"/>
    <x v="2485"/>
  </r>
  <r>
    <x v="6"/>
    <x v="2488"/>
    <x v="2486"/>
  </r>
  <r>
    <x v="6"/>
    <x v="991"/>
    <x v="134"/>
  </r>
  <r>
    <x v="6"/>
    <x v="598"/>
    <x v="2487"/>
  </r>
  <r>
    <x v="6"/>
    <x v="2489"/>
    <x v="2488"/>
  </r>
  <r>
    <x v="6"/>
    <x v="31"/>
    <x v="2489"/>
  </r>
  <r>
    <x v="6"/>
    <x v="77"/>
    <x v="2490"/>
  </r>
  <r>
    <x v="6"/>
    <x v="348"/>
    <x v="2491"/>
  </r>
  <r>
    <x v="6"/>
    <x v="2490"/>
    <x v="2492"/>
  </r>
  <r>
    <x v="6"/>
    <x v="2491"/>
    <x v="2493"/>
  </r>
  <r>
    <x v="6"/>
    <x v="2492"/>
    <x v="2494"/>
  </r>
  <r>
    <x v="6"/>
    <x v="1891"/>
    <x v="2495"/>
  </r>
  <r>
    <x v="6"/>
    <x v="2493"/>
    <x v="2496"/>
  </r>
  <r>
    <x v="6"/>
    <x v="1942"/>
    <x v="2497"/>
  </r>
  <r>
    <x v="6"/>
    <x v="2494"/>
    <x v="2498"/>
  </r>
  <r>
    <x v="6"/>
    <x v="31"/>
    <x v="44"/>
  </r>
  <r>
    <x v="6"/>
    <x v="2"/>
    <x v="2499"/>
  </r>
  <r>
    <x v="6"/>
    <x v="2495"/>
    <x v="2500"/>
  </r>
  <r>
    <x v="6"/>
    <x v="965"/>
    <x v="1184"/>
  </r>
  <r>
    <x v="6"/>
    <x v="1444"/>
    <x v="2501"/>
  </r>
  <r>
    <x v="6"/>
    <x v="2122"/>
    <x v="2502"/>
  </r>
  <r>
    <x v="6"/>
    <x v="2496"/>
    <x v="2440"/>
  </r>
  <r>
    <x v="6"/>
    <x v="31"/>
    <x v="694"/>
  </r>
  <r>
    <x v="6"/>
    <x v="1725"/>
    <x v="2503"/>
  </r>
  <r>
    <x v="6"/>
    <x v="2497"/>
    <x v="2109"/>
  </r>
  <r>
    <x v="6"/>
    <x v="2498"/>
    <x v="2504"/>
  </r>
  <r>
    <x v="6"/>
    <x v="2499"/>
    <x v="2505"/>
  </r>
  <r>
    <x v="6"/>
    <x v="1990"/>
    <x v="123"/>
  </r>
  <r>
    <x v="6"/>
    <x v="2500"/>
    <x v="2506"/>
  </r>
  <r>
    <x v="6"/>
    <x v="603"/>
    <x v="2507"/>
  </r>
  <r>
    <x v="6"/>
    <x v="2501"/>
    <x v="2508"/>
  </r>
  <r>
    <x v="6"/>
    <x v="2502"/>
    <x v="2509"/>
  </r>
  <r>
    <x v="6"/>
    <x v="2503"/>
    <x v="2510"/>
  </r>
  <r>
    <x v="6"/>
    <x v="31"/>
    <x v="2511"/>
  </r>
  <r>
    <x v="6"/>
    <x v="1009"/>
    <x v="2512"/>
  </r>
  <r>
    <x v="6"/>
    <x v="2504"/>
    <x v="2513"/>
  </r>
  <r>
    <x v="6"/>
    <x v="2505"/>
    <x v="2514"/>
  </r>
  <r>
    <x v="6"/>
    <x v="1088"/>
    <x v="2515"/>
  </r>
  <r>
    <x v="6"/>
    <x v="2506"/>
    <x v="2516"/>
  </r>
  <r>
    <x v="6"/>
    <x v="2507"/>
    <x v="2517"/>
  </r>
  <r>
    <x v="6"/>
    <x v="2508"/>
    <x v="2518"/>
  </r>
  <r>
    <x v="6"/>
    <x v="2509"/>
    <x v="2519"/>
  </r>
  <r>
    <x v="6"/>
    <x v="31"/>
    <x v="2520"/>
  </r>
  <r>
    <x v="6"/>
    <x v="2129"/>
    <x v="2521"/>
  </r>
  <r>
    <x v="6"/>
    <x v="991"/>
    <x v="2522"/>
  </r>
  <r>
    <x v="6"/>
    <x v="31"/>
    <x v="2523"/>
  </r>
  <r>
    <x v="6"/>
    <x v="1774"/>
    <x v="2524"/>
  </r>
  <r>
    <x v="6"/>
    <x v="2510"/>
    <x v="2525"/>
  </r>
  <r>
    <x v="6"/>
    <x v="2511"/>
    <x v="2526"/>
  </r>
  <r>
    <x v="6"/>
    <x v="2512"/>
    <x v="2527"/>
  </r>
  <r>
    <x v="6"/>
    <x v="2513"/>
    <x v="2528"/>
  </r>
  <r>
    <x v="6"/>
    <x v="2514"/>
    <x v="2529"/>
  </r>
  <r>
    <x v="6"/>
    <x v="1071"/>
    <x v="2530"/>
  </r>
  <r>
    <x v="6"/>
    <x v="2515"/>
    <x v="436"/>
  </r>
  <r>
    <x v="6"/>
    <x v="2062"/>
    <x v="2531"/>
  </r>
  <r>
    <x v="6"/>
    <x v="2516"/>
    <x v="2532"/>
  </r>
  <r>
    <x v="6"/>
    <x v="2517"/>
    <x v="2533"/>
  </r>
  <r>
    <x v="6"/>
    <x v="31"/>
    <x v="2218"/>
  </r>
  <r>
    <x v="6"/>
    <x v="1015"/>
    <x v="2534"/>
  </r>
  <r>
    <x v="6"/>
    <x v="2129"/>
    <x v="1862"/>
  </r>
  <r>
    <x v="6"/>
    <x v="2518"/>
    <x v="2535"/>
  </r>
  <r>
    <x v="6"/>
    <x v="31"/>
    <x v="2536"/>
  </r>
  <r>
    <x v="6"/>
    <x v="2519"/>
    <x v="2537"/>
  </r>
  <r>
    <x v="6"/>
    <x v="2520"/>
    <x v="2538"/>
  </r>
  <r>
    <x v="6"/>
    <x v="1442"/>
    <x v="2539"/>
  </r>
  <r>
    <x v="6"/>
    <x v="1990"/>
    <x v="2540"/>
  </r>
  <r>
    <x v="6"/>
    <x v="2521"/>
    <x v="2541"/>
  </r>
  <r>
    <x v="6"/>
    <x v="50"/>
    <x v="2542"/>
  </r>
  <r>
    <x v="6"/>
    <x v="1243"/>
    <x v="2543"/>
  </r>
  <r>
    <x v="6"/>
    <x v="2522"/>
    <x v="2544"/>
  </r>
  <r>
    <x v="6"/>
    <x v="2523"/>
    <x v="2545"/>
  </r>
  <r>
    <x v="6"/>
    <x v="946"/>
    <x v="2546"/>
  </r>
  <r>
    <x v="6"/>
    <x v="31"/>
    <x v="683"/>
  </r>
  <r>
    <x v="6"/>
    <x v="2524"/>
    <x v="2547"/>
  </r>
  <r>
    <x v="6"/>
    <x v="2525"/>
    <x v="2548"/>
  </r>
  <r>
    <x v="6"/>
    <x v="31"/>
    <x v="2549"/>
  </r>
  <r>
    <x v="6"/>
    <x v="2123"/>
    <x v="2550"/>
  </r>
  <r>
    <x v="6"/>
    <x v="2526"/>
    <x v="2551"/>
  </r>
  <r>
    <x v="6"/>
    <x v="2527"/>
    <x v="2552"/>
  </r>
  <r>
    <x v="6"/>
    <x v="2528"/>
    <x v="2553"/>
  </r>
  <r>
    <x v="6"/>
    <x v="1710"/>
    <x v="2554"/>
  </r>
  <r>
    <x v="6"/>
    <x v="2529"/>
    <x v="2555"/>
  </r>
  <r>
    <x v="6"/>
    <x v="2530"/>
    <x v="2556"/>
  </r>
  <r>
    <x v="6"/>
    <x v="2531"/>
    <x v="446"/>
  </r>
  <r>
    <x v="6"/>
    <x v="2248"/>
    <x v="2557"/>
  </r>
  <r>
    <x v="6"/>
    <x v="2532"/>
    <x v="2558"/>
  </r>
  <r>
    <x v="6"/>
    <x v="2533"/>
    <x v="2559"/>
  </r>
  <r>
    <x v="6"/>
    <x v="2534"/>
    <x v="2560"/>
  </r>
  <r>
    <x v="6"/>
    <x v="2535"/>
    <x v="2561"/>
  </r>
  <r>
    <x v="6"/>
    <x v="2536"/>
    <x v="2562"/>
  </r>
  <r>
    <x v="6"/>
    <x v="2537"/>
    <x v="73"/>
  </r>
  <r>
    <x v="6"/>
    <x v="2538"/>
    <x v="2563"/>
  </r>
  <r>
    <x v="6"/>
    <x v="2539"/>
    <x v="2564"/>
  </r>
  <r>
    <x v="6"/>
    <x v="2540"/>
    <x v="2565"/>
  </r>
  <r>
    <x v="6"/>
    <x v="2541"/>
    <x v="2566"/>
  </r>
  <r>
    <x v="6"/>
    <x v="288"/>
    <x v="2567"/>
  </r>
  <r>
    <x v="6"/>
    <x v="2542"/>
    <x v="2568"/>
  </r>
  <r>
    <x v="6"/>
    <x v="50"/>
    <x v="2569"/>
  </r>
  <r>
    <x v="6"/>
    <x v="2543"/>
    <x v="2570"/>
  </r>
  <r>
    <x v="6"/>
    <x v="2544"/>
    <x v="2571"/>
  </r>
  <r>
    <x v="6"/>
    <x v="2111"/>
    <x v="694"/>
  </r>
  <r>
    <x v="6"/>
    <x v="2545"/>
    <x v="2572"/>
  </r>
  <r>
    <x v="6"/>
    <x v="2546"/>
    <x v="2573"/>
  </r>
  <r>
    <x v="6"/>
    <x v="31"/>
    <x v="2574"/>
  </r>
  <r>
    <x v="6"/>
    <x v="50"/>
    <x v="2575"/>
  </r>
  <r>
    <x v="6"/>
    <x v="1614"/>
    <x v="135"/>
  </r>
  <r>
    <x v="6"/>
    <x v="87"/>
    <x v="368"/>
  </r>
  <r>
    <x v="6"/>
    <x v="1288"/>
    <x v="2576"/>
  </r>
  <r>
    <x v="6"/>
    <x v="2547"/>
    <x v="2577"/>
  </r>
  <r>
    <x v="6"/>
    <x v="2548"/>
    <x v="2578"/>
  </r>
  <r>
    <x v="6"/>
    <x v="2549"/>
    <x v="2579"/>
  </r>
  <r>
    <x v="6"/>
    <x v="2395"/>
    <x v="2580"/>
  </r>
  <r>
    <x v="6"/>
    <x v="2550"/>
    <x v="370"/>
  </r>
  <r>
    <x v="6"/>
    <x v="2551"/>
    <x v="2581"/>
  </r>
  <r>
    <x v="6"/>
    <x v="2552"/>
    <x v="2582"/>
  </r>
  <r>
    <x v="6"/>
    <x v="2553"/>
    <x v="2425"/>
  </r>
  <r>
    <x v="6"/>
    <x v="26"/>
    <x v="2583"/>
  </r>
  <r>
    <x v="6"/>
    <x v="92"/>
    <x v="2584"/>
  </r>
  <r>
    <x v="6"/>
    <x v="1247"/>
    <x v="2585"/>
  </r>
  <r>
    <x v="6"/>
    <x v="2554"/>
    <x v="2586"/>
  </r>
  <r>
    <x v="6"/>
    <x v="1901"/>
    <x v="1655"/>
  </r>
  <r>
    <x v="6"/>
    <x v="2555"/>
    <x v="2587"/>
  </r>
  <r>
    <x v="6"/>
    <x v="2556"/>
    <x v="2588"/>
  </r>
  <r>
    <x v="6"/>
    <x v="31"/>
    <x v="2218"/>
  </r>
  <r>
    <x v="6"/>
    <x v="31"/>
    <x v="2589"/>
  </r>
  <r>
    <x v="6"/>
    <x v="2557"/>
    <x v="2590"/>
  </r>
  <r>
    <x v="6"/>
    <x v="2558"/>
    <x v="2591"/>
  </r>
  <r>
    <x v="6"/>
    <x v="2559"/>
    <x v="2592"/>
  </r>
  <r>
    <x v="6"/>
    <x v="2560"/>
    <x v="2593"/>
  </r>
  <r>
    <x v="6"/>
    <x v="269"/>
    <x v="2594"/>
  </r>
  <r>
    <x v="6"/>
    <x v="2561"/>
    <x v="2595"/>
  </r>
  <r>
    <x v="6"/>
    <x v="17"/>
    <x v="2596"/>
  </r>
  <r>
    <x v="6"/>
    <x v="2562"/>
    <x v="2597"/>
  </r>
  <r>
    <x v="6"/>
    <x v="2563"/>
    <x v="2598"/>
  </r>
  <r>
    <x v="6"/>
    <x v="31"/>
    <x v="179"/>
  </r>
  <r>
    <x v="6"/>
    <x v="2564"/>
    <x v="2599"/>
  </r>
  <r>
    <x v="6"/>
    <x v="1240"/>
    <x v="2600"/>
  </r>
  <r>
    <x v="6"/>
    <x v="2565"/>
    <x v="1784"/>
  </r>
  <r>
    <x v="6"/>
    <x v="2238"/>
    <x v="1053"/>
  </r>
  <r>
    <x v="6"/>
    <x v="2566"/>
    <x v="2601"/>
  </r>
  <r>
    <x v="6"/>
    <x v="2567"/>
    <x v="2602"/>
  </r>
  <r>
    <x v="6"/>
    <x v="2568"/>
    <x v="2603"/>
  </r>
  <r>
    <x v="6"/>
    <x v="31"/>
    <x v="2604"/>
  </r>
  <r>
    <x v="6"/>
    <x v="2569"/>
    <x v="2605"/>
  </r>
  <r>
    <x v="6"/>
    <x v="1007"/>
    <x v="698"/>
  </r>
  <r>
    <x v="6"/>
    <x v="2570"/>
    <x v="2606"/>
  </r>
  <r>
    <x v="6"/>
    <x v="31"/>
    <x v="2607"/>
  </r>
  <r>
    <x v="6"/>
    <x v="31"/>
    <x v="2608"/>
  </r>
  <r>
    <x v="6"/>
    <x v="2571"/>
    <x v="2609"/>
  </r>
  <r>
    <x v="6"/>
    <x v="40"/>
    <x v="2610"/>
  </r>
  <r>
    <x v="6"/>
    <x v="1266"/>
    <x v="2611"/>
  </r>
  <r>
    <x v="6"/>
    <x v="2572"/>
    <x v="2612"/>
  </r>
  <r>
    <x v="6"/>
    <x v="31"/>
    <x v="2613"/>
  </r>
  <r>
    <x v="6"/>
    <x v="2573"/>
    <x v="2614"/>
  </r>
  <r>
    <x v="6"/>
    <x v="2574"/>
    <x v="2615"/>
  </r>
  <r>
    <x v="6"/>
    <x v="938"/>
    <x v="2616"/>
  </r>
  <r>
    <x v="6"/>
    <x v="607"/>
    <x v="2617"/>
  </r>
  <r>
    <x v="6"/>
    <x v="2575"/>
    <x v="2618"/>
  </r>
  <r>
    <x v="6"/>
    <x v="2576"/>
    <x v="2619"/>
  </r>
  <r>
    <x v="6"/>
    <x v="2577"/>
    <x v="2333"/>
  </r>
  <r>
    <x v="6"/>
    <x v="31"/>
    <x v="179"/>
  </r>
  <r>
    <x v="6"/>
    <x v="602"/>
    <x v="2620"/>
  </r>
  <r>
    <x v="6"/>
    <x v="2578"/>
    <x v="2621"/>
  </r>
  <r>
    <x v="6"/>
    <x v="2536"/>
    <x v="2622"/>
  </r>
  <r>
    <x v="6"/>
    <x v="2579"/>
    <x v="2623"/>
  </r>
  <r>
    <x v="6"/>
    <x v="2580"/>
    <x v="2624"/>
  </r>
  <r>
    <x v="6"/>
    <x v="71"/>
    <x v="2625"/>
  </r>
  <r>
    <x v="6"/>
    <x v="2581"/>
    <x v="145"/>
  </r>
  <r>
    <x v="6"/>
    <x v="2582"/>
    <x v="2626"/>
  </r>
  <r>
    <x v="6"/>
    <x v="2583"/>
    <x v="2627"/>
  </r>
  <r>
    <x v="6"/>
    <x v="2584"/>
    <x v="2628"/>
  </r>
  <r>
    <x v="6"/>
    <x v="2"/>
    <x v="2629"/>
  </r>
  <r>
    <x v="6"/>
    <x v="2585"/>
    <x v="2630"/>
  </r>
  <r>
    <x v="6"/>
    <x v="436"/>
    <x v="2631"/>
  </r>
  <r>
    <x v="6"/>
    <x v="31"/>
    <x v="2632"/>
  </r>
  <r>
    <x v="6"/>
    <x v="84"/>
    <x v="90"/>
  </r>
  <r>
    <x v="6"/>
    <x v="2586"/>
    <x v="2633"/>
  </r>
  <r>
    <x v="6"/>
    <x v="2587"/>
    <x v="2634"/>
  </r>
  <r>
    <x v="6"/>
    <x v="2588"/>
    <x v="2579"/>
  </r>
  <r>
    <x v="6"/>
    <x v="607"/>
    <x v="2635"/>
  </r>
  <r>
    <x v="6"/>
    <x v="2131"/>
    <x v="2636"/>
  </r>
  <r>
    <x v="6"/>
    <x v="2118"/>
    <x v="2637"/>
  </r>
  <r>
    <x v="6"/>
    <x v="31"/>
    <x v="2638"/>
  </r>
  <r>
    <x v="6"/>
    <x v="2589"/>
    <x v="2639"/>
  </r>
  <r>
    <x v="6"/>
    <x v="2590"/>
    <x v="2640"/>
  </r>
  <r>
    <x v="6"/>
    <x v="31"/>
    <x v="1231"/>
  </r>
  <r>
    <x v="6"/>
    <x v="2419"/>
    <x v="2641"/>
  </r>
  <r>
    <x v="6"/>
    <x v="2591"/>
    <x v="2642"/>
  </r>
  <r>
    <x v="6"/>
    <x v="2592"/>
    <x v="2643"/>
  </r>
  <r>
    <x v="6"/>
    <x v="991"/>
    <x v="2644"/>
  </r>
  <r>
    <x v="6"/>
    <x v="2593"/>
    <x v="2645"/>
  </r>
  <r>
    <x v="6"/>
    <x v="2122"/>
    <x v="2646"/>
  </r>
  <r>
    <x v="6"/>
    <x v="2594"/>
    <x v="2647"/>
  </r>
  <r>
    <x v="6"/>
    <x v="2595"/>
    <x v="2648"/>
  </r>
  <r>
    <x v="6"/>
    <x v="10"/>
    <x v="2649"/>
  </r>
  <r>
    <x v="6"/>
    <x v="2596"/>
    <x v="2650"/>
  </r>
  <r>
    <x v="6"/>
    <x v="2430"/>
    <x v="2651"/>
  </r>
  <r>
    <x v="6"/>
    <x v="2597"/>
    <x v="2652"/>
  </r>
  <r>
    <x v="6"/>
    <x v="2598"/>
    <x v="2653"/>
  </r>
  <r>
    <x v="6"/>
    <x v="2599"/>
    <x v="2654"/>
  </r>
  <r>
    <x v="6"/>
    <x v="2600"/>
    <x v="2655"/>
  </r>
  <r>
    <x v="6"/>
    <x v="2601"/>
    <x v="2656"/>
  </r>
  <r>
    <x v="6"/>
    <x v="31"/>
    <x v="2657"/>
  </r>
  <r>
    <x v="6"/>
    <x v="2602"/>
    <x v="2658"/>
  </r>
  <r>
    <x v="6"/>
    <x v="2603"/>
    <x v="2659"/>
  </r>
  <r>
    <x v="6"/>
    <x v="2604"/>
    <x v="2660"/>
  </r>
  <r>
    <x v="6"/>
    <x v="31"/>
    <x v="135"/>
  </r>
  <r>
    <x v="6"/>
    <x v="2129"/>
    <x v="684"/>
  </r>
  <r>
    <x v="6"/>
    <x v="2605"/>
    <x v="2661"/>
  </r>
  <r>
    <x v="6"/>
    <x v="31"/>
    <x v="680"/>
  </r>
  <r>
    <x v="6"/>
    <x v="2606"/>
    <x v="2662"/>
  </r>
  <r>
    <x v="6"/>
    <x v="31"/>
    <x v="853"/>
  </r>
  <r>
    <x v="6"/>
    <x v="2607"/>
    <x v="2663"/>
  </r>
  <r>
    <x v="6"/>
    <x v="2508"/>
    <x v="956"/>
  </r>
  <r>
    <x v="6"/>
    <x v="2113"/>
    <x v="2664"/>
  </r>
  <r>
    <x v="6"/>
    <x v="2608"/>
    <x v="2665"/>
  </r>
  <r>
    <x v="6"/>
    <x v="2609"/>
    <x v="2666"/>
  </r>
  <r>
    <x v="6"/>
    <x v="2610"/>
    <x v="2667"/>
  </r>
  <r>
    <x v="6"/>
    <x v="10"/>
    <x v="2668"/>
  </r>
  <r>
    <x v="6"/>
    <x v="1901"/>
    <x v="2669"/>
  </r>
  <r>
    <x v="6"/>
    <x v="2611"/>
    <x v="2670"/>
  </r>
  <r>
    <x v="6"/>
    <x v="1290"/>
    <x v="2671"/>
  </r>
  <r>
    <x v="6"/>
    <x v="2612"/>
    <x v="2672"/>
  </r>
  <r>
    <x v="6"/>
    <x v="2613"/>
    <x v="2673"/>
  </r>
  <r>
    <x v="6"/>
    <x v="2614"/>
    <x v="2674"/>
  </r>
  <r>
    <x v="6"/>
    <x v="23"/>
    <x v="2675"/>
  </r>
  <r>
    <x v="6"/>
    <x v="2615"/>
    <x v="2676"/>
  </r>
  <r>
    <x v="6"/>
    <x v="946"/>
    <x v="2677"/>
  </r>
  <r>
    <x v="6"/>
    <x v="2616"/>
    <x v="1148"/>
  </r>
  <r>
    <x v="6"/>
    <x v="2539"/>
    <x v="2678"/>
  </r>
  <r>
    <x v="6"/>
    <x v="2129"/>
    <x v="2679"/>
  </r>
  <r>
    <x v="6"/>
    <x v="2469"/>
    <x v="2680"/>
  </r>
  <r>
    <x v="6"/>
    <x v="2383"/>
    <x v="2681"/>
  </r>
  <r>
    <x v="6"/>
    <x v="2617"/>
    <x v="2682"/>
  </r>
  <r>
    <x v="6"/>
    <x v="2618"/>
    <x v="2683"/>
  </r>
  <r>
    <x v="6"/>
    <x v="2498"/>
    <x v="76"/>
  </r>
  <r>
    <x v="6"/>
    <x v="2619"/>
    <x v="2684"/>
  </r>
  <r>
    <x v="6"/>
    <x v="2620"/>
    <x v="2109"/>
  </r>
  <r>
    <x v="6"/>
    <x v="31"/>
    <x v="2685"/>
  </r>
  <r>
    <x v="6"/>
    <x v="2621"/>
    <x v="2686"/>
  </r>
  <r>
    <x v="6"/>
    <x v="2622"/>
    <x v="2687"/>
  </r>
  <r>
    <x v="6"/>
    <x v="1627"/>
    <x v="590"/>
  </r>
  <r>
    <x v="6"/>
    <x v="2623"/>
    <x v="2688"/>
  </r>
  <r>
    <x v="6"/>
    <x v="31"/>
    <x v="372"/>
  </r>
  <r>
    <x v="6"/>
    <x v="2624"/>
    <x v="2689"/>
  </r>
  <r>
    <x v="6"/>
    <x v="2020"/>
    <x v="2690"/>
  </r>
  <r>
    <x v="6"/>
    <x v="2387"/>
    <x v="2691"/>
  </r>
  <r>
    <x v="6"/>
    <x v="2625"/>
    <x v="2692"/>
  </r>
  <r>
    <x v="6"/>
    <x v="50"/>
    <x v="2693"/>
  </r>
  <r>
    <x v="6"/>
    <x v="1246"/>
    <x v="1167"/>
  </r>
  <r>
    <x v="6"/>
    <x v="2626"/>
    <x v="2694"/>
  </r>
  <r>
    <x v="6"/>
    <x v="2627"/>
    <x v="2695"/>
  </r>
  <r>
    <x v="6"/>
    <x v="2628"/>
    <x v="2696"/>
  </r>
  <r>
    <x v="6"/>
    <x v="43"/>
    <x v="2697"/>
  </r>
  <r>
    <x v="6"/>
    <x v="2629"/>
    <x v="2698"/>
  </r>
  <r>
    <x v="6"/>
    <x v="2570"/>
    <x v="2699"/>
  </r>
  <r>
    <x v="6"/>
    <x v="2412"/>
    <x v="2700"/>
  </r>
  <r>
    <x v="6"/>
    <x v="31"/>
    <x v="2701"/>
  </r>
  <r>
    <x v="40"/>
    <x v="109"/>
    <x v="121"/>
  </r>
  <r>
    <x v="40"/>
    <x v="2630"/>
    <x v="120"/>
  </r>
  <r>
    <x v="40"/>
    <x v="108"/>
    <x v="120"/>
  </r>
  <r>
    <x v="40"/>
    <x v="2631"/>
    <x v="2702"/>
  </r>
  <r>
    <x v="40"/>
    <x v="143"/>
    <x v="101"/>
  </r>
  <r>
    <x v="40"/>
    <x v="2632"/>
    <x v="2703"/>
  </r>
  <r>
    <x v="40"/>
    <x v="2633"/>
    <x v="2704"/>
  </r>
  <r>
    <x v="40"/>
    <x v="2634"/>
    <x v="2705"/>
  </r>
  <r>
    <x v="40"/>
    <x v="109"/>
    <x v="121"/>
  </r>
  <r>
    <x v="40"/>
    <x v="2635"/>
    <x v="2706"/>
  </r>
  <r>
    <x v="40"/>
    <x v="2636"/>
    <x v="1762"/>
  </r>
  <r>
    <x v="40"/>
    <x v="524"/>
    <x v="120"/>
  </r>
  <r>
    <x v="40"/>
    <x v="148"/>
    <x v="1782"/>
  </r>
  <r>
    <x v="40"/>
    <x v="109"/>
    <x v="121"/>
  </r>
  <r>
    <x v="40"/>
    <x v="2637"/>
    <x v="507"/>
  </r>
  <r>
    <x v="40"/>
    <x v="109"/>
    <x v="121"/>
  </r>
  <r>
    <x v="40"/>
    <x v="2638"/>
    <x v="2707"/>
  </r>
  <r>
    <x v="40"/>
    <x v="370"/>
    <x v="120"/>
  </r>
  <r>
    <x v="40"/>
    <x v="2639"/>
    <x v="2708"/>
  </r>
  <r>
    <x v="40"/>
    <x v="733"/>
    <x v="2"/>
  </r>
  <r>
    <x v="6"/>
    <x v="2640"/>
    <x v="2709"/>
  </r>
  <r>
    <x v="6"/>
    <x v="87"/>
    <x v="1188"/>
  </r>
  <r>
    <x v="6"/>
    <x v="31"/>
    <x v="2116"/>
  </r>
  <r>
    <x v="6"/>
    <x v="87"/>
    <x v="1377"/>
  </r>
  <r>
    <x v="6"/>
    <x v="2641"/>
    <x v="2710"/>
  </r>
  <r>
    <x v="6"/>
    <x v="10"/>
    <x v="2711"/>
  </r>
  <r>
    <x v="6"/>
    <x v="2642"/>
    <x v="2712"/>
  </r>
  <r>
    <x v="6"/>
    <x v="2643"/>
    <x v="2713"/>
  </r>
  <r>
    <x v="6"/>
    <x v="2644"/>
    <x v="2714"/>
  </r>
  <r>
    <x v="6"/>
    <x v="2645"/>
    <x v="2715"/>
  </r>
  <r>
    <x v="6"/>
    <x v="17"/>
    <x v="2716"/>
  </r>
  <r>
    <x v="6"/>
    <x v="2389"/>
    <x v="2717"/>
  </r>
  <r>
    <x v="6"/>
    <x v="31"/>
    <x v="2718"/>
  </r>
  <r>
    <x v="6"/>
    <x v="2598"/>
    <x v="2719"/>
  </r>
  <r>
    <x v="6"/>
    <x v="2646"/>
    <x v="2720"/>
  </r>
  <r>
    <x v="6"/>
    <x v="87"/>
    <x v="438"/>
  </r>
  <r>
    <x v="6"/>
    <x v="2647"/>
    <x v="2721"/>
  </r>
  <r>
    <x v="6"/>
    <x v="2648"/>
    <x v="2722"/>
  </r>
  <r>
    <x v="6"/>
    <x v="31"/>
    <x v="2723"/>
  </r>
  <r>
    <x v="6"/>
    <x v="2649"/>
    <x v="2724"/>
  </r>
  <r>
    <x v="6"/>
    <x v="991"/>
    <x v="2725"/>
  </r>
  <r>
    <x v="6"/>
    <x v="2650"/>
    <x v="2726"/>
  </r>
  <r>
    <x v="6"/>
    <x v="2651"/>
    <x v="2727"/>
  </r>
  <r>
    <x v="6"/>
    <x v="2652"/>
    <x v="2728"/>
  </r>
  <r>
    <x v="6"/>
    <x v="1400"/>
    <x v="2729"/>
  </r>
  <r>
    <x v="6"/>
    <x v="2653"/>
    <x v="2730"/>
  </r>
  <r>
    <x v="6"/>
    <x v="31"/>
    <x v="2731"/>
  </r>
  <r>
    <x v="6"/>
    <x v="2515"/>
    <x v="463"/>
  </r>
  <r>
    <x v="6"/>
    <x v="2654"/>
    <x v="2732"/>
  </r>
  <r>
    <x v="6"/>
    <x v="2655"/>
    <x v="2733"/>
  </r>
  <r>
    <x v="6"/>
    <x v="78"/>
    <x v="2734"/>
  </r>
  <r>
    <x v="6"/>
    <x v="2616"/>
    <x v="2735"/>
  </r>
  <r>
    <x v="6"/>
    <x v="2656"/>
    <x v="2736"/>
  </r>
  <r>
    <x v="6"/>
    <x v="2657"/>
    <x v="1050"/>
  </r>
  <r>
    <x v="6"/>
    <x v="2658"/>
    <x v="2737"/>
  </r>
  <r>
    <x v="6"/>
    <x v="2659"/>
    <x v="2738"/>
  </r>
  <r>
    <x v="6"/>
    <x v="2660"/>
    <x v="2739"/>
  </r>
  <r>
    <x v="6"/>
    <x v="2661"/>
    <x v="17"/>
  </r>
  <r>
    <x v="6"/>
    <x v="2662"/>
    <x v="2740"/>
  </r>
  <r>
    <x v="6"/>
    <x v="2663"/>
    <x v="2741"/>
  </r>
  <r>
    <x v="6"/>
    <x v="2217"/>
    <x v="2742"/>
  </r>
  <r>
    <x v="6"/>
    <x v="1237"/>
    <x v="2743"/>
  </r>
  <r>
    <x v="6"/>
    <x v="43"/>
    <x v="2744"/>
  </r>
  <r>
    <x v="6"/>
    <x v="2664"/>
    <x v="2745"/>
  </r>
  <r>
    <x v="6"/>
    <x v="582"/>
    <x v="2746"/>
  </r>
  <r>
    <x v="6"/>
    <x v="2665"/>
    <x v="2747"/>
  </r>
  <r>
    <x v="6"/>
    <x v="2666"/>
    <x v="2748"/>
  </r>
  <r>
    <x v="6"/>
    <x v="2213"/>
    <x v="2749"/>
  </r>
  <r>
    <x v="6"/>
    <x v="1342"/>
    <x v="2750"/>
  </r>
  <r>
    <x v="6"/>
    <x v="1277"/>
    <x v="2751"/>
  </r>
  <r>
    <x v="6"/>
    <x v="2667"/>
    <x v="2752"/>
  </r>
  <r>
    <x v="6"/>
    <x v="2624"/>
    <x v="2111"/>
  </r>
  <r>
    <x v="6"/>
    <x v="1247"/>
    <x v="2417"/>
  </r>
  <r>
    <x v="6"/>
    <x v="1415"/>
    <x v="2753"/>
  </r>
  <r>
    <x v="6"/>
    <x v="2217"/>
    <x v="2754"/>
  </r>
  <r>
    <x v="6"/>
    <x v="2668"/>
    <x v="2755"/>
  </r>
  <r>
    <x v="6"/>
    <x v="2669"/>
    <x v="2756"/>
  </r>
  <r>
    <x v="6"/>
    <x v="2670"/>
    <x v="1911"/>
  </r>
  <r>
    <x v="6"/>
    <x v="2671"/>
    <x v="2757"/>
  </r>
  <r>
    <x v="6"/>
    <x v="2672"/>
    <x v="2758"/>
  </r>
  <r>
    <x v="6"/>
    <x v="2673"/>
    <x v="2759"/>
  </r>
  <r>
    <x v="6"/>
    <x v="2674"/>
    <x v="2760"/>
  </r>
  <r>
    <x v="6"/>
    <x v="2675"/>
    <x v="2761"/>
  </r>
  <r>
    <x v="6"/>
    <x v="430"/>
    <x v="2762"/>
  </r>
  <r>
    <x v="6"/>
    <x v="2676"/>
    <x v="2763"/>
  </r>
  <r>
    <x v="6"/>
    <x v="1240"/>
    <x v="2764"/>
  </r>
  <r>
    <x v="6"/>
    <x v="1099"/>
    <x v="2765"/>
  </r>
  <r>
    <x v="6"/>
    <x v="2677"/>
    <x v="2766"/>
  </r>
  <r>
    <x v="6"/>
    <x v="2678"/>
    <x v="2767"/>
  </r>
  <r>
    <x v="6"/>
    <x v="1266"/>
    <x v="2768"/>
  </r>
  <r>
    <x v="6"/>
    <x v="2679"/>
    <x v="2769"/>
  </r>
  <r>
    <x v="6"/>
    <x v="2680"/>
    <x v="2600"/>
  </r>
  <r>
    <x v="6"/>
    <x v="2681"/>
    <x v="2770"/>
  </r>
  <r>
    <x v="6"/>
    <x v="2624"/>
    <x v="2771"/>
  </r>
  <r>
    <x v="6"/>
    <x v="2682"/>
    <x v="2772"/>
  </r>
  <r>
    <x v="6"/>
    <x v="2683"/>
    <x v="2773"/>
  </r>
  <r>
    <x v="6"/>
    <x v="2684"/>
    <x v="2774"/>
  </r>
  <r>
    <x v="6"/>
    <x v="74"/>
    <x v="2775"/>
  </r>
  <r>
    <x v="6"/>
    <x v="2685"/>
    <x v="2776"/>
  </r>
  <r>
    <x v="6"/>
    <x v="1266"/>
    <x v="2777"/>
  </r>
  <r>
    <x v="6"/>
    <x v="2686"/>
    <x v="2778"/>
  </r>
  <r>
    <x v="6"/>
    <x v="2687"/>
    <x v="2779"/>
  </r>
  <r>
    <x v="6"/>
    <x v="709"/>
    <x v="101"/>
  </r>
  <r>
    <x v="6"/>
    <x v="2688"/>
    <x v="1270"/>
  </r>
  <r>
    <x v="6"/>
    <x v="2689"/>
    <x v="164"/>
  </r>
  <r>
    <x v="6"/>
    <x v="109"/>
    <x v="121"/>
  </r>
  <r>
    <x v="6"/>
    <x v="2690"/>
    <x v="2397"/>
  </r>
  <r>
    <x v="6"/>
    <x v="2691"/>
    <x v="119"/>
  </r>
  <r>
    <x v="6"/>
    <x v="886"/>
    <x v="119"/>
  </r>
  <r>
    <x v="6"/>
    <x v="2692"/>
    <x v="839"/>
  </r>
  <r>
    <x v="6"/>
    <x v="2693"/>
    <x v="834"/>
  </r>
  <r>
    <x v="6"/>
    <x v="2694"/>
    <x v="2780"/>
  </r>
  <r>
    <x v="6"/>
    <x v="2695"/>
    <x v="2781"/>
  </r>
  <r>
    <x v="6"/>
    <x v="109"/>
    <x v="121"/>
  </r>
  <r>
    <x v="6"/>
    <x v="172"/>
    <x v="384"/>
  </r>
  <r>
    <x v="6"/>
    <x v="109"/>
    <x v="121"/>
  </r>
  <r>
    <x v="6"/>
    <x v="109"/>
    <x v="121"/>
  </r>
  <r>
    <x v="6"/>
    <x v="709"/>
    <x v="119"/>
  </r>
  <r>
    <x v="6"/>
    <x v="2696"/>
    <x v="2782"/>
  </r>
  <r>
    <x v="6"/>
    <x v="460"/>
    <x v="384"/>
  </r>
  <r>
    <x v="40"/>
    <x v="2697"/>
    <x v="2783"/>
  </r>
  <r>
    <x v="40"/>
    <x v="2"/>
    <x v="766"/>
  </r>
  <r>
    <x v="40"/>
    <x v="1004"/>
    <x v="2784"/>
  </r>
  <r>
    <x v="40"/>
    <x v="2698"/>
    <x v="2785"/>
  </r>
  <r>
    <x v="40"/>
    <x v="1246"/>
    <x v="804"/>
  </r>
  <r>
    <x v="40"/>
    <x v="2699"/>
    <x v="2786"/>
  </r>
  <r>
    <x v="40"/>
    <x v="43"/>
    <x v="2787"/>
  </r>
  <r>
    <x v="40"/>
    <x v="2700"/>
    <x v="2788"/>
  </r>
  <r>
    <x v="40"/>
    <x v="2701"/>
    <x v="2789"/>
  </r>
  <r>
    <x v="40"/>
    <x v="2702"/>
    <x v="2790"/>
  </r>
  <r>
    <x v="40"/>
    <x v="2703"/>
    <x v="2791"/>
  </r>
  <r>
    <x v="40"/>
    <x v="2704"/>
    <x v="2792"/>
  </r>
  <r>
    <x v="40"/>
    <x v="2705"/>
    <x v="2793"/>
  </r>
  <r>
    <x v="40"/>
    <x v="31"/>
    <x v="2794"/>
  </r>
  <r>
    <x v="40"/>
    <x v="2706"/>
    <x v="2795"/>
  </r>
  <r>
    <x v="40"/>
    <x v="31"/>
    <x v="2796"/>
  </r>
  <r>
    <x v="40"/>
    <x v="31"/>
    <x v="2657"/>
  </r>
  <r>
    <x v="40"/>
    <x v="2707"/>
    <x v="2797"/>
  </r>
  <r>
    <x v="40"/>
    <x v="2708"/>
    <x v="2798"/>
  </r>
  <r>
    <x v="40"/>
    <x v="2709"/>
    <x v="2799"/>
  </r>
  <r>
    <x v="40"/>
    <x v="2710"/>
    <x v="2800"/>
  </r>
  <r>
    <x v="40"/>
    <x v="31"/>
    <x v="2801"/>
  </r>
  <r>
    <x v="40"/>
    <x v="31"/>
    <x v="101"/>
  </r>
  <r>
    <x v="40"/>
    <x v="2711"/>
    <x v="2802"/>
  </r>
  <r>
    <x v="40"/>
    <x v="1097"/>
    <x v="2803"/>
  </r>
  <r>
    <x v="40"/>
    <x v="2123"/>
    <x v="2804"/>
  </r>
  <r>
    <x v="40"/>
    <x v="31"/>
    <x v="101"/>
  </r>
  <r>
    <x v="40"/>
    <x v="598"/>
    <x v="2805"/>
  </r>
  <r>
    <x v="40"/>
    <x v="2712"/>
    <x v="2806"/>
  </r>
  <r>
    <x v="40"/>
    <x v="2713"/>
    <x v="2807"/>
  </r>
  <r>
    <x v="40"/>
    <x v="2714"/>
    <x v="2808"/>
  </r>
  <r>
    <x v="40"/>
    <x v="2715"/>
    <x v="2809"/>
  </r>
  <r>
    <x v="40"/>
    <x v="43"/>
    <x v="101"/>
  </r>
  <r>
    <x v="40"/>
    <x v="2716"/>
    <x v="2810"/>
  </r>
  <r>
    <x v="40"/>
    <x v="1409"/>
    <x v="2811"/>
  </r>
  <r>
    <x v="40"/>
    <x v="2717"/>
    <x v="2812"/>
  </r>
  <r>
    <x v="40"/>
    <x v="935"/>
    <x v="2813"/>
  </r>
  <r>
    <x v="40"/>
    <x v="2718"/>
    <x v="984"/>
  </r>
  <r>
    <x v="40"/>
    <x v="2719"/>
    <x v="2814"/>
  </r>
  <r>
    <x v="40"/>
    <x v="2720"/>
    <x v="2815"/>
  </r>
  <r>
    <x v="40"/>
    <x v="886"/>
    <x v="130"/>
  </r>
  <r>
    <x v="40"/>
    <x v="2721"/>
    <x v="2109"/>
  </r>
  <r>
    <x v="40"/>
    <x v="109"/>
    <x v="121"/>
  </r>
  <r>
    <x v="40"/>
    <x v="109"/>
    <x v="121"/>
  </r>
  <r>
    <x v="40"/>
    <x v="1228"/>
    <x v="844"/>
  </r>
  <r>
    <x v="40"/>
    <x v="2722"/>
    <x v="2816"/>
  </r>
  <r>
    <x v="40"/>
    <x v="460"/>
    <x v="73"/>
  </r>
  <r>
    <x v="40"/>
    <x v="1312"/>
    <x v="144"/>
  </r>
  <r>
    <x v="40"/>
    <x v="2723"/>
    <x v="120"/>
  </r>
  <r>
    <x v="40"/>
    <x v="2724"/>
    <x v="2817"/>
  </r>
  <r>
    <x v="40"/>
    <x v="2725"/>
    <x v="1536"/>
  </r>
  <r>
    <x v="40"/>
    <x v="2726"/>
    <x v="984"/>
  </r>
  <r>
    <x v="40"/>
    <x v="2727"/>
    <x v="2818"/>
  </r>
  <r>
    <x v="40"/>
    <x v="2728"/>
    <x v="2819"/>
  </r>
  <r>
    <x v="40"/>
    <x v="109"/>
    <x v="121"/>
  </r>
  <r>
    <x v="40"/>
    <x v="2729"/>
    <x v="2820"/>
  </r>
  <r>
    <x v="40"/>
    <x v="109"/>
    <x v="121"/>
  </r>
  <r>
    <x v="40"/>
    <x v="133"/>
    <x v="1788"/>
  </r>
  <r>
    <x v="40"/>
    <x v="2730"/>
    <x v="144"/>
  </r>
  <r>
    <x v="40"/>
    <x v="2731"/>
    <x v="2821"/>
  </r>
  <r>
    <x v="6"/>
    <x v="31"/>
    <x v="694"/>
  </r>
  <r>
    <x v="6"/>
    <x v="982"/>
    <x v="1352"/>
  </r>
  <r>
    <x v="6"/>
    <x v="2732"/>
    <x v="2822"/>
  </r>
  <r>
    <x v="6"/>
    <x v="2733"/>
    <x v="2823"/>
  </r>
  <r>
    <x v="6"/>
    <x v="1708"/>
    <x v="2824"/>
  </r>
  <r>
    <x v="6"/>
    <x v="2734"/>
    <x v="2825"/>
  </r>
  <r>
    <x v="6"/>
    <x v="2735"/>
    <x v="2826"/>
  </r>
  <r>
    <x v="6"/>
    <x v="2736"/>
    <x v="2827"/>
  </r>
  <r>
    <x v="6"/>
    <x v="2737"/>
    <x v="2828"/>
  </r>
  <r>
    <x v="6"/>
    <x v="75"/>
    <x v="2829"/>
  </r>
  <r>
    <x v="6"/>
    <x v="2738"/>
    <x v="2830"/>
  </r>
  <r>
    <x v="6"/>
    <x v="201"/>
    <x v="2831"/>
  </r>
  <r>
    <x v="6"/>
    <x v="2255"/>
    <x v="2832"/>
  </r>
  <r>
    <x v="6"/>
    <x v="2739"/>
    <x v="2833"/>
  </r>
  <r>
    <x v="6"/>
    <x v="2740"/>
    <x v="2834"/>
  </r>
  <r>
    <x v="6"/>
    <x v="938"/>
    <x v="2835"/>
  </r>
  <r>
    <x v="6"/>
    <x v="1277"/>
    <x v="2836"/>
  </r>
  <r>
    <x v="6"/>
    <x v="2741"/>
    <x v="2837"/>
  </r>
  <r>
    <x v="6"/>
    <x v="650"/>
    <x v="446"/>
  </r>
  <r>
    <x v="6"/>
    <x v="2742"/>
    <x v="2838"/>
  </r>
  <r>
    <x v="6"/>
    <x v="31"/>
    <x v="2839"/>
  </r>
  <r>
    <x v="6"/>
    <x v="20"/>
    <x v="2840"/>
  </r>
  <r>
    <x v="6"/>
    <x v="2743"/>
    <x v="766"/>
  </r>
  <r>
    <x v="6"/>
    <x v="2744"/>
    <x v="2841"/>
  </r>
  <r>
    <x v="6"/>
    <x v="436"/>
    <x v="2842"/>
  </r>
  <r>
    <x v="6"/>
    <x v="988"/>
    <x v="2843"/>
  </r>
  <r>
    <x v="6"/>
    <x v="2745"/>
    <x v="2844"/>
  </r>
  <r>
    <x v="6"/>
    <x v="583"/>
    <x v="379"/>
  </r>
  <r>
    <x v="6"/>
    <x v="2460"/>
    <x v="2845"/>
  </r>
  <r>
    <x v="6"/>
    <x v="426"/>
    <x v="2846"/>
  </r>
  <r>
    <x v="6"/>
    <x v="2746"/>
    <x v="2847"/>
  </r>
  <r>
    <x v="6"/>
    <x v="982"/>
    <x v="2848"/>
  </r>
  <r>
    <x v="6"/>
    <x v="2747"/>
    <x v="94"/>
  </r>
  <r>
    <x v="6"/>
    <x v="2748"/>
    <x v="2849"/>
  </r>
  <r>
    <x v="6"/>
    <x v="2749"/>
    <x v="2850"/>
  </r>
  <r>
    <x v="6"/>
    <x v="2750"/>
    <x v="2851"/>
  </r>
  <r>
    <x v="6"/>
    <x v="2751"/>
    <x v="2852"/>
  </r>
  <r>
    <x v="6"/>
    <x v="2752"/>
    <x v="2853"/>
  </r>
  <r>
    <x v="6"/>
    <x v="837"/>
    <x v="2854"/>
  </r>
  <r>
    <x v="6"/>
    <x v="2753"/>
    <x v="2855"/>
  </r>
  <r>
    <x v="6"/>
    <x v="2754"/>
    <x v="2856"/>
  </r>
  <r>
    <x v="6"/>
    <x v="2755"/>
    <x v="2857"/>
  </r>
  <r>
    <x v="6"/>
    <x v="2756"/>
    <x v="2858"/>
  </r>
  <r>
    <x v="6"/>
    <x v="2757"/>
    <x v="2859"/>
  </r>
  <r>
    <x v="6"/>
    <x v="418"/>
    <x v="119"/>
  </r>
  <r>
    <x v="6"/>
    <x v="2758"/>
    <x v="31"/>
  </r>
  <r>
    <x v="6"/>
    <x v="2759"/>
    <x v="2860"/>
  </r>
  <r>
    <x v="6"/>
    <x v="453"/>
    <x v="384"/>
  </r>
  <r>
    <x v="6"/>
    <x v="459"/>
    <x v="120"/>
  </r>
  <r>
    <x v="6"/>
    <x v="2760"/>
    <x v="178"/>
  </r>
  <r>
    <x v="6"/>
    <x v="172"/>
    <x v="119"/>
  </r>
  <r>
    <x v="6"/>
    <x v="167"/>
    <x v="120"/>
  </r>
  <r>
    <x v="6"/>
    <x v="2761"/>
    <x v="2861"/>
  </r>
  <r>
    <x v="6"/>
    <x v="152"/>
    <x v="101"/>
  </r>
  <r>
    <x v="6"/>
    <x v="473"/>
    <x v="120"/>
  </r>
  <r>
    <x v="6"/>
    <x v="109"/>
    <x v="121"/>
  </r>
  <r>
    <x v="6"/>
    <x v="444"/>
    <x v="135"/>
  </r>
  <r>
    <x v="6"/>
    <x v="2762"/>
    <x v="2521"/>
  </r>
  <r>
    <x v="6"/>
    <x v="1219"/>
    <x v="148"/>
  </r>
  <r>
    <x v="6"/>
    <x v="2763"/>
    <x v="2862"/>
  </r>
  <r>
    <x v="40"/>
    <x v="418"/>
    <x v="119"/>
  </r>
  <r>
    <x v="40"/>
    <x v="2764"/>
    <x v="2863"/>
  </r>
  <r>
    <x v="40"/>
    <x v="2154"/>
    <x v="1876"/>
  </r>
  <r>
    <x v="40"/>
    <x v="129"/>
    <x v="140"/>
  </r>
  <r>
    <x v="40"/>
    <x v="109"/>
    <x v="121"/>
  </r>
  <r>
    <x v="40"/>
    <x v="109"/>
    <x v="121"/>
  </r>
  <r>
    <x v="40"/>
    <x v="109"/>
    <x v="121"/>
  </r>
  <r>
    <x v="40"/>
    <x v="109"/>
    <x v="121"/>
  </r>
  <r>
    <x v="40"/>
    <x v="2765"/>
    <x v="2864"/>
  </r>
  <r>
    <x v="40"/>
    <x v="2766"/>
    <x v="2865"/>
  </r>
  <r>
    <x v="40"/>
    <x v="2767"/>
    <x v="119"/>
  </r>
  <r>
    <x v="40"/>
    <x v="109"/>
    <x v="121"/>
  </r>
  <r>
    <x v="40"/>
    <x v="2768"/>
    <x v="2866"/>
  </r>
  <r>
    <x v="40"/>
    <x v="152"/>
    <x v="384"/>
  </r>
  <r>
    <x v="40"/>
    <x v="109"/>
    <x v="121"/>
  </r>
  <r>
    <x v="40"/>
    <x v="109"/>
    <x v="121"/>
  </r>
  <r>
    <x v="40"/>
    <x v="109"/>
    <x v="121"/>
  </r>
  <r>
    <x v="40"/>
    <x v="109"/>
    <x v="121"/>
  </r>
  <r>
    <x v="40"/>
    <x v="109"/>
    <x v="121"/>
  </r>
  <r>
    <x v="40"/>
    <x v="1922"/>
    <x v="844"/>
  </r>
  <r>
    <x v="6"/>
    <x v="2769"/>
    <x v="2867"/>
  </r>
  <r>
    <x v="6"/>
    <x v="2770"/>
    <x v="2868"/>
  </r>
  <r>
    <x v="6"/>
    <x v="2771"/>
    <x v="2869"/>
  </r>
  <r>
    <x v="6"/>
    <x v="2164"/>
    <x v="2351"/>
  </r>
  <r>
    <x v="6"/>
    <x v="109"/>
    <x v="121"/>
  </r>
  <r>
    <x v="6"/>
    <x v="2772"/>
    <x v="2870"/>
  </r>
  <r>
    <x v="6"/>
    <x v="2773"/>
    <x v="1331"/>
  </r>
  <r>
    <x v="6"/>
    <x v="152"/>
    <x v="73"/>
  </r>
  <r>
    <x v="6"/>
    <x v="2774"/>
    <x v="665"/>
  </r>
  <r>
    <x v="6"/>
    <x v="2775"/>
    <x v="895"/>
  </r>
  <r>
    <x v="6"/>
    <x v="397"/>
    <x v="1337"/>
  </r>
  <r>
    <x v="6"/>
    <x v="2372"/>
    <x v="372"/>
  </r>
  <r>
    <x v="6"/>
    <x v="2331"/>
    <x v="2871"/>
  </r>
  <r>
    <x v="6"/>
    <x v="1863"/>
    <x v="384"/>
  </r>
  <r>
    <x v="6"/>
    <x v="2776"/>
    <x v="2872"/>
  </r>
  <r>
    <x v="6"/>
    <x v="109"/>
    <x v="121"/>
  </r>
  <r>
    <x v="6"/>
    <x v="479"/>
    <x v="1788"/>
  </r>
  <r>
    <x v="6"/>
    <x v="2777"/>
    <x v="2873"/>
  </r>
  <r>
    <x v="6"/>
    <x v="2778"/>
    <x v="2874"/>
  </r>
  <r>
    <x v="6"/>
    <x v="2779"/>
    <x v="2875"/>
  </r>
  <r>
    <x v="6"/>
    <x v="2780"/>
    <x v="1862"/>
  </r>
  <r>
    <x v="6"/>
    <x v="2781"/>
    <x v="1209"/>
  </r>
  <r>
    <x v="6"/>
    <x v="2782"/>
    <x v="2876"/>
  </r>
  <r>
    <x v="6"/>
    <x v="2783"/>
    <x v="2877"/>
  </r>
  <r>
    <x v="6"/>
    <x v="440"/>
    <x v="120"/>
  </r>
  <r>
    <x v="6"/>
    <x v="709"/>
    <x v="2878"/>
  </r>
  <r>
    <x v="6"/>
    <x v="2784"/>
    <x v="2417"/>
  </r>
  <r>
    <x v="6"/>
    <x v="119"/>
    <x v="144"/>
  </r>
  <r>
    <x v="6"/>
    <x v="109"/>
    <x v="121"/>
  </r>
  <r>
    <x v="6"/>
    <x v="2785"/>
    <x v="119"/>
  </r>
  <r>
    <x v="6"/>
    <x v="418"/>
    <x v="379"/>
  </r>
  <r>
    <x v="6"/>
    <x v="2786"/>
    <x v="180"/>
  </r>
  <r>
    <x v="6"/>
    <x v="2331"/>
    <x v="834"/>
  </r>
  <r>
    <x v="6"/>
    <x v="109"/>
    <x v="121"/>
  </r>
  <r>
    <x v="6"/>
    <x v="2787"/>
    <x v="2879"/>
  </r>
  <r>
    <x v="6"/>
    <x v="2788"/>
    <x v="2880"/>
  </r>
  <r>
    <x v="6"/>
    <x v="2789"/>
    <x v="1378"/>
  </r>
  <r>
    <x v="6"/>
    <x v="709"/>
    <x v="144"/>
  </r>
  <r>
    <x v="6"/>
    <x v="715"/>
    <x v="2"/>
  </r>
  <r>
    <x v="6"/>
    <x v="460"/>
    <x v="385"/>
  </r>
  <r>
    <x v="6"/>
    <x v="2790"/>
    <x v="2881"/>
  </r>
  <r>
    <x v="6"/>
    <x v="2791"/>
    <x v="2882"/>
  </r>
  <r>
    <x v="6"/>
    <x v="109"/>
    <x v="121"/>
  </r>
  <r>
    <x v="6"/>
    <x v="109"/>
    <x v="121"/>
  </r>
  <r>
    <x v="6"/>
    <x v="2792"/>
    <x v="120"/>
  </r>
  <r>
    <x v="6"/>
    <x v="2793"/>
    <x v="2883"/>
  </r>
  <r>
    <x v="6"/>
    <x v="1324"/>
    <x v="2884"/>
  </r>
  <r>
    <x v="6"/>
    <x v="2794"/>
    <x v="2885"/>
  </r>
  <r>
    <x v="6"/>
    <x v="109"/>
    <x v="121"/>
  </r>
  <r>
    <x v="6"/>
    <x v="2795"/>
    <x v="2886"/>
  </r>
  <r>
    <x v="6"/>
    <x v="2796"/>
    <x v="2887"/>
  </r>
  <r>
    <x v="6"/>
    <x v="370"/>
    <x v="144"/>
  </r>
  <r>
    <x v="6"/>
    <x v="881"/>
    <x v="148"/>
  </r>
  <r>
    <x v="6"/>
    <x v="957"/>
    <x v="384"/>
  </r>
  <r>
    <x v="6"/>
    <x v="109"/>
    <x v="121"/>
  </r>
  <r>
    <x v="6"/>
    <x v="2797"/>
    <x v="2888"/>
  </r>
  <r>
    <x v="6"/>
    <x v="109"/>
    <x v="121"/>
  </r>
  <r>
    <x v="6"/>
    <x v="1161"/>
    <x v="144"/>
  </r>
  <r>
    <x v="6"/>
    <x v="140"/>
    <x v="498"/>
  </r>
  <r>
    <x v="6"/>
    <x v="2798"/>
    <x v="476"/>
  </r>
  <r>
    <x v="6"/>
    <x v="109"/>
    <x v="121"/>
  </r>
  <r>
    <x v="6"/>
    <x v="2799"/>
    <x v="2889"/>
  </r>
  <r>
    <x v="6"/>
    <x v="895"/>
    <x v="384"/>
  </r>
  <r>
    <x v="6"/>
    <x v="2800"/>
    <x v="120"/>
  </r>
  <r>
    <x v="6"/>
    <x v="2801"/>
    <x v="384"/>
  </r>
  <r>
    <x v="6"/>
    <x v="109"/>
    <x v="121"/>
  </r>
  <r>
    <x v="6"/>
    <x v="109"/>
    <x v="121"/>
  </r>
  <r>
    <x v="6"/>
    <x v="2802"/>
    <x v="97"/>
  </r>
  <r>
    <x v="6"/>
    <x v="109"/>
    <x v="121"/>
  </r>
  <r>
    <x v="6"/>
    <x v="1866"/>
    <x v="589"/>
  </r>
  <r>
    <x v="6"/>
    <x v="2803"/>
    <x v="2890"/>
  </r>
  <r>
    <x v="6"/>
    <x v="695"/>
    <x v="838"/>
  </r>
  <r>
    <x v="6"/>
    <x v="1835"/>
    <x v="798"/>
  </r>
  <r>
    <x v="6"/>
    <x v="714"/>
    <x v="689"/>
  </r>
  <r>
    <x v="6"/>
    <x v="2804"/>
    <x v="2"/>
  </r>
  <r>
    <x v="6"/>
    <x v="109"/>
    <x v="121"/>
  </r>
  <r>
    <x v="6"/>
    <x v="2805"/>
    <x v="840"/>
  </r>
  <r>
    <x v="6"/>
    <x v="2100"/>
    <x v="371"/>
  </r>
  <r>
    <x v="6"/>
    <x v="722"/>
    <x v="381"/>
  </r>
  <r>
    <x v="6"/>
    <x v="2806"/>
    <x v="2239"/>
  </r>
  <r>
    <x v="6"/>
    <x v="2807"/>
    <x v="2891"/>
  </r>
  <r>
    <x v="6"/>
    <x v="2808"/>
    <x v="2892"/>
  </r>
  <r>
    <x v="6"/>
    <x v="2809"/>
    <x v="148"/>
  </r>
  <r>
    <x v="6"/>
    <x v="2810"/>
    <x v="2893"/>
  </r>
  <r>
    <x v="6"/>
    <x v="2811"/>
    <x v="2894"/>
  </r>
  <r>
    <x v="6"/>
    <x v="2812"/>
    <x v="2895"/>
  </r>
  <r>
    <x v="6"/>
    <x v="2149"/>
    <x v="2896"/>
  </r>
  <r>
    <x v="6"/>
    <x v="109"/>
    <x v="121"/>
  </r>
  <r>
    <x v="6"/>
    <x v="2813"/>
    <x v="2897"/>
  </r>
  <r>
    <x v="6"/>
    <x v="2814"/>
    <x v="2898"/>
  </r>
  <r>
    <x v="6"/>
    <x v="2815"/>
    <x v="1295"/>
  </r>
  <r>
    <x v="6"/>
    <x v="2816"/>
    <x v="1782"/>
  </r>
  <r>
    <x v="6"/>
    <x v="2693"/>
    <x v="2845"/>
  </r>
  <r>
    <x v="6"/>
    <x v="2817"/>
    <x v="638"/>
  </r>
  <r>
    <x v="6"/>
    <x v="143"/>
    <x v="447"/>
  </r>
  <r>
    <x v="6"/>
    <x v="2818"/>
    <x v="2899"/>
  </r>
  <r>
    <x v="6"/>
    <x v="2819"/>
    <x v="2858"/>
  </r>
  <r>
    <x v="6"/>
    <x v="2803"/>
    <x v="2900"/>
  </r>
  <r>
    <x v="6"/>
    <x v="2820"/>
    <x v="2901"/>
  </r>
  <r>
    <x v="6"/>
    <x v="2821"/>
    <x v="2902"/>
  </r>
  <r>
    <x v="6"/>
    <x v="2822"/>
    <x v="1797"/>
  </r>
  <r>
    <x v="6"/>
    <x v="109"/>
    <x v="121"/>
  </r>
  <r>
    <x v="6"/>
    <x v="2823"/>
    <x v="1581"/>
  </r>
  <r>
    <x v="6"/>
    <x v="143"/>
    <x v="101"/>
  </r>
  <r>
    <x v="6"/>
    <x v="2824"/>
    <x v="2903"/>
  </r>
  <r>
    <x v="6"/>
    <x v="130"/>
    <x v="366"/>
  </r>
  <r>
    <x v="6"/>
    <x v="1161"/>
    <x v="144"/>
  </r>
  <r>
    <x v="6"/>
    <x v="2825"/>
    <x v="844"/>
  </r>
  <r>
    <x v="6"/>
    <x v="2826"/>
    <x v="2904"/>
  </r>
  <r>
    <x v="6"/>
    <x v="109"/>
    <x v="121"/>
  </r>
  <r>
    <x v="6"/>
    <x v="2827"/>
    <x v="2905"/>
  </r>
  <r>
    <x v="6"/>
    <x v="2828"/>
    <x v="2906"/>
  </r>
  <r>
    <x v="6"/>
    <x v="415"/>
    <x v="119"/>
  </r>
  <r>
    <x v="6"/>
    <x v="2821"/>
    <x v="2882"/>
  </r>
  <r>
    <x v="6"/>
    <x v="1861"/>
    <x v="2117"/>
  </r>
  <r>
    <x v="6"/>
    <x v="2829"/>
    <x v="984"/>
  </r>
  <r>
    <x v="6"/>
    <x v="418"/>
    <x v="120"/>
  </r>
  <r>
    <x v="6"/>
    <x v="843"/>
    <x v="135"/>
  </r>
  <r>
    <x v="6"/>
    <x v="440"/>
    <x v="453"/>
  </r>
  <r>
    <x v="6"/>
    <x v="1161"/>
    <x v="144"/>
  </r>
  <r>
    <x v="6"/>
    <x v="733"/>
    <x v="2"/>
  </r>
  <r>
    <x v="6"/>
    <x v="2830"/>
    <x v="384"/>
  </r>
  <r>
    <x v="6"/>
    <x v="2831"/>
    <x v="2907"/>
  </r>
  <r>
    <x v="6"/>
    <x v="2832"/>
    <x v="2908"/>
  </r>
  <r>
    <x v="6"/>
    <x v="109"/>
    <x v="121"/>
  </r>
  <r>
    <x v="6"/>
    <x v="698"/>
    <x v="31"/>
  </r>
  <r>
    <x v="6"/>
    <x v="109"/>
    <x v="121"/>
  </r>
  <r>
    <x v="6"/>
    <x v="107"/>
    <x v="120"/>
  </r>
  <r>
    <x v="6"/>
    <x v="111"/>
    <x v="119"/>
  </r>
  <r>
    <x v="6"/>
    <x v="857"/>
    <x v="1859"/>
  </r>
  <r>
    <x v="6"/>
    <x v="2780"/>
    <x v="151"/>
  </r>
  <r>
    <x v="6"/>
    <x v="2833"/>
    <x v="1878"/>
  </r>
  <r>
    <x v="6"/>
    <x v="2834"/>
    <x v="853"/>
  </r>
  <r>
    <x v="6"/>
    <x v="1863"/>
    <x v="372"/>
  </r>
  <r>
    <x v="6"/>
    <x v="2835"/>
    <x v="2909"/>
  </r>
  <r>
    <x v="6"/>
    <x v="109"/>
    <x v="121"/>
  </r>
  <r>
    <x v="6"/>
    <x v="2372"/>
    <x v="119"/>
  </r>
  <r>
    <x v="6"/>
    <x v="152"/>
    <x v="372"/>
  </r>
  <r>
    <x v="6"/>
    <x v="109"/>
    <x v="121"/>
  </r>
  <r>
    <x v="6"/>
    <x v="2836"/>
    <x v="2747"/>
  </r>
  <r>
    <x v="6"/>
    <x v="2837"/>
    <x v="2722"/>
  </r>
  <r>
    <x v="6"/>
    <x v="109"/>
    <x v="121"/>
  </r>
  <r>
    <x v="6"/>
    <x v="149"/>
    <x v="590"/>
  </r>
  <r>
    <x v="6"/>
    <x v="109"/>
    <x v="121"/>
  </r>
  <r>
    <x v="6"/>
    <x v="2838"/>
    <x v="585"/>
  </r>
  <r>
    <x v="6"/>
    <x v="2839"/>
    <x v="2910"/>
  </r>
  <r>
    <x v="6"/>
    <x v="2840"/>
    <x v="101"/>
  </r>
  <r>
    <x v="6"/>
    <x v="2841"/>
    <x v="2911"/>
  </r>
  <r>
    <x v="6"/>
    <x v="2842"/>
    <x v="2912"/>
  </r>
  <r>
    <x v="6"/>
    <x v="2843"/>
    <x v="379"/>
  </r>
  <r>
    <x v="6"/>
    <x v="2844"/>
    <x v="2913"/>
  </r>
  <r>
    <x v="6"/>
    <x v="137"/>
    <x v="88"/>
  </r>
  <r>
    <x v="6"/>
    <x v="1296"/>
    <x v="2914"/>
  </r>
  <r>
    <x v="6"/>
    <x v="714"/>
    <x v="689"/>
  </r>
  <r>
    <x v="6"/>
    <x v="2845"/>
    <x v="589"/>
  </r>
  <r>
    <x v="6"/>
    <x v="109"/>
    <x v="121"/>
  </r>
  <r>
    <x v="6"/>
    <x v="2846"/>
    <x v="701"/>
  </r>
  <r>
    <x v="6"/>
    <x v="459"/>
    <x v="120"/>
  </r>
  <r>
    <x v="6"/>
    <x v="2847"/>
    <x v="134"/>
  </r>
  <r>
    <x v="6"/>
    <x v="727"/>
    <x v="446"/>
  </r>
  <r>
    <x v="6"/>
    <x v="2848"/>
    <x v="2915"/>
  </r>
  <r>
    <x v="6"/>
    <x v="123"/>
    <x v="587"/>
  </r>
  <r>
    <x v="6"/>
    <x v="2730"/>
    <x v="120"/>
  </r>
  <r>
    <x v="6"/>
    <x v="109"/>
    <x v="121"/>
  </r>
  <r>
    <x v="6"/>
    <x v="2849"/>
    <x v="2916"/>
  </r>
  <r>
    <x v="6"/>
    <x v="2850"/>
    <x v="698"/>
  </r>
  <r>
    <x v="6"/>
    <x v="109"/>
    <x v="121"/>
  </r>
  <r>
    <x v="6"/>
    <x v="2851"/>
    <x v="2917"/>
  </r>
  <r>
    <x v="6"/>
    <x v="2852"/>
    <x v="2137"/>
  </r>
  <r>
    <x v="6"/>
    <x v="2853"/>
    <x v="966"/>
  </r>
  <r>
    <x v="6"/>
    <x v="2854"/>
    <x v="2918"/>
  </r>
  <r>
    <x v="6"/>
    <x v="453"/>
    <x v="680"/>
  </r>
  <r>
    <x v="6"/>
    <x v="2855"/>
    <x v="2830"/>
  </r>
  <r>
    <x v="6"/>
    <x v="109"/>
    <x v="121"/>
  </r>
  <r>
    <x v="6"/>
    <x v="2856"/>
    <x v="2919"/>
  </r>
  <r>
    <x v="6"/>
    <x v="2857"/>
    <x v="2"/>
  </r>
  <r>
    <x v="6"/>
    <x v="2858"/>
    <x v="2920"/>
  </r>
  <r>
    <x v="6"/>
    <x v="2859"/>
    <x v="2921"/>
  </r>
  <r>
    <x v="6"/>
    <x v="874"/>
    <x v="384"/>
  </r>
  <r>
    <x v="6"/>
    <x v="2860"/>
    <x v="2922"/>
  </r>
  <r>
    <x v="6"/>
    <x v="460"/>
    <x v="2923"/>
  </r>
  <r>
    <x v="6"/>
    <x v="2861"/>
    <x v="2924"/>
  </r>
  <r>
    <x v="6"/>
    <x v="2862"/>
    <x v="446"/>
  </r>
  <r>
    <x v="6"/>
    <x v="109"/>
    <x v="121"/>
  </r>
  <r>
    <x v="6"/>
    <x v="177"/>
    <x v="453"/>
  </r>
  <r>
    <x v="6"/>
    <x v="2863"/>
    <x v="2925"/>
  </r>
  <r>
    <x v="6"/>
    <x v="2864"/>
    <x v="436"/>
  </r>
  <r>
    <x v="6"/>
    <x v="2865"/>
    <x v="2926"/>
  </r>
  <r>
    <x v="6"/>
    <x v="109"/>
    <x v="121"/>
  </r>
  <r>
    <x v="6"/>
    <x v="1159"/>
    <x v="2927"/>
  </r>
  <r>
    <x v="6"/>
    <x v="109"/>
    <x v="121"/>
  </r>
  <r>
    <x v="6"/>
    <x v="874"/>
    <x v="144"/>
  </r>
  <r>
    <x v="6"/>
    <x v="109"/>
    <x v="121"/>
  </r>
  <r>
    <x v="6"/>
    <x v="2866"/>
    <x v="2382"/>
  </r>
  <r>
    <x v="6"/>
    <x v="172"/>
    <x v="1788"/>
  </r>
  <r>
    <x v="6"/>
    <x v="2867"/>
    <x v="2928"/>
  </r>
  <r>
    <x v="6"/>
    <x v="119"/>
    <x v="119"/>
  </r>
  <r>
    <x v="6"/>
    <x v="2785"/>
    <x v="119"/>
  </r>
  <r>
    <x v="6"/>
    <x v="609"/>
    <x v="2929"/>
  </r>
  <r>
    <x v="6"/>
    <x v="109"/>
    <x v="121"/>
  </r>
  <r>
    <x v="6"/>
    <x v="2868"/>
    <x v="2751"/>
  </r>
  <r>
    <x v="6"/>
    <x v="2869"/>
    <x v="180"/>
  </r>
  <r>
    <x v="6"/>
    <x v="416"/>
    <x v="1592"/>
  </r>
  <r>
    <x v="6"/>
    <x v="782"/>
    <x v="157"/>
  </r>
  <r>
    <x v="6"/>
    <x v="2870"/>
    <x v="135"/>
  </r>
  <r>
    <x v="6"/>
    <x v="365"/>
    <x v="2"/>
  </r>
  <r>
    <x v="6"/>
    <x v="2176"/>
    <x v="2930"/>
  </r>
  <r>
    <x v="6"/>
    <x v="129"/>
    <x v="2931"/>
  </r>
  <r>
    <x v="6"/>
    <x v="2843"/>
    <x v="2932"/>
  </r>
  <r>
    <x v="6"/>
    <x v="109"/>
    <x v="121"/>
  </r>
  <r>
    <x v="6"/>
    <x v="109"/>
    <x v="121"/>
  </r>
  <r>
    <x v="6"/>
    <x v="2871"/>
    <x v="73"/>
  </r>
  <r>
    <x v="6"/>
    <x v="109"/>
    <x v="121"/>
  </r>
  <r>
    <x v="6"/>
    <x v="109"/>
    <x v="121"/>
  </r>
  <r>
    <x v="6"/>
    <x v="2872"/>
    <x v="2933"/>
  </r>
  <r>
    <x v="6"/>
    <x v="709"/>
    <x v="412"/>
  </r>
  <r>
    <x v="6"/>
    <x v="2873"/>
    <x v="2934"/>
  </r>
  <r>
    <x v="6"/>
    <x v="2874"/>
    <x v="2935"/>
  </r>
  <r>
    <x v="6"/>
    <x v="2875"/>
    <x v="2936"/>
  </r>
  <r>
    <x v="6"/>
    <x v="2876"/>
    <x v="2270"/>
  </r>
  <r>
    <x v="6"/>
    <x v="2877"/>
    <x v="585"/>
  </r>
  <r>
    <x v="6"/>
    <x v="109"/>
    <x v="121"/>
  </r>
  <r>
    <x v="6"/>
    <x v="2878"/>
    <x v="2937"/>
  </r>
  <r>
    <x v="6"/>
    <x v="2879"/>
    <x v="2938"/>
  </r>
  <r>
    <x v="6"/>
    <x v="167"/>
    <x v="120"/>
  </r>
  <r>
    <x v="6"/>
    <x v="418"/>
    <x v="1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61"/>
    <n v="0.69848156182212584"/>
    <n v="0.24511930585683298"/>
    <n v="3.9045553145336226E-2"/>
  </r>
  <r>
    <x v="1"/>
    <n v="932"/>
    <n v="420"/>
    <n v="60"/>
    <n v="1423"/>
    <n v="0.65495432185523539"/>
    <n v="0.29515108924806749"/>
    <n v="4.2164441321152497E-2"/>
  </r>
  <r>
    <x v="2"/>
    <n v="380"/>
    <n v="283"/>
    <n v="52"/>
    <n v="722"/>
    <n v="0.52631578947368418"/>
    <n v="0.39196675900277006"/>
    <n v="7.2022160664819951E-2"/>
  </r>
  <r>
    <x v="3"/>
    <n v="167"/>
    <n v="144"/>
    <n v="40"/>
    <n v="361"/>
    <n v="0.46260387811634351"/>
    <n v="0.39889196675900279"/>
    <n v="0.11080332409972299"/>
  </r>
  <r>
    <x v="4"/>
    <n v="94"/>
    <n v="90"/>
    <n v="17"/>
    <n v="205"/>
    <n v="0.45853658536585368"/>
    <n v="0.43902439024390244"/>
    <n v="8.2926829268292687E-2"/>
  </r>
  <r>
    <x v="5"/>
    <n v="62"/>
    <n v="72"/>
    <n v="14"/>
    <n v="149"/>
    <n v="0.41610738255033558"/>
    <n v="0.48322147651006714"/>
    <n v="9.3959731543624164E-2"/>
  </r>
  <r>
    <x v="6"/>
    <n v="55"/>
    <n v="64"/>
    <n v="18"/>
    <n v="138"/>
    <n v="0.39855072463768115"/>
    <n v="0.46376811594202899"/>
    <n v="0.13043478260869565"/>
  </r>
  <r>
    <x v="7"/>
    <n v="32"/>
    <n v="37"/>
    <n v="13"/>
    <n v="84"/>
    <n v="0.38095238095238093"/>
    <n v="0.44047619047619047"/>
    <n v="0.15476190476190477"/>
  </r>
  <r>
    <x v="8"/>
    <n v="26"/>
    <n v="22"/>
    <n v="7"/>
    <n v="55"/>
    <n v="0.47272727272727272"/>
    <n v="0.4"/>
    <n v="0.12727272727272726"/>
  </r>
  <r>
    <x v="9"/>
    <n v="20"/>
    <n v="16"/>
    <n v="6"/>
    <n v="44"/>
    <n v="0.45454545454545453"/>
    <n v="0.36363636363636365"/>
    <n v="0.13636363636363635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9"/>
    <n v="0.19153674832962139"/>
    <n v="0.57461024498886415"/>
    <n v="0.22271714922048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009B0-9F24-42D1-BD95-D9988A78DE7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30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00A81-0A9B-42F3-92B4-F50CB8994D2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64"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5B606-33C8-4CA1-B3FE-B728B7619AE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38E36-75F4-4652-B358-FB354530CA73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L2:O15" firstHeaderRow="0" firstDataRow="1" firstDataCol="1"/>
  <pivotFields count="8">
    <pivotField axis="axisRow" showAll="0" sumSubtotal="1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sum"/>
      </items>
    </pivotField>
    <pivotField numFmtId="1"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Canceled" fld="7" baseField="0" baseItem="0"/>
    <dataField name="Sum of Percentage Failed" fld="6" baseField="0" baseItem="0"/>
    <dataField name="Sum of Percentage Successful" fld="5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F233A-0AE3-42E8-AE70-99A47533C0B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5" firstHeaderRow="0" firstDataRow="1" firstDataCol="1"/>
  <pivotFields count="3"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 Funded" fld="1" baseField="0" baseItem="0" numFmtId="164"/>
    <dataField name="Count of Average Donation" fld="2" subtotal="count" baseField="0" baseItem="0"/>
  </dataFields>
  <formats count="8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2" zoomScaleNormal="62" workbookViewId="0">
      <selection activeCell="A2" sqref="A2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10.1796875" style="21" bestFit="1" customWidth="1"/>
    <col min="5" max="5" width="16.453125" style="21" customWidth="1"/>
    <col min="6" max="6" width="21.26953125" customWidth="1"/>
    <col min="7" max="7" width="13.54296875" customWidth="1"/>
    <col min="8" max="8" width="14" customWidth="1"/>
    <col min="9" max="9" width="12.7265625" customWidth="1"/>
    <col min="10" max="10" width="13.54296875" customWidth="1"/>
    <col min="11" max="11" width="11.7265625" customWidth="1"/>
    <col min="12" max="12" width="13.90625" customWidth="1"/>
    <col min="13" max="13" width="14.7265625" customWidth="1"/>
    <col min="14" max="14" width="26.54296875" customWidth="1"/>
    <col min="15" max="15" width="14.54296875" customWidth="1"/>
    <col min="16" max="16" width="19.08984375" customWidth="1"/>
    <col min="17" max="17" width="12" customWidth="1"/>
    <col min="18" max="18" width="22.54296875" customWidth="1"/>
    <col min="19" max="19" width="26.36328125" customWidth="1"/>
    <col min="20" max="20" width="24.36328125" customWidth="1"/>
  </cols>
  <sheetData>
    <row r="1" spans="1:20" ht="16.5" customHeight="1" thickBot="1" x14ac:dyDescent="0.4">
      <c r="A1" s="3" t="s">
        <v>0</v>
      </c>
      <c r="B1" s="4" t="s">
        <v>1</v>
      </c>
      <c r="C1" s="4" t="s">
        <v>4110</v>
      </c>
      <c r="D1" s="22" t="s">
        <v>8216</v>
      </c>
      <c r="E1" s="22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6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8367</v>
      </c>
      <c r="T1" s="7" t="s">
        <v>8368</v>
      </c>
    </row>
    <row r="2" spans="1:20" ht="43.5" x14ac:dyDescent="0.35">
      <c r="A2">
        <v>0</v>
      </c>
      <c r="B2" s="1" t="s">
        <v>2</v>
      </c>
      <c r="C2" s="1" t="s">
        <v>4111</v>
      </c>
      <c r="D2" s="21">
        <v>8500</v>
      </c>
      <c r="E2" s="21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E2/L2</f>
        <v>63.917582417582416</v>
      </c>
      <c r="Q2" t="s">
        <v>8314</v>
      </c>
      <c r="R2" t="s">
        <v>8315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1" t="s">
        <v>3</v>
      </c>
      <c r="C3" s="1" t="s">
        <v>4112</v>
      </c>
      <c r="D3" s="21">
        <v>10275</v>
      </c>
      <c r="E3" s="21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t="s">
        <v>8314</v>
      </c>
      <c r="R3" t="s">
        <v>8315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x14ac:dyDescent="0.35">
      <c r="A4">
        <v>2</v>
      </c>
      <c r="B4" s="1" t="s">
        <v>4</v>
      </c>
      <c r="C4" s="1" t="s">
        <v>4113</v>
      </c>
      <c r="D4" s="21">
        <v>500</v>
      </c>
      <c r="E4" s="21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">
        <v>8314</v>
      </c>
      <c r="R4" t="s">
        <v>8315</v>
      </c>
      <c r="S4" s="13">
        <f t="shared" si="2"/>
        <v>42405.702349537038</v>
      </c>
      <c r="T4" s="13">
        <f t="shared" si="3"/>
        <v>42415.702349537038</v>
      </c>
    </row>
    <row r="5" spans="1:20" ht="29" x14ac:dyDescent="0.35">
      <c r="A5">
        <v>3</v>
      </c>
      <c r="B5" s="1" t="s">
        <v>5</v>
      </c>
      <c r="C5" s="1" t="s">
        <v>4114</v>
      </c>
      <c r="D5" s="21">
        <v>10000</v>
      </c>
      <c r="E5" s="21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">
        <v>8314</v>
      </c>
      <c r="R5" t="s">
        <v>8315</v>
      </c>
      <c r="S5" s="13">
        <f t="shared" si="2"/>
        <v>41828.515127314815</v>
      </c>
      <c r="T5" s="13">
        <f t="shared" si="3"/>
        <v>41858.515127314815</v>
      </c>
    </row>
    <row r="6" spans="1:20" ht="58" x14ac:dyDescent="0.35">
      <c r="A6">
        <v>4</v>
      </c>
      <c r="B6" s="1" t="s">
        <v>6</v>
      </c>
      <c r="C6" s="1" t="s">
        <v>4115</v>
      </c>
      <c r="D6" s="21">
        <v>44000</v>
      </c>
      <c r="E6" s="21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">
        <v>8314</v>
      </c>
      <c r="R6" t="s">
        <v>8315</v>
      </c>
      <c r="S6" s="13">
        <f t="shared" si="2"/>
        <v>42327.834247685183</v>
      </c>
      <c r="T6" s="13">
        <f t="shared" si="3"/>
        <v>42357.834247685183</v>
      </c>
    </row>
    <row r="7" spans="1:20" ht="43.5" x14ac:dyDescent="0.35">
      <c r="A7">
        <v>5</v>
      </c>
      <c r="B7" s="1" t="s">
        <v>7</v>
      </c>
      <c r="C7" s="1" t="s">
        <v>4116</v>
      </c>
      <c r="D7" s="21">
        <v>3999</v>
      </c>
      <c r="E7" s="21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">
        <v>8314</v>
      </c>
      <c r="R7" t="s">
        <v>8315</v>
      </c>
      <c r="S7" s="13">
        <f t="shared" si="2"/>
        <v>42563.932951388888</v>
      </c>
      <c r="T7" s="13">
        <f t="shared" si="3"/>
        <v>42580.232638888891</v>
      </c>
    </row>
    <row r="8" spans="1:20" ht="43.5" x14ac:dyDescent="0.35">
      <c r="A8">
        <v>6</v>
      </c>
      <c r="B8" s="1" t="s">
        <v>8</v>
      </c>
      <c r="C8" s="1" t="s">
        <v>4117</v>
      </c>
      <c r="D8" s="21">
        <v>8000</v>
      </c>
      <c r="E8" s="21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">
        <v>8314</v>
      </c>
      <c r="R8" t="s">
        <v>8315</v>
      </c>
      <c r="S8" s="13">
        <f t="shared" si="2"/>
        <v>41794.072337962964</v>
      </c>
      <c r="T8" s="13">
        <f t="shared" si="3"/>
        <v>41804.072337962964</v>
      </c>
    </row>
    <row r="9" spans="1:20" ht="58" x14ac:dyDescent="0.35">
      <c r="A9">
        <v>7</v>
      </c>
      <c r="B9" s="1" t="s">
        <v>9</v>
      </c>
      <c r="C9" s="1" t="s">
        <v>4118</v>
      </c>
      <c r="D9" s="21">
        <v>9000</v>
      </c>
      <c r="E9" s="21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">
        <v>8314</v>
      </c>
      <c r="R9" t="s">
        <v>8315</v>
      </c>
      <c r="S9" s="13">
        <f t="shared" si="2"/>
        <v>42516.047071759262</v>
      </c>
      <c r="T9" s="13">
        <f t="shared" si="3"/>
        <v>42556.047071759262</v>
      </c>
    </row>
    <row r="10" spans="1:20" ht="29" x14ac:dyDescent="0.35">
      <c r="A10">
        <v>8</v>
      </c>
      <c r="B10" s="1" t="s">
        <v>10</v>
      </c>
      <c r="C10" s="1" t="s">
        <v>4119</v>
      </c>
      <c r="D10" s="21">
        <v>3500</v>
      </c>
      <c r="E10" s="21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">
        <v>8314</v>
      </c>
      <c r="R10" t="s">
        <v>8315</v>
      </c>
      <c r="S10" s="13">
        <f t="shared" si="2"/>
        <v>42468.94458333333</v>
      </c>
      <c r="T10" s="13">
        <f t="shared" si="3"/>
        <v>42475.875</v>
      </c>
    </row>
    <row r="11" spans="1:20" ht="43.5" x14ac:dyDescent="0.35">
      <c r="A11">
        <v>9</v>
      </c>
      <c r="B11" s="1" t="s">
        <v>11</v>
      </c>
      <c r="C11" s="1" t="s">
        <v>4120</v>
      </c>
      <c r="D11" s="21">
        <v>500</v>
      </c>
      <c r="E11" s="2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">
        <v>8314</v>
      </c>
      <c r="R11" t="s">
        <v>8315</v>
      </c>
      <c r="S11" s="13">
        <f t="shared" si="2"/>
        <v>42447.103518518517</v>
      </c>
      <c r="T11" s="13">
        <f t="shared" si="3"/>
        <v>42477.103518518517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 s="21">
        <v>3000</v>
      </c>
      <c r="E12" s="21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">
        <v>8314</v>
      </c>
      <c r="R12" t="s">
        <v>8315</v>
      </c>
      <c r="S12" s="13">
        <f t="shared" si="2"/>
        <v>41780.068043981482</v>
      </c>
      <c r="T12" s="13">
        <f t="shared" si="3"/>
        <v>41815.068043981482</v>
      </c>
    </row>
    <row r="13" spans="1:20" ht="58" x14ac:dyDescent="0.35">
      <c r="A13">
        <v>11</v>
      </c>
      <c r="B13" s="1" t="s">
        <v>13</v>
      </c>
      <c r="C13" s="1" t="s">
        <v>4122</v>
      </c>
      <c r="D13" s="21">
        <v>5000</v>
      </c>
      <c r="E13" s="21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">
        <v>8314</v>
      </c>
      <c r="R13" t="s">
        <v>8315</v>
      </c>
      <c r="S13" s="13">
        <f t="shared" si="2"/>
        <v>42572.778495370367</v>
      </c>
      <c r="T13" s="13">
        <f t="shared" si="3"/>
        <v>42604.125</v>
      </c>
    </row>
    <row r="14" spans="1:20" ht="58" x14ac:dyDescent="0.35">
      <c r="A14">
        <v>12</v>
      </c>
      <c r="B14" s="1" t="s">
        <v>14</v>
      </c>
      <c r="C14" s="1" t="s">
        <v>4123</v>
      </c>
      <c r="D14" s="21">
        <v>30000</v>
      </c>
      <c r="E14" s="21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">
        <v>8314</v>
      </c>
      <c r="R14" t="s">
        <v>8315</v>
      </c>
      <c r="S14" s="13">
        <f t="shared" si="2"/>
        <v>41791.713252314818</v>
      </c>
      <c r="T14" s="13">
        <f t="shared" si="3"/>
        <v>41836.125</v>
      </c>
    </row>
    <row r="15" spans="1:20" ht="43.5" x14ac:dyDescent="0.35">
      <c r="A15">
        <v>13</v>
      </c>
      <c r="B15" s="1" t="s">
        <v>15</v>
      </c>
      <c r="C15" s="1" t="s">
        <v>4124</v>
      </c>
      <c r="D15" s="21">
        <v>3500</v>
      </c>
      <c r="E15" s="21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">
        <v>8314</v>
      </c>
      <c r="R15" t="s">
        <v>8315</v>
      </c>
      <c r="S15" s="13">
        <f t="shared" si="2"/>
        <v>42508.677187499998</v>
      </c>
      <c r="T15" s="13">
        <f t="shared" si="3"/>
        <v>42544.852083333331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 s="21">
        <v>6000</v>
      </c>
      <c r="E16" s="21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">
        <v>8314</v>
      </c>
      <c r="R16" t="s">
        <v>8315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 s="21">
        <v>2000</v>
      </c>
      <c r="E17" s="21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">
        <v>8314</v>
      </c>
      <c r="R17" t="s">
        <v>8315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 s="21">
        <v>12000</v>
      </c>
      <c r="E18" s="21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">
        <v>8314</v>
      </c>
      <c r="R18" t="s">
        <v>8315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 s="21">
        <v>1500</v>
      </c>
      <c r="E19" s="21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">
        <v>8314</v>
      </c>
      <c r="R19" t="s">
        <v>8315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 s="21">
        <v>30000</v>
      </c>
      <c r="E20" s="21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">
        <v>8314</v>
      </c>
      <c r="R20" t="s">
        <v>8315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 s="21">
        <v>850</v>
      </c>
      <c r="E21" s="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">
        <v>8314</v>
      </c>
      <c r="R21" t="s">
        <v>8315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 s="21">
        <v>2000</v>
      </c>
      <c r="E22" s="21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">
        <v>8314</v>
      </c>
      <c r="R22" t="s">
        <v>8315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 s="21">
        <v>18500</v>
      </c>
      <c r="E23" s="21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">
        <v>8314</v>
      </c>
      <c r="R23" t="s">
        <v>8315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 s="21">
        <v>350</v>
      </c>
      <c r="E24" s="21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">
        <v>8314</v>
      </c>
      <c r="R24" t="s">
        <v>8315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 s="21">
        <v>2000</v>
      </c>
      <c r="E25" s="21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">
        <v>8314</v>
      </c>
      <c r="R25" t="s">
        <v>8315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 s="21">
        <v>35000</v>
      </c>
      <c r="E26" s="21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">
        <v>8314</v>
      </c>
      <c r="R26" t="s">
        <v>8315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>
        <v>25</v>
      </c>
      <c r="B27" s="1" t="s">
        <v>27</v>
      </c>
      <c r="C27" s="1" t="s">
        <v>4136</v>
      </c>
      <c r="D27" s="21">
        <v>600</v>
      </c>
      <c r="E27" s="21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">
        <v>8314</v>
      </c>
      <c r="R27" t="s">
        <v>8315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 s="21">
        <v>1250</v>
      </c>
      <c r="E28" s="21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">
        <v>8314</v>
      </c>
      <c r="R28" t="s">
        <v>8315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 s="21">
        <v>20000</v>
      </c>
      <c r="E29" s="21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">
        <v>8314</v>
      </c>
      <c r="R29" t="s">
        <v>8315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 s="21">
        <v>12000</v>
      </c>
      <c r="E30" s="21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">
        <v>8314</v>
      </c>
      <c r="R30" t="s">
        <v>8315</v>
      </c>
      <c r="S30" s="13">
        <f t="shared" si="2"/>
        <v>42324.96393518518</v>
      </c>
      <c r="T30" s="13">
        <f t="shared" si="3"/>
        <v>42354.96393518518</v>
      </c>
    </row>
    <row r="31" spans="1:20" ht="58" x14ac:dyDescent="0.35">
      <c r="A31">
        <v>29</v>
      </c>
      <c r="B31" s="1" t="s">
        <v>31</v>
      </c>
      <c r="C31" s="1" t="s">
        <v>4140</v>
      </c>
      <c r="D31" s="21">
        <v>3000</v>
      </c>
      <c r="E31" s="2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">
        <v>8314</v>
      </c>
      <c r="R31" t="s">
        <v>8315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 s="21">
        <v>4000</v>
      </c>
      <c r="E32" s="21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">
        <v>8314</v>
      </c>
      <c r="R32" t="s">
        <v>8315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 s="21">
        <v>13</v>
      </c>
      <c r="E33" s="21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">
        <v>8314</v>
      </c>
      <c r="R33" t="s">
        <v>8315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 s="21">
        <v>28450</v>
      </c>
      <c r="E34" s="21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">
        <v>8314</v>
      </c>
      <c r="R34" t="s">
        <v>8315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 s="21">
        <v>5250</v>
      </c>
      <c r="E35" s="21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">
        <v>8314</v>
      </c>
      <c r="R35" t="s">
        <v>8315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>
        <v>34</v>
      </c>
      <c r="B36" s="1" t="s">
        <v>36</v>
      </c>
      <c r="C36" s="1" t="s">
        <v>4145</v>
      </c>
      <c r="D36" s="21">
        <v>2600</v>
      </c>
      <c r="E36" s="21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">
        <v>8314</v>
      </c>
      <c r="R36" t="s">
        <v>8315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 s="21">
        <v>1000</v>
      </c>
      <c r="E37" s="21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">
        <v>8314</v>
      </c>
      <c r="R37" t="s">
        <v>8315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>
        <v>36</v>
      </c>
      <c r="B38" s="1" t="s">
        <v>38</v>
      </c>
      <c r="C38" s="1" t="s">
        <v>4147</v>
      </c>
      <c r="D38" s="21">
        <v>6000</v>
      </c>
      <c r="E38" s="21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">
        <v>8314</v>
      </c>
      <c r="R38" t="s">
        <v>8315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 s="21">
        <v>22000</v>
      </c>
      <c r="E39" s="21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">
        <v>8314</v>
      </c>
      <c r="R39" t="s">
        <v>8315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 s="21">
        <v>2500</v>
      </c>
      <c r="E40" s="21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">
        <v>8314</v>
      </c>
      <c r="R40" t="s">
        <v>8315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>
        <v>39</v>
      </c>
      <c r="B41" s="1" t="s">
        <v>41</v>
      </c>
      <c r="C41" s="1" t="s">
        <v>4150</v>
      </c>
      <c r="D41" s="21">
        <v>25000</v>
      </c>
      <c r="E41" s="2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">
        <v>8314</v>
      </c>
      <c r="R41" t="s">
        <v>8315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>
        <v>40</v>
      </c>
      <c r="B42" s="1" t="s">
        <v>42</v>
      </c>
      <c r="C42" s="1" t="s">
        <v>4151</v>
      </c>
      <c r="D42" s="21">
        <v>2000</v>
      </c>
      <c r="E42" s="21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">
        <v>8314</v>
      </c>
      <c r="R42" t="s">
        <v>8315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 s="21">
        <v>2000</v>
      </c>
      <c r="E43" s="21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">
        <v>8314</v>
      </c>
      <c r="R43" t="s">
        <v>8315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 s="21">
        <v>14000</v>
      </c>
      <c r="E44" s="21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">
        <v>8314</v>
      </c>
      <c r="R44" t="s">
        <v>8315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 s="21">
        <v>10000</v>
      </c>
      <c r="E45" s="21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">
        <v>8314</v>
      </c>
      <c r="R45" t="s">
        <v>8315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>
        <v>44</v>
      </c>
      <c r="B46" s="1" t="s">
        <v>46</v>
      </c>
      <c r="C46" s="1" t="s">
        <v>4155</v>
      </c>
      <c r="D46" s="21">
        <v>2000</v>
      </c>
      <c r="E46" s="21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">
        <v>8314</v>
      </c>
      <c r="R46" t="s">
        <v>8315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>
        <v>45</v>
      </c>
      <c r="B47" s="1" t="s">
        <v>47</v>
      </c>
      <c r="C47" s="1" t="s">
        <v>4156</v>
      </c>
      <c r="D47" s="21">
        <v>5000</v>
      </c>
      <c r="E47" s="21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">
        <v>8314</v>
      </c>
      <c r="R47" t="s">
        <v>8315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 s="21">
        <v>8400</v>
      </c>
      <c r="E48" s="21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">
        <v>8314</v>
      </c>
      <c r="R48" t="s">
        <v>8315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>
        <v>47</v>
      </c>
      <c r="B49" s="1" t="s">
        <v>49</v>
      </c>
      <c r="C49" s="1" t="s">
        <v>4158</v>
      </c>
      <c r="D49" s="21">
        <v>5000</v>
      </c>
      <c r="E49" s="21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">
        <v>8314</v>
      </c>
      <c r="R49" t="s">
        <v>8315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 s="21">
        <v>2000</v>
      </c>
      <c r="E50" s="21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">
        <v>8314</v>
      </c>
      <c r="R50" t="s">
        <v>8315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 s="21">
        <v>12000</v>
      </c>
      <c r="E51" s="2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">
        <v>8314</v>
      </c>
      <c r="R51" t="s">
        <v>8315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 s="21">
        <v>600</v>
      </c>
      <c r="E52" s="21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">
        <v>8314</v>
      </c>
      <c r="R52" t="s">
        <v>8315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 s="21">
        <v>11000</v>
      </c>
      <c r="E53" s="21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">
        <v>8314</v>
      </c>
      <c r="R53" t="s">
        <v>8315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>
        <v>52</v>
      </c>
      <c r="B54" s="1" t="s">
        <v>54</v>
      </c>
      <c r="C54" s="1" t="s">
        <v>4163</v>
      </c>
      <c r="D54" s="21">
        <v>10000</v>
      </c>
      <c r="E54" s="21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">
        <v>8314</v>
      </c>
      <c r="R54" t="s">
        <v>8315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 s="21">
        <v>3000</v>
      </c>
      <c r="E55" s="21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">
        <v>8314</v>
      </c>
      <c r="R55" t="s">
        <v>8315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>
        <v>54</v>
      </c>
      <c r="B56" s="1" t="s">
        <v>56</v>
      </c>
      <c r="C56" s="1" t="s">
        <v>4165</v>
      </c>
      <c r="D56" s="21">
        <v>10000</v>
      </c>
      <c r="E56" s="21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">
        <v>8314</v>
      </c>
      <c r="R56" t="s">
        <v>8315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 s="21">
        <v>8600</v>
      </c>
      <c r="E57" s="21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">
        <v>8314</v>
      </c>
      <c r="R57" t="s">
        <v>8315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 s="21">
        <v>8000</v>
      </c>
      <c r="E58" s="21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">
        <v>8314</v>
      </c>
      <c r="R58" t="s">
        <v>8315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 s="21">
        <v>15000</v>
      </c>
      <c r="E59" s="21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">
        <v>8314</v>
      </c>
      <c r="R59" t="s">
        <v>8315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>
        <v>58</v>
      </c>
      <c r="B60" s="1" t="s">
        <v>60</v>
      </c>
      <c r="C60" s="1" t="s">
        <v>4169</v>
      </c>
      <c r="D60" s="21">
        <v>10000</v>
      </c>
      <c r="E60" s="21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">
        <v>8314</v>
      </c>
      <c r="R60" t="s">
        <v>8315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 s="21">
        <v>20000</v>
      </c>
      <c r="E61" s="2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">
        <v>8314</v>
      </c>
      <c r="R61" t="s">
        <v>8315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>
        <v>60</v>
      </c>
      <c r="B62" s="1" t="s">
        <v>62</v>
      </c>
      <c r="C62" s="1" t="s">
        <v>4171</v>
      </c>
      <c r="D62" s="21">
        <v>4500</v>
      </c>
      <c r="E62" s="21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">
        <v>8314</v>
      </c>
      <c r="R62" t="s">
        <v>8316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>
        <v>61</v>
      </c>
      <c r="B63" s="1" t="s">
        <v>63</v>
      </c>
      <c r="C63" s="1" t="s">
        <v>4172</v>
      </c>
      <c r="D63" s="21">
        <v>5000</v>
      </c>
      <c r="E63" s="21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">
        <v>8314</v>
      </c>
      <c r="R63" t="s">
        <v>8316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>
        <v>62</v>
      </c>
      <c r="B64" s="1" t="s">
        <v>64</v>
      </c>
      <c r="C64" s="1" t="s">
        <v>4173</v>
      </c>
      <c r="D64" s="21">
        <v>3000</v>
      </c>
      <c r="E64" s="21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">
        <v>8314</v>
      </c>
      <c r="R64" t="s">
        <v>8316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 s="21">
        <v>2000</v>
      </c>
      <c r="E65" s="21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">
        <v>8314</v>
      </c>
      <c r="R65" t="s">
        <v>8316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>
        <v>64</v>
      </c>
      <c r="B66" s="1" t="s">
        <v>66</v>
      </c>
      <c r="C66" s="1" t="s">
        <v>4175</v>
      </c>
      <c r="D66" s="21">
        <v>1200</v>
      </c>
      <c r="E66" s="21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">
        <v>8314</v>
      </c>
      <c r="R66" t="s">
        <v>8316</v>
      </c>
      <c r="S66" s="13">
        <f t="shared" si="2"/>
        <v>41433.01829861111</v>
      </c>
      <c r="T66" s="13">
        <f t="shared" si="3"/>
        <v>41463.01829861111</v>
      </c>
    </row>
    <row r="67" spans="1:20" ht="43.5" x14ac:dyDescent="0.35">
      <c r="A67">
        <v>65</v>
      </c>
      <c r="B67" s="1" t="s">
        <v>67</v>
      </c>
      <c r="C67" s="1" t="s">
        <v>4176</v>
      </c>
      <c r="D67" s="21">
        <v>7000</v>
      </c>
      <c r="E67" s="21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 s="9">
        <f t="shared" ref="P67:P130" si="5">E67/L67</f>
        <v>132.05263157894737</v>
      </c>
      <c r="Q67" t="s">
        <v>8314</v>
      </c>
      <c r="R67" t="s">
        <v>8316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 s="21">
        <v>2000</v>
      </c>
      <c r="E68" s="21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9">
        <f t="shared" si="5"/>
        <v>91.230769230769226</v>
      </c>
      <c r="Q68" t="s">
        <v>8314</v>
      </c>
      <c r="R68" t="s">
        <v>8316</v>
      </c>
      <c r="S68" s="13">
        <f t="shared" si="6"/>
        <v>42539.849768518514</v>
      </c>
      <c r="T68" s="13">
        <f t="shared" si="7"/>
        <v>42569.849768518514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 s="21">
        <v>2000</v>
      </c>
      <c r="E69" s="21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9">
        <f t="shared" si="5"/>
        <v>116.25</v>
      </c>
      <c r="Q69" t="s">
        <v>8314</v>
      </c>
      <c r="R69" t="s">
        <v>8316</v>
      </c>
      <c r="S69" s="13">
        <f t="shared" si="6"/>
        <v>41075.583379629628</v>
      </c>
      <c r="T69" s="13">
        <f t="shared" si="7"/>
        <v>41105.583379629628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 s="21">
        <v>600</v>
      </c>
      <c r="E70" s="21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9">
        <f t="shared" si="5"/>
        <v>21.194444444444443</v>
      </c>
      <c r="Q70" t="s">
        <v>8314</v>
      </c>
      <c r="R70" t="s">
        <v>8316</v>
      </c>
      <c r="S70" s="13">
        <f t="shared" si="6"/>
        <v>41663.569340277776</v>
      </c>
      <c r="T70" s="13">
        <f t="shared" si="7"/>
        <v>41693.569340277776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 s="21">
        <v>10000</v>
      </c>
      <c r="E71" s="2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9">
        <f t="shared" si="5"/>
        <v>62.327134831460668</v>
      </c>
      <c r="Q71" t="s">
        <v>8314</v>
      </c>
      <c r="R71" t="s">
        <v>8316</v>
      </c>
      <c r="S71" s="13">
        <f t="shared" si="6"/>
        <v>40786.187789351854</v>
      </c>
      <c r="T71" s="13">
        <f t="shared" si="7"/>
        <v>40818.290972222225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 s="21">
        <v>500</v>
      </c>
      <c r="E72" s="21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9">
        <f t="shared" si="5"/>
        <v>37.411764705882355</v>
      </c>
      <c r="Q72" t="s">
        <v>8314</v>
      </c>
      <c r="R72" t="s">
        <v>8316</v>
      </c>
      <c r="S72" s="13">
        <f t="shared" si="6"/>
        <v>40730.896354166667</v>
      </c>
      <c r="T72" s="13">
        <f t="shared" si="7"/>
        <v>40790.896354166667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 s="21">
        <v>1800</v>
      </c>
      <c r="E73" s="21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9">
        <f t="shared" si="5"/>
        <v>69.71875</v>
      </c>
      <c r="Q73" t="s">
        <v>8314</v>
      </c>
      <c r="R73" t="s">
        <v>8316</v>
      </c>
      <c r="S73" s="13">
        <f t="shared" si="6"/>
        <v>40997.271493055552</v>
      </c>
      <c r="T73" s="13">
        <f t="shared" si="7"/>
        <v>41057.271493055552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 s="21">
        <v>2200</v>
      </c>
      <c r="E74" s="21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9">
        <f t="shared" si="5"/>
        <v>58.170731707317074</v>
      </c>
      <c r="Q74" t="s">
        <v>8314</v>
      </c>
      <c r="R74" t="s">
        <v>8316</v>
      </c>
      <c r="S74" s="13">
        <f t="shared" si="6"/>
        <v>41208.010196759256</v>
      </c>
      <c r="T74" s="13">
        <f t="shared" si="7"/>
        <v>41228</v>
      </c>
    </row>
    <row r="75" spans="1:20" ht="43.5" x14ac:dyDescent="0.35">
      <c r="A75">
        <v>73</v>
      </c>
      <c r="B75" s="1" t="s">
        <v>75</v>
      </c>
      <c r="C75" s="1" t="s">
        <v>4184</v>
      </c>
      <c r="D75" s="21">
        <v>900</v>
      </c>
      <c r="E75" s="21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9">
        <f t="shared" si="5"/>
        <v>50</v>
      </c>
      <c r="Q75" t="s">
        <v>8314</v>
      </c>
      <c r="R75" t="s">
        <v>8316</v>
      </c>
      <c r="S75" s="13">
        <f t="shared" si="6"/>
        <v>40587.75675925926</v>
      </c>
      <c r="T75" s="13">
        <f t="shared" si="7"/>
        <v>40666.165972222225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 s="21">
        <v>500</v>
      </c>
      <c r="E76" s="21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9">
        <f t="shared" si="5"/>
        <v>19.471034482758618</v>
      </c>
      <c r="Q76" t="s">
        <v>8314</v>
      </c>
      <c r="R76" t="s">
        <v>8316</v>
      </c>
      <c r="S76" s="13">
        <f t="shared" si="6"/>
        <v>42360.487210648149</v>
      </c>
      <c r="T76" s="13">
        <f t="shared" si="7"/>
        <v>42390.487210648149</v>
      </c>
    </row>
    <row r="77" spans="1:20" ht="43.5" x14ac:dyDescent="0.35">
      <c r="A77">
        <v>75</v>
      </c>
      <c r="B77" s="1" t="s">
        <v>77</v>
      </c>
      <c r="C77" s="1" t="s">
        <v>4186</v>
      </c>
      <c r="D77" s="21">
        <v>3500</v>
      </c>
      <c r="E77" s="21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9">
        <f t="shared" si="5"/>
        <v>85.957446808510639</v>
      </c>
      <c r="Q77" t="s">
        <v>8314</v>
      </c>
      <c r="R77" t="s">
        <v>8316</v>
      </c>
      <c r="S77" s="13">
        <f t="shared" si="6"/>
        <v>41357.209166666667</v>
      </c>
      <c r="T77" s="13">
        <f t="shared" si="7"/>
        <v>41387.209166666667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 s="21">
        <v>300</v>
      </c>
      <c r="E78" s="21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9">
        <f t="shared" si="5"/>
        <v>30.666666666666668</v>
      </c>
      <c r="Q78" t="s">
        <v>8314</v>
      </c>
      <c r="R78" t="s">
        <v>8316</v>
      </c>
      <c r="S78" s="13">
        <f t="shared" si="6"/>
        <v>40844.691643518519</v>
      </c>
      <c r="T78" s="13">
        <f t="shared" si="7"/>
        <v>40904.733310185184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 s="21">
        <v>400</v>
      </c>
      <c r="E79" s="21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9">
        <f t="shared" si="5"/>
        <v>60.384615384615387</v>
      </c>
      <c r="Q79" t="s">
        <v>8314</v>
      </c>
      <c r="R79" t="s">
        <v>8316</v>
      </c>
      <c r="S79" s="13">
        <f t="shared" si="6"/>
        <v>40997.144872685189</v>
      </c>
      <c r="T79" s="13">
        <f t="shared" si="7"/>
        <v>41050.124305555553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 s="21">
        <v>50</v>
      </c>
      <c r="E80" s="21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9">
        <f t="shared" si="5"/>
        <v>38.6</v>
      </c>
      <c r="Q80" t="s">
        <v>8314</v>
      </c>
      <c r="R80" t="s">
        <v>8316</v>
      </c>
      <c r="S80" s="13">
        <f t="shared" si="6"/>
        <v>42604.730567129634</v>
      </c>
      <c r="T80" s="13">
        <f t="shared" si="7"/>
        <v>42614.730567129634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 s="21">
        <v>1300</v>
      </c>
      <c r="E81" s="2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9">
        <f t="shared" si="5"/>
        <v>40.268292682926827</v>
      </c>
      <c r="Q81" t="s">
        <v>8314</v>
      </c>
      <c r="R81" t="s">
        <v>8316</v>
      </c>
      <c r="S81" s="13">
        <f t="shared" si="6"/>
        <v>41724.776539351849</v>
      </c>
      <c r="T81" s="13">
        <f t="shared" si="7"/>
        <v>41754.776539351849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 s="21">
        <v>12000</v>
      </c>
      <c r="E82" s="21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9">
        <f t="shared" si="5"/>
        <v>273.82978723404256</v>
      </c>
      <c r="Q82" t="s">
        <v>8314</v>
      </c>
      <c r="R82" t="s">
        <v>8316</v>
      </c>
      <c r="S82" s="13">
        <f t="shared" si="6"/>
        <v>41583.083981481483</v>
      </c>
      <c r="T82" s="13">
        <f t="shared" si="7"/>
        <v>41618.083981481483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 s="21">
        <v>750</v>
      </c>
      <c r="E83" s="21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9">
        <f t="shared" si="5"/>
        <v>53.035714285714285</v>
      </c>
      <c r="Q83" t="s">
        <v>8314</v>
      </c>
      <c r="R83" t="s">
        <v>8316</v>
      </c>
      <c r="S83" s="13">
        <f t="shared" si="6"/>
        <v>41100.158877314818</v>
      </c>
      <c r="T83" s="13">
        <f t="shared" si="7"/>
        <v>41104.126388888886</v>
      </c>
    </row>
    <row r="84" spans="1:20" ht="43.5" x14ac:dyDescent="0.35">
      <c r="A84">
        <v>82</v>
      </c>
      <c r="B84" s="1" t="s">
        <v>84</v>
      </c>
      <c r="C84" s="1" t="s">
        <v>4193</v>
      </c>
      <c r="D84" s="21">
        <v>4000</v>
      </c>
      <c r="E84" s="21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9">
        <f t="shared" si="5"/>
        <v>40.005000000000003</v>
      </c>
      <c r="Q84" t="s">
        <v>8314</v>
      </c>
      <c r="R84" t="s">
        <v>8316</v>
      </c>
      <c r="S84" s="13">
        <f t="shared" si="6"/>
        <v>40795.820150462961</v>
      </c>
      <c r="T84" s="13">
        <f t="shared" si="7"/>
        <v>40825.820150462961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 s="21">
        <v>200</v>
      </c>
      <c r="E85" s="21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9">
        <f t="shared" si="5"/>
        <v>15.76923076923077</v>
      </c>
      <c r="Q85" t="s">
        <v>8314</v>
      </c>
      <c r="R85" t="s">
        <v>8316</v>
      </c>
      <c r="S85" s="13">
        <f t="shared" si="6"/>
        <v>42042.615613425922</v>
      </c>
      <c r="T85" s="13">
        <f t="shared" si="7"/>
        <v>42057.479166666672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 s="21">
        <v>500</v>
      </c>
      <c r="E86" s="21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9">
        <f t="shared" si="5"/>
        <v>71.428571428571431</v>
      </c>
      <c r="Q86" t="s">
        <v>8314</v>
      </c>
      <c r="R86" t="s">
        <v>8316</v>
      </c>
      <c r="S86" s="13">
        <f t="shared" si="6"/>
        <v>40648.757939814815</v>
      </c>
      <c r="T86" s="13">
        <f t="shared" si="7"/>
        <v>40678.757939814815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 s="21">
        <v>1200</v>
      </c>
      <c r="E87" s="21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9">
        <f t="shared" si="5"/>
        <v>71.714285714285708</v>
      </c>
      <c r="Q87" t="s">
        <v>8314</v>
      </c>
      <c r="R87" t="s">
        <v>8316</v>
      </c>
      <c r="S87" s="13">
        <f t="shared" si="6"/>
        <v>40779.125428240739</v>
      </c>
      <c r="T87" s="13">
        <f t="shared" si="7"/>
        <v>40809.125428240739</v>
      </c>
    </row>
    <row r="88" spans="1:20" ht="58" x14ac:dyDescent="0.35">
      <c r="A88">
        <v>86</v>
      </c>
      <c r="B88" s="1" t="s">
        <v>88</v>
      </c>
      <c r="C88" s="1" t="s">
        <v>4197</v>
      </c>
      <c r="D88" s="21">
        <v>6000</v>
      </c>
      <c r="E88" s="21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9">
        <f t="shared" si="5"/>
        <v>375.76470588235293</v>
      </c>
      <c r="Q88" t="s">
        <v>8314</v>
      </c>
      <c r="R88" t="s">
        <v>8316</v>
      </c>
      <c r="S88" s="13">
        <f t="shared" si="6"/>
        <v>42291.556076388893</v>
      </c>
      <c r="T88" s="13">
        <f t="shared" si="7"/>
        <v>42365.59774305555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 s="21">
        <v>2500</v>
      </c>
      <c r="E89" s="21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9">
        <f t="shared" si="5"/>
        <v>104.6</v>
      </c>
      <c r="Q89" t="s">
        <v>8314</v>
      </c>
      <c r="R89" t="s">
        <v>8316</v>
      </c>
      <c r="S89" s="13">
        <f t="shared" si="6"/>
        <v>40322.53938657407</v>
      </c>
      <c r="T89" s="13">
        <f t="shared" si="7"/>
        <v>40332.070138888892</v>
      </c>
    </row>
    <row r="90" spans="1:20" ht="58" x14ac:dyDescent="0.35">
      <c r="A90">
        <v>88</v>
      </c>
      <c r="B90" s="1" t="s">
        <v>90</v>
      </c>
      <c r="C90" s="1" t="s">
        <v>4199</v>
      </c>
      <c r="D90" s="21">
        <v>3500</v>
      </c>
      <c r="E90" s="21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9">
        <f t="shared" si="5"/>
        <v>60</v>
      </c>
      <c r="Q90" t="s">
        <v>8314</v>
      </c>
      <c r="R90" t="s">
        <v>8316</v>
      </c>
      <c r="S90" s="13">
        <f t="shared" si="6"/>
        <v>41786.65892361111</v>
      </c>
      <c r="T90" s="13">
        <f t="shared" si="7"/>
        <v>41812.65892361111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 s="21">
        <v>6000</v>
      </c>
      <c r="E91" s="2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9">
        <f t="shared" si="5"/>
        <v>123.28571428571429</v>
      </c>
      <c r="Q91" t="s">
        <v>8314</v>
      </c>
      <c r="R91" t="s">
        <v>8316</v>
      </c>
      <c r="S91" s="13">
        <f t="shared" si="6"/>
        <v>41402.752222222225</v>
      </c>
      <c r="T91" s="13">
        <f t="shared" si="7"/>
        <v>41427.752222222225</v>
      </c>
    </row>
    <row r="92" spans="1:20" ht="29" x14ac:dyDescent="0.35">
      <c r="A92">
        <v>90</v>
      </c>
      <c r="B92" s="1" t="s">
        <v>92</v>
      </c>
      <c r="C92" s="1" t="s">
        <v>4201</v>
      </c>
      <c r="D92" s="21">
        <v>500</v>
      </c>
      <c r="E92" s="21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9">
        <f t="shared" si="5"/>
        <v>31.375</v>
      </c>
      <c r="Q92" t="s">
        <v>8314</v>
      </c>
      <c r="R92" t="s">
        <v>8316</v>
      </c>
      <c r="S92" s="13">
        <f t="shared" si="6"/>
        <v>40706.297442129631</v>
      </c>
      <c r="T92" s="13">
        <f t="shared" si="7"/>
        <v>40736.297442129631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 s="21">
        <v>3000</v>
      </c>
      <c r="E93" s="21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9">
        <f t="shared" si="5"/>
        <v>78.260869565217391</v>
      </c>
      <c r="Q93" t="s">
        <v>8314</v>
      </c>
      <c r="R93" t="s">
        <v>8316</v>
      </c>
      <c r="S93" s="13">
        <f t="shared" si="6"/>
        <v>40619.402361111112</v>
      </c>
      <c r="T93" s="13">
        <f t="shared" si="7"/>
        <v>40680.402361111112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 s="21">
        <v>5000</v>
      </c>
      <c r="E94" s="21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9">
        <f t="shared" si="5"/>
        <v>122.32558139534883</v>
      </c>
      <c r="Q94" t="s">
        <v>8314</v>
      </c>
      <c r="R94" t="s">
        <v>8316</v>
      </c>
      <c r="S94" s="13">
        <f t="shared" si="6"/>
        <v>42721.198877314819</v>
      </c>
      <c r="T94" s="13">
        <f t="shared" si="7"/>
        <v>42767.333333333328</v>
      </c>
    </row>
    <row r="95" spans="1:20" ht="58" x14ac:dyDescent="0.35">
      <c r="A95">
        <v>93</v>
      </c>
      <c r="B95" s="1" t="s">
        <v>95</v>
      </c>
      <c r="C95" s="1" t="s">
        <v>4204</v>
      </c>
      <c r="D95" s="21">
        <v>1000</v>
      </c>
      <c r="E95" s="21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9">
        <f t="shared" si="5"/>
        <v>73.733333333333334</v>
      </c>
      <c r="Q95" t="s">
        <v>8314</v>
      </c>
      <c r="R95" t="s">
        <v>8316</v>
      </c>
      <c r="S95" s="13">
        <f t="shared" si="6"/>
        <v>41065.858067129629</v>
      </c>
      <c r="T95" s="13">
        <f t="shared" si="7"/>
        <v>41093.875</v>
      </c>
    </row>
    <row r="96" spans="1:20" ht="43.5" x14ac:dyDescent="0.35">
      <c r="A96">
        <v>94</v>
      </c>
      <c r="B96" s="1" t="s">
        <v>96</v>
      </c>
      <c r="C96" s="1" t="s">
        <v>4205</v>
      </c>
      <c r="D96" s="21">
        <v>250</v>
      </c>
      <c r="E96" s="21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9">
        <f t="shared" si="5"/>
        <v>21.666666666666668</v>
      </c>
      <c r="Q96" t="s">
        <v>8314</v>
      </c>
      <c r="R96" t="s">
        <v>8316</v>
      </c>
      <c r="S96" s="13">
        <f t="shared" si="6"/>
        <v>41716.717847222222</v>
      </c>
      <c r="T96" s="13">
        <f t="shared" si="7"/>
        <v>41736.717847222222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 s="21">
        <v>350</v>
      </c>
      <c r="E97" s="21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9">
        <f t="shared" si="5"/>
        <v>21.904761904761905</v>
      </c>
      <c r="Q97" t="s">
        <v>8314</v>
      </c>
      <c r="R97" t="s">
        <v>8316</v>
      </c>
      <c r="S97" s="13">
        <f t="shared" si="6"/>
        <v>40935.005104166667</v>
      </c>
      <c r="T97" s="13">
        <f t="shared" si="7"/>
        <v>40965.005104166667</v>
      </c>
    </row>
    <row r="98" spans="1:20" ht="58" x14ac:dyDescent="0.35">
      <c r="A98">
        <v>96</v>
      </c>
      <c r="B98" s="1" t="s">
        <v>98</v>
      </c>
      <c r="C98" s="1" t="s">
        <v>4207</v>
      </c>
      <c r="D98" s="21">
        <v>1500</v>
      </c>
      <c r="E98" s="21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9">
        <f t="shared" si="5"/>
        <v>50.588235294117645</v>
      </c>
      <c r="Q98" t="s">
        <v>8314</v>
      </c>
      <c r="R98" t="s">
        <v>8316</v>
      </c>
      <c r="S98" s="13">
        <f t="shared" si="6"/>
        <v>40324.662511574075</v>
      </c>
      <c r="T98" s="13">
        <f t="shared" si="7"/>
        <v>40391.125</v>
      </c>
    </row>
    <row r="99" spans="1:20" ht="43.5" x14ac:dyDescent="0.35">
      <c r="A99">
        <v>97</v>
      </c>
      <c r="B99" s="1" t="s">
        <v>99</v>
      </c>
      <c r="C99" s="1" t="s">
        <v>4208</v>
      </c>
      <c r="D99" s="21">
        <v>400</v>
      </c>
      <c r="E99" s="21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9">
        <f t="shared" si="5"/>
        <v>53.125</v>
      </c>
      <c r="Q99" t="s">
        <v>8314</v>
      </c>
      <c r="R99" t="s">
        <v>8316</v>
      </c>
      <c r="S99" s="13">
        <f t="shared" si="6"/>
        <v>40706.135208333333</v>
      </c>
      <c r="T99" s="13">
        <f t="shared" si="7"/>
        <v>40736.135208333333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 s="21">
        <v>3200</v>
      </c>
      <c r="E100" s="21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9">
        <f t="shared" si="5"/>
        <v>56.666666666666664</v>
      </c>
      <c r="Q100" t="s">
        <v>8314</v>
      </c>
      <c r="R100" t="s">
        <v>8316</v>
      </c>
      <c r="S100" s="13">
        <f t="shared" si="6"/>
        <v>41214.79483796296</v>
      </c>
      <c r="T100" s="13">
        <f t="shared" si="7"/>
        <v>41250.979166666664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 s="21">
        <v>1500</v>
      </c>
      <c r="E101" s="2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9">
        <f t="shared" si="5"/>
        <v>40.776666666666664</v>
      </c>
      <c r="Q101" t="s">
        <v>8314</v>
      </c>
      <c r="R101" t="s">
        <v>8316</v>
      </c>
      <c r="S101" s="13">
        <f t="shared" si="6"/>
        <v>41631.902766203704</v>
      </c>
      <c r="T101" s="13">
        <f t="shared" si="7"/>
        <v>41661.902766203704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 s="21">
        <v>5000</v>
      </c>
      <c r="E102" s="21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9">
        <f t="shared" si="5"/>
        <v>192.30769230769232</v>
      </c>
      <c r="Q102" t="s">
        <v>8314</v>
      </c>
      <c r="R102" t="s">
        <v>8316</v>
      </c>
      <c r="S102" s="13">
        <f t="shared" si="6"/>
        <v>41197.753310185188</v>
      </c>
      <c r="T102" s="13">
        <f t="shared" si="7"/>
        <v>41217.794976851852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 s="21">
        <v>3500</v>
      </c>
      <c r="E103" s="21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9">
        <f t="shared" si="5"/>
        <v>100</v>
      </c>
      <c r="Q103" t="s">
        <v>8314</v>
      </c>
      <c r="R103" t="s">
        <v>8316</v>
      </c>
      <c r="S103" s="13">
        <f t="shared" si="6"/>
        <v>41274.776736111111</v>
      </c>
      <c r="T103" s="13">
        <f t="shared" si="7"/>
        <v>41298.776736111111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 s="21">
        <v>6000</v>
      </c>
      <c r="E104" s="21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9">
        <f t="shared" si="5"/>
        <v>117.92307692307692</v>
      </c>
      <c r="Q104" t="s">
        <v>8314</v>
      </c>
      <c r="R104" t="s">
        <v>8316</v>
      </c>
      <c r="S104" s="13">
        <f t="shared" si="6"/>
        <v>40505.131168981483</v>
      </c>
      <c r="T104" s="13">
        <f t="shared" si="7"/>
        <v>40535.131168981483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 s="21">
        <v>1300</v>
      </c>
      <c r="E105" s="21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9">
        <f t="shared" si="5"/>
        <v>27.897959183673468</v>
      </c>
      <c r="Q105" t="s">
        <v>8314</v>
      </c>
      <c r="R105" t="s">
        <v>8316</v>
      </c>
      <c r="S105" s="13">
        <f t="shared" si="6"/>
        <v>41682.805902777778</v>
      </c>
      <c r="T105" s="13">
        <f t="shared" si="7"/>
        <v>41705.805902777778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 s="21">
        <v>500</v>
      </c>
      <c r="E106" s="21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9">
        <f t="shared" si="5"/>
        <v>60</v>
      </c>
      <c r="Q106" t="s">
        <v>8314</v>
      </c>
      <c r="R106" t="s">
        <v>8316</v>
      </c>
      <c r="S106" s="13">
        <f t="shared" si="6"/>
        <v>40612.695208333331</v>
      </c>
      <c r="T106" s="13">
        <f t="shared" si="7"/>
        <v>40636.041666666664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 s="21">
        <v>2200</v>
      </c>
      <c r="E107" s="21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9">
        <f t="shared" si="5"/>
        <v>39.383333333333333</v>
      </c>
      <c r="Q107" t="s">
        <v>8314</v>
      </c>
      <c r="R107" t="s">
        <v>8316</v>
      </c>
      <c r="S107" s="13">
        <f t="shared" si="6"/>
        <v>42485.724768518514</v>
      </c>
      <c r="T107" s="13">
        <f t="shared" si="7"/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 s="21">
        <v>5000</v>
      </c>
      <c r="E108" s="21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9">
        <f t="shared" si="5"/>
        <v>186.11111111111111</v>
      </c>
      <c r="Q108" t="s">
        <v>8314</v>
      </c>
      <c r="R108" t="s">
        <v>8316</v>
      </c>
      <c r="S108" s="13">
        <f t="shared" si="6"/>
        <v>40987.776631944449</v>
      </c>
      <c r="T108" s="13">
        <f t="shared" si="7"/>
        <v>41001.776631944449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 s="21">
        <v>7500</v>
      </c>
      <c r="E109" s="21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9">
        <f t="shared" si="5"/>
        <v>111.37681159420291</v>
      </c>
      <c r="Q109" t="s">
        <v>8314</v>
      </c>
      <c r="R109" t="s">
        <v>8316</v>
      </c>
      <c r="S109" s="13">
        <f t="shared" si="6"/>
        <v>40635.982488425929</v>
      </c>
      <c r="T109" s="13">
        <f t="shared" si="7"/>
        <v>40657.982488425929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 s="21">
        <v>1500</v>
      </c>
      <c r="E110" s="21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9">
        <f t="shared" si="5"/>
        <v>78.723404255319153</v>
      </c>
      <c r="Q110" t="s">
        <v>8314</v>
      </c>
      <c r="R110" t="s">
        <v>8316</v>
      </c>
      <c r="S110" s="13">
        <f t="shared" si="6"/>
        <v>41365.613078703704</v>
      </c>
      <c r="T110" s="13">
        <f t="shared" si="7"/>
        <v>41425.613078703704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 s="21">
        <v>1000</v>
      </c>
      <c r="E111" s="2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9">
        <f t="shared" si="5"/>
        <v>46.702127659574465</v>
      </c>
      <c r="Q111" t="s">
        <v>8314</v>
      </c>
      <c r="R111" t="s">
        <v>8316</v>
      </c>
      <c r="S111" s="13">
        <f t="shared" si="6"/>
        <v>40570.025810185187</v>
      </c>
      <c r="T111" s="13">
        <f t="shared" si="7"/>
        <v>40600.025810185187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 s="21">
        <v>1300</v>
      </c>
      <c r="E112" s="21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9">
        <f t="shared" si="5"/>
        <v>65.384615384615387</v>
      </c>
      <c r="Q112" t="s">
        <v>8314</v>
      </c>
      <c r="R112" t="s">
        <v>8316</v>
      </c>
      <c r="S112" s="13">
        <f t="shared" si="6"/>
        <v>41557.949687500004</v>
      </c>
      <c r="T112" s="13">
        <f t="shared" si="7"/>
        <v>41592.249305555553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 s="21">
        <v>3500</v>
      </c>
      <c r="E113" s="21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9">
        <f t="shared" si="5"/>
        <v>102.0754716981132</v>
      </c>
      <c r="Q113" t="s">
        <v>8314</v>
      </c>
      <c r="R113" t="s">
        <v>8316</v>
      </c>
      <c r="S113" s="13">
        <f t="shared" si="6"/>
        <v>42125.333182870367</v>
      </c>
      <c r="T113" s="13">
        <f t="shared" si="7"/>
        <v>42155.333182870367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 s="21">
        <v>5000</v>
      </c>
      <c r="E114" s="21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9">
        <f t="shared" si="5"/>
        <v>64.197530864197532</v>
      </c>
      <c r="Q114" t="s">
        <v>8314</v>
      </c>
      <c r="R114" t="s">
        <v>8316</v>
      </c>
      <c r="S114" s="13">
        <f t="shared" si="6"/>
        <v>41718.043032407404</v>
      </c>
      <c r="T114" s="13">
        <f t="shared" si="7"/>
        <v>41742.083333333336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 s="21">
        <v>5000</v>
      </c>
      <c r="E115" s="21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9">
        <f t="shared" si="5"/>
        <v>90.384615384615387</v>
      </c>
      <c r="Q115" t="s">
        <v>8314</v>
      </c>
      <c r="R115" t="s">
        <v>8316</v>
      </c>
      <c r="S115" s="13">
        <f t="shared" si="6"/>
        <v>40753.758425925924</v>
      </c>
      <c r="T115" s="13">
        <f t="shared" si="7"/>
        <v>40761.625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 s="21">
        <v>3000</v>
      </c>
      <c r="E116" s="21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9">
        <f t="shared" si="5"/>
        <v>88.571428571428569</v>
      </c>
      <c r="Q116" t="s">
        <v>8314</v>
      </c>
      <c r="R116" t="s">
        <v>8316</v>
      </c>
      <c r="S116" s="13">
        <f t="shared" si="6"/>
        <v>40861.27416666667</v>
      </c>
      <c r="T116" s="13">
        <f t="shared" si="7"/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 s="21">
        <v>450</v>
      </c>
      <c r="E117" s="21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9">
        <f t="shared" si="5"/>
        <v>28.727272727272727</v>
      </c>
      <c r="Q117" t="s">
        <v>8314</v>
      </c>
      <c r="R117" t="s">
        <v>8316</v>
      </c>
      <c r="S117" s="13">
        <f t="shared" si="6"/>
        <v>40918.738935185182</v>
      </c>
      <c r="T117" s="13">
        <f t="shared" si="7"/>
        <v>40943.738935185182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 s="21">
        <v>3500</v>
      </c>
      <c r="E118" s="21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9">
        <f t="shared" si="5"/>
        <v>69.78947368421052</v>
      </c>
      <c r="Q118" t="s">
        <v>8314</v>
      </c>
      <c r="R118" t="s">
        <v>8316</v>
      </c>
      <c r="S118" s="13">
        <f t="shared" si="6"/>
        <v>40595.497164351851</v>
      </c>
      <c r="T118" s="13">
        <f t="shared" si="7"/>
        <v>40641.455497685187</v>
      </c>
    </row>
    <row r="119" spans="1:20" ht="58" x14ac:dyDescent="0.35">
      <c r="A119">
        <v>117</v>
      </c>
      <c r="B119" s="1" t="s">
        <v>119</v>
      </c>
      <c r="C119" s="1" t="s">
        <v>4228</v>
      </c>
      <c r="D119" s="21">
        <v>4500</v>
      </c>
      <c r="E119" s="21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9">
        <f t="shared" si="5"/>
        <v>167.48962962962963</v>
      </c>
      <c r="Q119" t="s">
        <v>8314</v>
      </c>
      <c r="R119" t="s">
        <v>8316</v>
      </c>
      <c r="S119" s="13">
        <f t="shared" si="6"/>
        <v>40248.834999999999</v>
      </c>
      <c r="T119" s="13">
        <f t="shared" si="7"/>
        <v>40338.791666666664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 s="21">
        <v>5000</v>
      </c>
      <c r="E120" s="21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9">
        <f t="shared" si="5"/>
        <v>144.91230769230768</v>
      </c>
      <c r="Q120" t="s">
        <v>8314</v>
      </c>
      <c r="R120" t="s">
        <v>8316</v>
      </c>
      <c r="S120" s="13">
        <f t="shared" si="6"/>
        <v>40723.053657407407</v>
      </c>
      <c r="T120" s="13">
        <f t="shared" si="7"/>
        <v>40753.053657407407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 s="21">
        <v>3250</v>
      </c>
      <c r="E121" s="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9">
        <f t="shared" si="5"/>
        <v>91.840540540540545</v>
      </c>
      <c r="Q121" t="s">
        <v>8314</v>
      </c>
      <c r="R121" t="s">
        <v>8316</v>
      </c>
      <c r="S121" s="13">
        <f t="shared" si="6"/>
        <v>40739.069282407407</v>
      </c>
      <c r="T121" s="13">
        <f t="shared" si="7"/>
        <v>40768.958333333336</v>
      </c>
    </row>
    <row r="122" spans="1:20" ht="58" x14ac:dyDescent="0.35">
      <c r="A122">
        <v>120</v>
      </c>
      <c r="B122" s="1" t="s">
        <v>122</v>
      </c>
      <c r="C122" s="1" t="s">
        <v>4231</v>
      </c>
      <c r="D122" s="21">
        <v>70000</v>
      </c>
      <c r="E122" s="2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9">
        <f t="shared" si="5"/>
        <v>10</v>
      </c>
      <c r="Q122" t="s">
        <v>8314</v>
      </c>
      <c r="R122" t="s">
        <v>8317</v>
      </c>
      <c r="S122" s="13">
        <f t="shared" si="6"/>
        <v>42616.049849537041</v>
      </c>
      <c r="T122" s="13">
        <f t="shared" si="7"/>
        <v>42646.049849537041</v>
      </c>
    </row>
    <row r="123" spans="1:20" ht="58" x14ac:dyDescent="0.35">
      <c r="A123">
        <v>121</v>
      </c>
      <c r="B123" s="1" t="s">
        <v>123</v>
      </c>
      <c r="C123" s="1" t="s">
        <v>4232</v>
      </c>
      <c r="D123" s="21">
        <v>3000</v>
      </c>
      <c r="E123" s="21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9">
        <f t="shared" si="5"/>
        <v>1</v>
      </c>
      <c r="Q123" t="s">
        <v>8314</v>
      </c>
      <c r="R123" t="s">
        <v>8317</v>
      </c>
      <c r="S123" s="13">
        <f t="shared" si="6"/>
        <v>42096.704976851848</v>
      </c>
      <c r="T123" s="13">
        <f t="shared" si="7"/>
        <v>42112.427777777775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 s="21">
        <v>100000000</v>
      </c>
      <c r="E124" s="21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 t="e">
        <f t="shared" si="5"/>
        <v>#DIV/0!</v>
      </c>
      <c r="Q124" t="s">
        <v>8314</v>
      </c>
      <c r="R124" t="s">
        <v>8317</v>
      </c>
      <c r="S124" s="13">
        <f t="shared" si="6"/>
        <v>42593.431793981479</v>
      </c>
      <c r="T124" s="13">
        <f t="shared" si="7"/>
        <v>42653.431793981479</v>
      </c>
    </row>
    <row r="125" spans="1:20" ht="58" x14ac:dyDescent="0.35">
      <c r="A125">
        <v>123</v>
      </c>
      <c r="B125" s="1" t="s">
        <v>125</v>
      </c>
      <c r="C125" s="1" t="s">
        <v>4234</v>
      </c>
      <c r="D125" s="21">
        <v>55000</v>
      </c>
      <c r="E125" s="21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9">
        <f t="shared" si="5"/>
        <v>25.166666666666668</v>
      </c>
      <c r="Q125" t="s">
        <v>8314</v>
      </c>
      <c r="R125" t="s">
        <v>8317</v>
      </c>
      <c r="S125" s="13">
        <f t="shared" si="6"/>
        <v>41904.781990740739</v>
      </c>
      <c r="T125" s="13">
        <f t="shared" si="7"/>
        <v>41940.916666666664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 s="21">
        <v>4000</v>
      </c>
      <c r="E126" s="21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 t="e">
        <f t="shared" si="5"/>
        <v>#DIV/0!</v>
      </c>
      <c r="Q126" t="s">
        <v>8314</v>
      </c>
      <c r="R126" t="s">
        <v>8317</v>
      </c>
      <c r="S126" s="13">
        <f t="shared" si="6"/>
        <v>42114.928726851853</v>
      </c>
      <c r="T126" s="13">
        <f t="shared" si="7"/>
        <v>42139.928726851853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 s="21">
        <v>500</v>
      </c>
      <c r="E127" s="21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9">
        <f t="shared" si="5"/>
        <v>11.666666666666666</v>
      </c>
      <c r="Q127" t="s">
        <v>8314</v>
      </c>
      <c r="R127" t="s">
        <v>8317</v>
      </c>
      <c r="S127" s="13">
        <f t="shared" si="6"/>
        <v>42709.993981481486</v>
      </c>
      <c r="T127" s="13">
        <f t="shared" si="7"/>
        <v>42769.993981481486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 s="21">
        <v>25000</v>
      </c>
      <c r="E128" s="21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9">
        <f t="shared" si="5"/>
        <v>106.69230769230769</v>
      </c>
      <c r="Q128" t="s">
        <v>8314</v>
      </c>
      <c r="R128" t="s">
        <v>8317</v>
      </c>
      <c r="S128" s="13">
        <f t="shared" si="6"/>
        <v>42135.589548611111</v>
      </c>
      <c r="T128" s="13">
        <f t="shared" si="7"/>
        <v>42166.083333333328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 s="21">
        <v>8000</v>
      </c>
      <c r="E129" s="21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9">
        <f t="shared" si="5"/>
        <v>47.5</v>
      </c>
      <c r="Q129" t="s">
        <v>8314</v>
      </c>
      <c r="R129" t="s">
        <v>8317</v>
      </c>
      <c r="S129" s="13">
        <f t="shared" si="6"/>
        <v>42067.62431712963</v>
      </c>
      <c r="T129" s="13">
        <f t="shared" si="7"/>
        <v>42097.582650462966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 s="21">
        <v>100000</v>
      </c>
      <c r="E130" s="21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9">
        <f t="shared" si="5"/>
        <v>311.16666666666669</v>
      </c>
      <c r="Q130" t="s">
        <v>8314</v>
      </c>
      <c r="R130" t="s">
        <v>8317</v>
      </c>
      <c r="S130" s="13">
        <f t="shared" si="6"/>
        <v>42628.22792824074</v>
      </c>
      <c r="T130" s="13">
        <f t="shared" si="7"/>
        <v>42663.22792824074</v>
      </c>
    </row>
    <row r="131" spans="1:20" ht="58" x14ac:dyDescent="0.35">
      <c r="A131">
        <v>129</v>
      </c>
      <c r="B131" s="1" t="s">
        <v>131</v>
      </c>
      <c r="C131" s="1" t="s">
        <v>4240</v>
      </c>
      <c r="D131" s="21">
        <v>20000</v>
      </c>
      <c r="E131" s="2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 s="9" t="e">
        <f t="shared" ref="P131:P194" si="9">E131/L131</f>
        <v>#DIV/0!</v>
      </c>
      <c r="Q131" t="s">
        <v>8314</v>
      </c>
      <c r="R131" t="s">
        <v>8317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 s="21">
        <v>600</v>
      </c>
      <c r="E132" s="21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 t="e">
        <f t="shared" si="9"/>
        <v>#DIV/0!</v>
      </c>
      <c r="Q132" t="s">
        <v>8314</v>
      </c>
      <c r="R132" t="s">
        <v>8317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 s="21">
        <v>1200</v>
      </c>
      <c r="E133" s="21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 t="e">
        <f t="shared" si="9"/>
        <v>#DIV/0!</v>
      </c>
      <c r="Q133" t="s">
        <v>8314</v>
      </c>
      <c r="R133" t="s">
        <v>8317</v>
      </c>
      <c r="S133" s="13">
        <f t="shared" si="10"/>
        <v>42541.837511574078</v>
      </c>
      <c r="T133" s="13">
        <f t="shared" si="11"/>
        <v>42557</v>
      </c>
    </row>
    <row r="134" spans="1:20" ht="58" x14ac:dyDescent="0.35">
      <c r="A134">
        <v>132</v>
      </c>
      <c r="B134" s="1" t="s">
        <v>134</v>
      </c>
      <c r="C134" s="1" t="s">
        <v>4243</v>
      </c>
      <c r="D134" s="21">
        <v>80000</v>
      </c>
      <c r="E134" s="21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9">
        <f t="shared" si="9"/>
        <v>94.506172839506178</v>
      </c>
      <c r="Q134" t="s">
        <v>8314</v>
      </c>
      <c r="R134" t="s">
        <v>8317</v>
      </c>
      <c r="S134" s="13">
        <f t="shared" si="10"/>
        <v>41905.812581018516</v>
      </c>
      <c r="T134" s="13">
        <f t="shared" si="11"/>
        <v>41950.854247685187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 s="21">
        <v>71764</v>
      </c>
      <c r="E135" s="21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 t="e">
        <f t="shared" si="9"/>
        <v>#DIV/0!</v>
      </c>
      <c r="Q135" t="s">
        <v>8314</v>
      </c>
      <c r="R135" t="s">
        <v>8317</v>
      </c>
      <c r="S135" s="13">
        <f t="shared" si="10"/>
        <v>42491.80768518518</v>
      </c>
      <c r="T135" s="13">
        <f t="shared" si="11"/>
        <v>42521.729861111111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 s="21">
        <v>5000</v>
      </c>
      <c r="E136" s="21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 t="e">
        <f t="shared" si="9"/>
        <v>#DIV/0!</v>
      </c>
      <c r="Q136" t="s">
        <v>8314</v>
      </c>
      <c r="R136" t="s">
        <v>8317</v>
      </c>
      <c r="S136" s="13">
        <f t="shared" si="10"/>
        <v>42221.909930555557</v>
      </c>
      <c r="T136" s="13">
        <f t="shared" si="11"/>
        <v>42251.708333333328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 s="21">
        <v>3000</v>
      </c>
      <c r="E137" s="21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9">
        <f t="shared" si="9"/>
        <v>80.599999999999994</v>
      </c>
      <c r="Q137" t="s">
        <v>8314</v>
      </c>
      <c r="R137" t="s">
        <v>8317</v>
      </c>
      <c r="S137" s="13">
        <f t="shared" si="10"/>
        <v>41788.381909722222</v>
      </c>
      <c r="T137" s="13">
        <f t="shared" si="11"/>
        <v>41821.791666666664</v>
      </c>
    </row>
    <row r="138" spans="1:20" ht="58" x14ac:dyDescent="0.35">
      <c r="A138">
        <v>136</v>
      </c>
      <c r="B138" s="1" t="s">
        <v>138</v>
      </c>
      <c r="C138" s="1" t="s">
        <v>4232</v>
      </c>
      <c r="D138" s="21">
        <v>3000</v>
      </c>
      <c r="E138" s="21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 t="e">
        <f t="shared" si="9"/>
        <v>#DIV/0!</v>
      </c>
      <c r="Q138" t="s">
        <v>8314</v>
      </c>
      <c r="R138" t="s">
        <v>8317</v>
      </c>
      <c r="S138" s="13">
        <f t="shared" si="10"/>
        <v>42096.410115740742</v>
      </c>
      <c r="T138" s="13">
        <f t="shared" si="11"/>
        <v>42140.427777777775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 s="21">
        <v>55000</v>
      </c>
      <c r="E139" s="21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 t="e">
        <f t="shared" si="9"/>
        <v>#DIV/0!</v>
      </c>
      <c r="Q139" t="s">
        <v>8314</v>
      </c>
      <c r="R139" t="s">
        <v>8317</v>
      </c>
      <c r="S139" s="13">
        <f t="shared" si="10"/>
        <v>42239.573993055557</v>
      </c>
      <c r="T139" s="13">
        <f t="shared" si="11"/>
        <v>42289.573993055557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 s="21">
        <v>150000</v>
      </c>
      <c r="E140" s="21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9">
        <f t="shared" si="9"/>
        <v>81.241379310344826</v>
      </c>
      <c r="Q140" t="s">
        <v>8314</v>
      </c>
      <c r="R140" t="s">
        <v>8317</v>
      </c>
      <c r="S140" s="13">
        <f t="shared" si="10"/>
        <v>42186.257418981477</v>
      </c>
      <c r="T140" s="13">
        <f t="shared" si="11"/>
        <v>42217.207638888889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 s="21">
        <v>500</v>
      </c>
      <c r="E141" s="2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9">
        <f t="shared" si="9"/>
        <v>500</v>
      </c>
      <c r="Q141" t="s">
        <v>8314</v>
      </c>
      <c r="R141" t="s">
        <v>8317</v>
      </c>
      <c r="S141" s="13">
        <f t="shared" si="10"/>
        <v>42187.920972222222</v>
      </c>
      <c r="T141" s="13">
        <f t="shared" si="11"/>
        <v>42197.920972222222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 s="21">
        <v>200000</v>
      </c>
      <c r="E142" s="21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 t="e">
        <f t="shared" si="9"/>
        <v>#DIV/0!</v>
      </c>
      <c r="Q142" t="s">
        <v>8314</v>
      </c>
      <c r="R142" t="s">
        <v>8317</v>
      </c>
      <c r="S142" s="13">
        <f t="shared" si="10"/>
        <v>42053.198287037041</v>
      </c>
      <c r="T142" s="13">
        <f t="shared" si="11"/>
        <v>42083.15662037037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 s="21">
        <v>12000</v>
      </c>
      <c r="E143" s="21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9">
        <f t="shared" si="9"/>
        <v>46.178571428571431</v>
      </c>
      <c r="Q143" t="s">
        <v>8314</v>
      </c>
      <c r="R143" t="s">
        <v>8317</v>
      </c>
      <c r="S143" s="13">
        <f t="shared" si="10"/>
        <v>42110.153043981481</v>
      </c>
      <c r="T143" s="13">
        <f t="shared" si="11"/>
        <v>42155.153043981481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 s="21">
        <v>3000</v>
      </c>
      <c r="E144" s="21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9">
        <f t="shared" si="9"/>
        <v>10</v>
      </c>
      <c r="Q144" t="s">
        <v>8314</v>
      </c>
      <c r="R144" t="s">
        <v>8317</v>
      </c>
      <c r="S144" s="13">
        <f t="shared" si="10"/>
        <v>41938.893263888887</v>
      </c>
      <c r="T144" s="13">
        <f t="shared" si="11"/>
        <v>41959.934930555552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 s="21">
        <v>5500</v>
      </c>
      <c r="E145" s="21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 t="e">
        <f t="shared" si="9"/>
        <v>#DIV/0!</v>
      </c>
      <c r="Q145" t="s">
        <v>8314</v>
      </c>
      <c r="R145" t="s">
        <v>8317</v>
      </c>
      <c r="S145" s="13">
        <f t="shared" si="10"/>
        <v>42559.064143518524</v>
      </c>
      <c r="T145" s="13">
        <f t="shared" si="11"/>
        <v>42616.246527777781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 s="21">
        <v>7500</v>
      </c>
      <c r="E146" s="21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9">
        <f t="shared" si="9"/>
        <v>55.945945945945944</v>
      </c>
      <c r="Q146" t="s">
        <v>8314</v>
      </c>
      <c r="R146" t="s">
        <v>8317</v>
      </c>
      <c r="S146" s="13">
        <f t="shared" si="10"/>
        <v>42047.762407407412</v>
      </c>
      <c r="T146" s="13">
        <f t="shared" si="11"/>
        <v>42107.72074074074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 s="21">
        <v>4500</v>
      </c>
      <c r="E147" s="21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9">
        <f t="shared" si="9"/>
        <v>37.555555555555557</v>
      </c>
      <c r="Q147" t="s">
        <v>8314</v>
      </c>
      <c r="R147" t="s">
        <v>8317</v>
      </c>
      <c r="S147" s="13">
        <f t="shared" si="10"/>
        <v>42200.542268518519</v>
      </c>
      <c r="T147" s="13">
        <f t="shared" si="11"/>
        <v>42227.542268518519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 s="21">
        <v>20000</v>
      </c>
      <c r="E148" s="21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9">
        <f t="shared" si="9"/>
        <v>38.333333333333336</v>
      </c>
      <c r="Q148" t="s">
        <v>8314</v>
      </c>
      <c r="R148" t="s">
        <v>8317</v>
      </c>
      <c r="S148" s="13">
        <f t="shared" si="10"/>
        <v>42693.016180555554</v>
      </c>
      <c r="T148" s="13">
        <f t="shared" si="11"/>
        <v>42753.016180555554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 s="21">
        <v>7000</v>
      </c>
      <c r="E149" s="21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 t="e">
        <f t="shared" si="9"/>
        <v>#DIV/0!</v>
      </c>
      <c r="Q149" t="s">
        <v>8314</v>
      </c>
      <c r="R149" t="s">
        <v>8317</v>
      </c>
      <c r="S149" s="13">
        <f t="shared" si="10"/>
        <v>41969.767824074079</v>
      </c>
      <c r="T149" s="13">
        <f t="shared" si="11"/>
        <v>42012.762499999997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 s="21">
        <v>50000</v>
      </c>
      <c r="E150" s="21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9">
        <f t="shared" si="9"/>
        <v>20</v>
      </c>
      <c r="Q150" t="s">
        <v>8314</v>
      </c>
      <c r="R150" t="s">
        <v>8317</v>
      </c>
      <c r="S150" s="13">
        <f t="shared" si="10"/>
        <v>42397.281666666662</v>
      </c>
      <c r="T150" s="13">
        <f t="shared" si="11"/>
        <v>42427.281666666662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 s="21">
        <v>10000</v>
      </c>
      <c r="E151" s="2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9">
        <f t="shared" si="9"/>
        <v>15.333333333333334</v>
      </c>
      <c r="Q151" t="s">
        <v>8314</v>
      </c>
      <c r="R151" t="s">
        <v>8317</v>
      </c>
      <c r="S151" s="13">
        <f t="shared" si="10"/>
        <v>41968.172106481477</v>
      </c>
      <c r="T151" s="13">
        <f t="shared" si="11"/>
        <v>41998.333333333328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 s="21">
        <v>130000</v>
      </c>
      <c r="E152" s="21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9">
        <f t="shared" si="9"/>
        <v>449.43283582089555</v>
      </c>
      <c r="Q152" t="s">
        <v>8314</v>
      </c>
      <c r="R152" t="s">
        <v>8317</v>
      </c>
      <c r="S152" s="13">
        <f t="shared" si="10"/>
        <v>42090.161828703705</v>
      </c>
      <c r="T152" s="13">
        <f t="shared" si="11"/>
        <v>42150.161828703705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 s="21">
        <v>250000</v>
      </c>
      <c r="E153" s="21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9">
        <f t="shared" si="9"/>
        <v>28</v>
      </c>
      <c r="Q153" t="s">
        <v>8314</v>
      </c>
      <c r="R153" t="s">
        <v>8317</v>
      </c>
      <c r="S153" s="13">
        <f t="shared" si="10"/>
        <v>42113.550821759258</v>
      </c>
      <c r="T153" s="13">
        <f t="shared" si="11"/>
        <v>42173.550821759258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 s="21">
        <v>380000</v>
      </c>
      <c r="E154" s="21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9">
        <f t="shared" si="9"/>
        <v>15</v>
      </c>
      <c r="Q154" t="s">
        <v>8314</v>
      </c>
      <c r="R154" t="s">
        <v>8317</v>
      </c>
      <c r="S154" s="13">
        <f t="shared" si="10"/>
        <v>41875.077546296299</v>
      </c>
      <c r="T154" s="13">
        <f t="shared" si="11"/>
        <v>41905.077546296299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 s="21">
        <v>50000</v>
      </c>
      <c r="E155" s="21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9">
        <f t="shared" si="9"/>
        <v>35.9</v>
      </c>
      <c r="Q155" t="s">
        <v>8314</v>
      </c>
      <c r="R155" t="s">
        <v>8317</v>
      </c>
      <c r="S155" s="13">
        <f t="shared" si="10"/>
        <v>41933.586157407408</v>
      </c>
      <c r="T155" s="13">
        <f t="shared" si="11"/>
        <v>41975.627824074079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 s="21">
        <v>1500</v>
      </c>
      <c r="E156" s="21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9">
        <f t="shared" si="9"/>
        <v>13.333333333333334</v>
      </c>
      <c r="Q156" t="s">
        <v>8314</v>
      </c>
      <c r="R156" t="s">
        <v>8317</v>
      </c>
      <c r="S156" s="13">
        <f t="shared" si="10"/>
        <v>42115.547395833331</v>
      </c>
      <c r="T156" s="13">
        <f t="shared" si="11"/>
        <v>42158.547395833331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 s="21">
        <v>1350000</v>
      </c>
      <c r="E157" s="21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9">
        <f t="shared" si="9"/>
        <v>20.25</v>
      </c>
      <c r="Q157" t="s">
        <v>8314</v>
      </c>
      <c r="R157" t="s">
        <v>8317</v>
      </c>
      <c r="S157" s="13">
        <f t="shared" si="10"/>
        <v>42168.559432870374</v>
      </c>
      <c r="T157" s="13">
        <f t="shared" si="11"/>
        <v>42208.559432870374</v>
      </c>
    </row>
    <row r="158" spans="1:20" ht="58" x14ac:dyDescent="0.35">
      <c r="A158">
        <v>156</v>
      </c>
      <c r="B158" s="1" t="s">
        <v>158</v>
      </c>
      <c r="C158" s="1" t="s">
        <v>4266</v>
      </c>
      <c r="D158" s="21">
        <v>35000</v>
      </c>
      <c r="E158" s="21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9">
        <f t="shared" si="9"/>
        <v>119</v>
      </c>
      <c r="Q158" t="s">
        <v>8314</v>
      </c>
      <c r="R158" t="s">
        <v>8317</v>
      </c>
      <c r="S158" s="13">
        <f t="shared" si="10"/>
        <v>41794.124953703707</v>
      </c>
      <c r="T158" s="13">
        <f t="shared" si="11"/>
        <v>41854.124953703707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 s="21">
        <v>2995</v>
      </c>
      <c r="E159" s="21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9">
        <f t="shared" si="9"/>
        <v>4</v>
      </c>
      <c r="Q159" t="s">
        <v>8314</v>
      </c>
      <c r="R159" t="s">
        <v>8317</v>
      </c>
      <c r="S159" s="13">
        <f t="shared" si="10"/>
        <v>42396.911712962959</v>
      </c>
      <c r="T159" s="13">
        <f t="shared" si="11"/>
        <v>42426.911712962959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 s="21">
        <v>5000</v>
      </c>
      <c r="E160" s="21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 t="e">
        <f t="shared" si="9"/>
        <v>#DIV/0!</v>
      </c>
      <c r="Q160" t="s">
        <v>8314</v>
      </c>
      <c r="R160" t="s">
        <v>8317</v>
      </c>
      <c r="S160" s="13">
        <f t="shared" si="10"/>
        <v>41904.07671296296</v>
      </c>
      <c r="T160" s="13">
        <f t="shared" si="11"/>
        <v>41934.07671296296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 s="21">
        <v>500000</v>
      </c>
      <c r="E161" s="2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9">
        <f t="shared" si="9"/>
        <v>10</v>
      </c>
      <c r="Q161" t="s">
        <v>8314</v>
      </c>
      <c r="R161" t="s">
        <v>8317</v>
      </c>
      <c r="S161" s="13">
        <f t="shared" si="10"/>
        <v>42514.434548611112</v>
      </c>
      <c r="T161" s="13">
        <f t="shared" si="11"/>
        <v>42554.434548611112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 s="21">
        <v>5000</v>
      </c>
      <c r="E162" s="21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 t="e">
        <f t="shared" si="9"/>
        <v>#DIV/0!</v>
      </c>
      <c r="Q162" t="s">
        <v>8314</v>
      </c>
      <c r="R162" t="s">
        <v>8318</v>
      </c>
      <c r="S162" s="13">
        <f t="shared" si="10"/>
        <v>42171.913090277783</v>
      </c>
      <c r="T162" s="13">
        <f t="shared" si="11"/>
        <v>42231.913090277783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 s="21">
        <v>50000</v>
      </c>
      <c r="E163" s="21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9">
        <f t="shared" si="9"/>
        <v>5</v>
      </c>
      <c r="Q163" t="s">
        <v>8314</v>
      </c>
      <c r="R163" t="s">
        <v>8318</v>
      </c>
      <c r="S163" s="13">
        <f t="shared" si="10"/>
        <v>41792.687442129631</v>
      </c>
      <c r="T163" s="13">
        <f t="shared" si="11"/>
        <v>41822.687442129631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 s="21">
        <v>2800</v>
      </c>
      <c r="E164" s="21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9">
        <f t="shared" si="9"/>
        <v>43.5</v>
      </c>
      <c r="Q164" t="s">
        <v>8314</v>
      </c>
      <c r="R164" t="s">
        <v>8318</v>
      </c>
      <c r="S164" s="13">
        <f t="shared" si="10"/>
        <v>41835.126805555556</v>
      </c>
      <c r="T164" s="13">
        <f t="shared" si="11"/>
        <v>41867.987500000003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 s="21">
        <v>2000000</v>
      </c>
      <c r="E165" s="21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 t="e">
        <f t="shared" si="9"/>
        <v>#DIV/0!</v>
      </c>
      <c r="Q165" t="s">
        <v>8314</v>
      </c>
      <c r="R165" t="s">
        <v>8318</v>
      </c>
      <c r="S165" s="13">
        <f t="shared" si="10"/>
        <v>42243.961273148147</v>
      </c>
      <c r="T165" s="13">
        <f t="shared" si="11"/>
        <v>42278</v>
      </c>
    </row>
    <row r="166" spans="1:20" ht="58" x14ac:dyDescent="0.35">
      <c r="A166">
        <v>164</v>
      </c>
      <c r="B166" s="1" t="s">
        <v>166</v>
      </c>
      <c r="C166" s="1" t="s">
        <v>4274</v>
      </c>
      <c r="D166" s="21">
        <v>120000</v>
      </c>
      <c r="E166" s="21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9">
        <f t="shared" si="9"/>
        <v>91.428571428571431</v>
      </c>
      <c r="Q166" t="s">
        <v>8314</v>
      </c>
      <c r="R166" t="s">
        <v>8318</v>
      </c>
      <c r="S166" s="13">
        <f t="shared" si="10"/>
        <v>41841.762743055559</v>
      </c>
      <c r="T166" s="13">
        <f t="shared" si="11"/>
        <v>41901.762743055559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 s="21">
        <v>17000</v>
      </c>
      <c r="E167" s="21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 t="e">
        <f t="shared" si="9"/>
        <v>#DIV/0!</v>
      </c>
      <c r="Q167" t="s">
        <v>8314</v>
      </c>
      <c r="R167" t="s">
        <v>8318</v>
      </c>
      <c r="S167" s="13">
        <f t="shared" si="10"/>
        <v>42351.658842592587</v>
      </c>
      <c r="T167" s="13">
        <f t="shared" si="11"/>
        <v>42381.658842592587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 s="21">
        <v>5000</v>
      </c>
      <c r="E168" s="21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9">
        <f t="shared" si="9"/>
        <v>3000</v>
      </c>
      <c r="Q168" t="s">
        <v>8314</v>
      </c>
      <c r="R168" t="s">
        <v>8318</v>
      </c>
      <c r="S168" s="13">
        <f t="shared" si="10"/>
        <v>42721.075949074075</v>
      </c>
      <c r="T168" s="13">
        <f t="shared" si="11"/>
        <v>42751.075949074075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 s="21">
        <v>110000</v>
      </c>
      <c r="E169" s="21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9">
        <f t="shared" si="9"/>
        <v>5.5</v>
      </c>
      <c r="Q169" t="s">
        <v>8314</v>
      </c>
      <c r="R169" t="s">
        <v>8318</v>
      </c>
      <c r="S169" s="13">
        <f t="shared" si="10"/>
        <v>42160.927488425921</v>
      </c>
      <c r="T169" s="13">
        <f t="shared" si="11"/>
        <v>42220.927488425921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 s="21">
        <v>8000</v>
      </c>
      <c r="E170" s="21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9">
        <f t="shared" si="9"/>
        <v>108.33333333333333</v>
      </c>
      <c r="Q170" t="s">
        <v>8314</v>
      </c>
      <c r="R170" t="s">
        <v>8318</v>
      </c>
      <c r="S170" s="13">
        <f t="shared" si="10"/>
        <v>42052.83530092593</v>
      </c>
      <c r="T170" s="13">
        <f t="shared" si="11"/>
        <v>42082.793634259258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 s="21">
        <v>2500</v>
      </c>
      <c r="E171" s="2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9">
        <f t="shared" si="9"/>
        <v>56</v>
      </c>
      <c r="Q171" t="s">
        <v>8314</v>
      </c>
      <c r="R171" t="s">
        <v>8318</v>
      </c>
      <c r="S171" s="13">
        <f t="shared" si="10"/>
        <v>41900.505312499998</v>
      </c>
      <c r="T171" s="13">
        <f t="shared" si="11"/>
        <v>41930.505312499998</v>
      </c>
    </row>
    <row r="172" spans="1:20" ht="58" x14ac:dyDescent="0.35">
      <c r="A172">
        <v>170</v>
      </c>
      <c r="B172" s="1" t="s">
        <v>172</v>
      </c>
      <c r="C172" s="1" t="s">
        <v>4280</v>
      </c>
      <c r="D172" s="21">
        <v>10000</v>
      </c>
      <c r="E172" s="21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9">
        <f t="shared" si="9"/>
        <v>32.5</v>
      </c>
      <c r="Q172" t="s">
        <v>8314</v>
      </c>
      <c r="R172" t="s">
        <v>8318</v>
      </c>
      <c r="S172" s="13">
        <f t="shared" si="10"/>
        <v>42216.977812500001</v>
      </c>
      <c r="T172" s="13">
        <f t="shared" si="11"/>
        <v>42246.227777777778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 s="21">
        <v>50000</v>
      </c>
      <c r="E173" s="21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9">
        <f t="shared" si="9"/>
        <v>1</v>
      </c>
      <c r="Q173" t="s">
        <v>8314</v>
      </c>
      <c r="R173" t="s">
        <v>8318</v>
      </c>
      <c r="S173" s="13">
        <f t="shared" si="10"/>
        <v>42534.180717592593</v>
      </c>
      <c r="T173" s="13">
        <f t="shared" si="11"/>
        <v>42594.180717592593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 s="21">
        <v>95000</v>
      </c>
      <c r="E174" s="21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 t="e">
        <f t="shared" si="9"/>
        <v>#DIV/0!</v>
      </c>
      <c r="Q174" t="s">
        <v>8314</v>
      </c>
      <c r="R174" t="s">
        <v>8318</v>
      </c>
      <c r="S174" s="13">
        <f t="shared" si="10"/>
        <v>42047.394942129627</v>
      </c>
      <c r="T174" s="13">
        <f t="shared" si="11"/>
        <v>42082.353275462956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 s="21">
        <v>1110</v>
      </c>
      <c r="E175" s="21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 t="e">
        <f t="shared" si="9"/>
        <v>#DIV/0!</v>
      </c>
      <c r="Q175" t="s">
        <v>8314</v>
      </c>
      <c r="R175" t="s">
        <v>8318</v>
      </c>
      <c r="S175" s="13">
        <f t="shared" si="10"/>
        <v>42033.573009259257</v>
      </c>
      <c r="T175" s="13">
        <f t="shared" si="11"/>
        <v>42063.573009259257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 s="21">
        <v>6000</v>
      </c>
      <c r="E176" s="21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 t="e">
        <f t="shared" si="9"/>
        <v>#DIV/0!</v>
      </c>
      <c r="Q176" t="s">
        <v>8314</v>
      </c>
      <c r="R176" t="s">
        <v>8318</v>
      </c>
      <c r="S176" s="13">
        <f t="shared" si="10"/>
        <v>42072.758981481486</v>
      </c>
      <c r="T176" s="13">
        <f t="shared" si="11"/>
        <v>42132.758981481486</v>
      </c>
    </row>
    <row r="177" spans="1:20" ht="58" x14ac:dyDescent="0.35">
      <c r="A177">
        <v>175</v>
      </c>
      <c r="B177" s="1" t="s">
        <v>177</v>
      </c>
      <c r="C177" s="1" t="s">
        <v>4285</v>
      </c>
      <c r="D177" s="21">
        <v>20000</v>
      </c>
      <c r="E177" s="21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9">
        <f t="shared" si="9"/>
        <v>49.884615384615387</v>
      </c>
      <c r="Q177" t="s">
        <v>8314</v>
      </c>
      <c r="R177" t="s">
        <v>8318</v>
      </c>
      <c r="S177" s="13">
        <f t="shared" si="10"/>
        <v>41855.777905092589</v>
      </c>
      <c r="T177" s="13">
        <f t="shared" si="11"/>
        <v>41880.777905092589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 s="21">
        <v>1500</v>
      </c>
      <c r="E178" s="21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 t="e">
        <f t="shared" si="9"/>
        <v>#DIV/0!</v>
      </c>
      <c r="Q178" t="s">
        <v>8314</v>
      </c>
      <c r="R178" t="s">
        <v>8318</v>
      </c>
      <c r="S178" s="13">
        <f t="shared" si="10"/>
        <v>42191.824062500003</v>
      </c>
      <c r="T178" s="13">
        <f t="shared" si="11"/>
        <v>42221.824062500003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 s="21">
        <v>450</v>
      </c>
      <c r="E179" s="21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9">
        <f t="shared" si="9"/>
        <v>25.714285714285715</v>
      </c>
      <c r="Q179" t="s">
        <v>8314</v>
      </c>
      <c r="R179" t="s">
        <v>8318</v>
      </c>
      <c r="S179" s="13">
        <f t="shared" si="10"/>
        <v>42070.047754629632</v>
      </c>
      <c r="T179" s="13">
        <f t="shared" si="11"/>
        <v>42087.00608796296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 s="21">
        <v>500000</v>
      </c>
      <c r="E180" s="21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 t="e">
        <f t="shared" si="9"/>
        <v>#DIV/0!</v>
      </c>
      <c r="Q180" t="s">
        <v>8314</v>
      </c>
      <c r="R180" t="s">
        <v>8318</v>
      </c>
      <c r="S180" s="13">
        <f t="shared" si="10"/>
        <v>42304.955381944441</v>
      </c>
      <c r="T180" s="13">
        <f t="shared" si="11"/>
        <v>42334.997048611112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 s="21">
        <v>1000</v>
      </c>
      <c r="E181" s="2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9">
        <f t="shared" si="9"/>
        <v>100</v>
      </c>
      <c r="Q181" t="s">
        <v>8314</v>
      </c>
      <c r="R181" t="s">
        <v>8318</v>
      </c>
      <c r="S181" s="13">
        <f t="shared" si="10"/>
        <v>42403.080497685187</v>
      </c>
      <c r="T181" s="13">
        <f t="shared" si="11"/>
        <v>42433.080497685187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 s="21">
        <v>1200</v>
      </c>
      <c r="E182" s="21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9">
        <f t="shared" si="9"/>
        <v>30.846153846153847</v>
      </c>
      <c r="Q182" t="s">
        <v>8314</v>
      </c>
      <c r="R182" t="s">
        <v>8318</v>
      </c>
      <c r="S182" s="13">
        <f t="shared" si="10"/>
        <v>42067.991238425922</v>
      </c>
      <c r="T182" s="13">
        <f t="shared" si="11"/>
        <v>42107.791666666672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 s="21">
        <v>3423</v>
      </c>
      <c r="E183" s="21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9">
        <f t="shared" si="9"/>
        <v>180.5</v>
      </c>
      <c r="Q183" t="s">
        <v>8314</v>
      </c>
      <c r="R183" t="s">
        <v>8318</v>
      </c>
      <c r="S183" s="13">
        <f t="shared" si="10"/>
        <v>42147.741840277777</v>
      </c>
      <c r="T183" s="13">
        <f t="shared" si="11"/>
        <v>42177.741840277777</v>
      </c>
    </row>
    <row r="184" spans="1:20" ht="58" x14ac:dyDescent="0.35">
      <c r="A184">
        <v>182</v>
      </c>
      <c r="B184" s="1" t="s">
        <v>184</v>
      </c>
      <c r="C184" s="1" t="s">
        <v>4292</v>
      </c>
      <c r="D184" s="21">
        <v>1000</v>
      </c>
      <c r="E184" s="21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 t="e">
        <f t="shared" si="9"/>
        <v>#DIV/0!</v>
      </c>
      <c r="Q184" t="s">
        <v>8314</v>
      </c>
      <c r="R184" t="s">
        <v>8318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 s="21">
        <v>12500</v>
      </c>
      <c r="E185" s="21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9">
        <f t="shared" si="9"/>
        <v>373.5</v>
      </c>
      <c r="Q185" t="s">
        <v>8314</v>
      </c>
      <c r="R185" t="s">
        <v>8318</v>
      </c>
      <c r="S185" s="13">
        <f t="shared" si="10"/>
        <v>41939.810300925928</v>
      </c>
      <c r="T185" s="13">
        <f t="shared" si="11"/>
        <v>41969.851967592593</v>
      </c>
    </row>
    <row r="186" spans="1:20" ht="58" x14ac:dyDescent="0.35">
      <c r="A186">
        <v>184</v>
      </c>
      <c r="B186" s="1" t="s">
        <v>186</v>
      </c>
      <c r="C186" s="1" t="s">
        <v>4294</v>
      </c>
      <c r="D186" s="21">
        <v>1500</v>
      </c>
      <c r="E186" s="21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9">
        <f t="shared" si="9"/>
        <v>25.5</v>
      </c>
      <c r="Q186" t="s">
        <v>8314</v>
      </c>
      <c r="R186" t="s">
        <v>8318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 s="21">
        <v>40000</v>
      </c>
      <c r="E187" s="21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9">
        <f t="shared" si="9"/>
        <v>220</v>
      </c>
      <c r="Q187" t="s">
        <v>8314</v>
      </c>
      <c r="R187" t="s">
        <v>8318</v>
      </c>
      <c r="S187" s="13">
        <f t="shared" si="10"/>
        <v>42570.91133101852</v>
      </c>
      <c r="T187" s="13">
        <f t="shared" si="11"/>
        <v>42600.91133101852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 s="21">
        <v>5000</v>
      </c>
      <c r="E188" s="21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 t="e">
        <f t="shared" si="9"/>
        <v>#DIV/0!</v>
      </c>
      <c r="Q188" t="s">
        <v>8314</v>
      </c>
      <c r="R188" t="s">
        <v>8318</v>
      </c>
      <c r="S188" s="13">
        <f t="shared" si="10"/>
        <v>42767.812893518523</v>
      </c>
      <c r="T188" s="13">
        <f t="shared" si="11"/>
        <v>42797.833333333328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 s="21">
        <v>5000</v>
      </c>
      <c r="E189" s="21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9">
        <f t="shared" si="9"/>
        <v>160</v>
      </c>
      <c r="Q189" t="s">
        <v>8314</v>
      </c>
      <c r="R189" t="s">
        <v>8318</v>
      </c>
      <c r="S189" s="13">
        <f t="shared" si="10"/>
        <v>42182.234456018516</v>
      </c>
      <c r="T189" s="13">
        <f t="shared" si="11"/>
        <v>42206.290972222225</v>
      </c>
    </row>
    <row r="190" spans="1:20" ht="58" x14ac:dyDescent="0.35">
      <c r="A190">
        <v>188</v>
      </c>
      <c r="B190" s="1" t="s">
        <v>190</v>
      </c>
      <c r="C190" s="1" t="s">
        <v>4298</v>
      </c>
      <c r="D190" s="21">
        <v>1500</v>
      </c>
      <c r="E190" s="21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 t="e">
        <f t="shared" si="9"/>
        <v>#DIV/0!</v>
      </c>
      <c r="Q190" t="s">
        <v>8314</v>
      </c>
      <c r="R190" t="s">
        <v>8318</v>
      </c>
      <c r="S190" s="13">
        <f t="shared" si="10"/>
        <v>41857.18304398148</v>
      </c>
      <c r="T190" s="13">
        <f t="shared" si="11"/>
        <v>41887.18304398148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 s="21">
        <v>500000</v>
      </c>
      <c r="E191" s="2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9">
        <f t="shared" si="9"/>
        <v>69</v>
      </c>
      <c r="Q191" t="s">
        <v>8314</v>
      </c>
      <c r="R191" t="s">
        <v>8318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 s="21">
        <v>12000</v>
      </c>
      <c r="E192" s="21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9">
        <f t="shared" si="9"/>
        <v>50</v>
      </c>
      <c r="Q192" t="s">
        <v>8314</v>
      </c>
      <c r="R192" t="s">
        <v>8318</v>
      </c>
      <c r="S192" s="13">
        <f t="shared" si="10"/>
        <v>42527.650995370372</v>
      </c>
      <c r="T192" s="13">
        <f t="shared" si="11"/>
        <v>42537.650995370372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 s="21">
        <v>5000</v>
      </c>
      <c r="E193" s="21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9">
        <f t="shared" si="9"/>
        <v>83.333333333333329</v>
      </c>
      <c r="Q193" t="s">
        <v>8314</v>
      </c>
      <c r="R193" t="s">
        <v>8318</v>
      </c>
      <c r="S193" s="13">
        <f t="shared" si="10"/>
        <v>42239.441412037035</v>
      </c>
      <c r="T193" s="13">
        <f t="shared" si="11"/>
        <v>42279.441412037035</v>
      </c>
    </row>
    <row r="194" spans="1:20" ht="58" x14ac:dyDescent="0.35">
      <c r="A194">
        <v>192</v>
      </c>
      <c r="B194" s="1" t="s">
        <v>194</v>
      </c>
      <c r="C194" s="1" t="s">
        <v>4302</v>
      </c>
      <c r="D194" s="21">
        <v>1000000</v>
      </c>
      <c r="E194" s="21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9">
        <f t="shared" si="9"/>
        <v>5.666666666666667</v>
      </c>
      <c r="Q194" t="s">
        <v>8314</v>
      </c>
      <c r="R194" t="s">
        <v>8318</v>
      </c>
      <c r="S194" s="13">
        <f t="shared" si="10"/>
        <v>41899.792037037041</v>
      </c>
      <c r="T194" s="13">
        <f t="shared" si="11"/>
        <v>41929.792037037041</v>
      </c>
    </row>
    <row r="195" spans="1:20" ht="58" x14ac:dyDescent="0.35">
      <c r="A195">
        <v>193</v>
      </c>
      <c r="B195" s="1" t="s">
        <v>195</v>
      </c>
      <c r="C195" s="1" t="s">
        <v>4303</v>
      </c>
      <c r="D195" s="21">
        <v>1000</v>
      </c>
      <c r="E195" s="21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 s="9" t="e">
        <f t="shared" ref="P195:P258" si="13">E195/L195</f>
        <v>#DIV/0!</v>
      </c>
      <c r="Q195" t="s">
        <v>8314</v>
      </c>
      <c r="R195" t="s">
        <v>8318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 s="21">
        <v>2500</v>
      </c>
      <c r="E196" s="21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9">
        <f t="shared" si="13"/>
        <v>1</v>
      </c>
      <c r="Q196" t="s">
        <v>8314</v>
      </c>
      <c r="R196" t="s">
        <v>8318</v>
      </c>
      <c r="S196" s="13">
        <f t="shared" si="14"/>
        <v>42375.996886574074</v>
      </c>
      <c r="T196" s="13">
        <f t="shared" si="15"/>
        <v>42435.996886574074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 s="21">
        <v>2000000</v>
      </c>
      <c r="E197" s="21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 t="e">
        <f t="shared" si="13"/>
        <v>#DIV/0!</v>
      </c>
      <c r="Q197" t="s">
        <v>8314</v>
      </c>
      <c r="R197" t="s">
        <v>8318</v>
      </c>
      <c r="S197" s="13">
        <f t="shared" si="14"/>
        <v>42135.67050925926</v>
      </c>
      <c r="T197" s="13">
        <f t="shared" si="15"/>
        <v>42195.67050925926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 s="21">
        <v>3500</v>
      </c>
      <c r="E198" s="21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9">
        <f t="shared" si="13"/>
        <v>77.10526315789474</v>
      </c>
      <c r="Q198" t="s">
        <v>8314</v>
      </c>
      <c r="R198" t="s">
        <v>8318</v>
      </c>
      <c r="S198" s="13">
        <f t="shared" si="14"/>
        <v>42259.542800925927</v>
      </c>
      <c r="T198" s="13">
        <f t="shared" si="15"/>
        <v>42287.875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 s="21">
        <v>2500</v>
      </c>
      <c r="E199" s="21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9">
        <f t="shared" si="13"/>
        <v>32.75</v>
      </c>
      <c r="Q199" t="s">
        <v>8314</v>
      </c>
      <c r="R199" t="s">
        <v>8318</v>
      </c>
      <c r="S199" s="13">
        <f t="shared" si="14"/>
        <v>42741.848379629635</v>
      </c>
      <c r="T199" s="13">
        <f t="shared" si="15"/>
        <v>42783.875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 s="21">
        <v>25000</v>
      </c>
      <c r="E200" s="21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9">
        <f t="shared" si="13"/>
        <v>46.5</v>
      </c>
      <c r="Q200" t="s">
        <v>8314</v>
      </c>
      <c r="R200" t="s">
        <v>8318</v>
      </c>
      <c r="S200" s="13">
        <f t="shared" si="14"/>
        <v>41887.383356481485</v>
      </c>
      <c r="T200" s="13">
        <f t="shared" si="15"/>
        <v>41917.383356481485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 s="21">
        <v>10000</v>
      </c>
      <c r="E201" s="2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 t="e">
        <f t="shared" si="13"/>
        <v>#DIV/0!</v>
      </c>
      <c r="Q201" t="s">
        <v>8314</v>
      </c>
      <c r="R201" t="s">
        <v>8318</v>
      </c>
      <c r="S201" s="13">
        <f t="shared" si="14"/>
        <v>42584.123865740738</v>
      </c>
      <c r="T201" s="13">
        <f t="shared" si="15"/>
        <v>42614.123865740738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 s="21">
        <v>6000</v>
      </c>
      <c r="E202" s="21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9">
        <f t="shared" si="13"/>
        <v>87.308333333333337</v>
      </c>
      <c r="Q202" t="s">
        <v>8314</v>
      </c>
      <c r="R202" t="s">
        <v>8318</v>
      </c>
      <c r="S202" s="13">
        <f t="shared" si="14"/>
        <v>41867.083368055559</v>
      </c>
      <c r="T202" s="13">
        <f t="shared" si="15"/>
        <v>41897.083368055559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 s="21">
        <v>650</v>
      </c>
      <c r="E203" s="21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9">
        <f t="shared" si="13"/>
        <v>54.285714285714285</v>
      </c>
      <c r="Q203" t="s">
        <v>8314</v>
      </c>
      <c r="R203" t="s">
        <v>8318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 s="21">
        <v>6000</v>
      </c>
      <c r="E204" s="21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 t="e">
        <f t="shared" si="13"/>
        <v>#DIV/0!</v>
      </c>
      <c r="Q204" t="s">
        <v>8314</v>
      </c>
      <c r="R204" t="s">
        <v>8318</v>
      </c>
      <c r="S204" s="13">
        <f t="shared" si="14"/>
        <v>42255.927824074075</v>
      </c>
      <c r="T204" s="13">
        <f t="shared" si="15"/>
        <v>42285.874305555553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 s="21">
        <v>2500</v>
      </c>
      <c r="E205" s="21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9">
        <f t="shared" si="13"/>
        <v>93.25</v>
      </c>
      <c r="Q205" t="s">
        <v>8314</v>
      </c>
      <c r="R205" t="s">
        <v>8318</v>
      </c>
      <c r="S205" s="13">
        <f t="shared" si="14"/>
        <v>41973.847962962958</v>
      </c>
      <c r="T205" s="13">
        <f t="shared" si="15"/>
        <v>42033.847962962958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 s="21">
        <v>300000</v>
      </c>
      <c r="E206" s="21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9">
        <f t="shared" si="13"/>
        <v>117.68368136117556</v>
      </c>
      <c r="Q206" t="s">
        <v>8314</v>
      </c>
      <c r="R206" t="s">
        <v>8318</v>
      </c>
      <c r="S206" s="13">
        <f t="shared" si="14"/>
        <v>42556.583368055552</v>
      </c>
      <c r="T206" s="13">
        <f t="shared" si="15"/>
        <v>42586.583368055552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 s="21">
        <v>8000</v>
      </c>
      <c r="E207" s="21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9">
        <f t="shared" si="13"/>
        <v>76.470588235294116</v>
      </c>
      <c r="Q207" t="s">
        <v>8314</v>
      </c>
      <c r="R207" t="s">
        <v>8318</v>
      </c>
      <c r="S207" s="13">
        <f t="shared" si="14"/>
        <v>42248.632199074069</v>
      </c>
      <c r="T207" s="13">
        <f t="shared" si="15"/>
        <v>42283.632199074069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 s="21">
        <v>12700</v>
      </c>
      <c r="E208" s="21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 t="e">
        <f t="shared" si="13"/>
        <v>#DIV/0!</v>
      </c>
      <c r="Q208" t="s">
        <v>8314</v>
      </c>
      <c r="R208" t="s">
        <v>8318</v>
      </c>
      <c r="S208" s="13">
        <f t="shared" si="14"/>
        <v>42567.004432870366</v>
      </c>
      <c r="T208" s="13">
        <f t="shared" si="15"/>
        <v>42588.004432870366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 s="21">
        <v>14000</v>
      </c>
      <c r="E209" s="21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9">
        <f t="shared" si="13"/>
        <v>163.84615384615384</v>
      </c>
      <c r="Q209" t="s">
        <v>8314</v>
      </c>
      <c r="R209" t="s">
        <v>8318</v>
      </c>
      <c r="S209" s="13">
        <f t="shared" si="14"/>
        <v>41978.197199074071</v>
      </c>
      <c r="T209" s="13">
        <f t="shared" si="15"/>
        <v>42008.197199074071</v>
      </c>
    </row>
    <row r="210" spans="1:20" ht="58" x14ac:dyDescent="0.35">
      <c r="A210">
        <v>208</v>
      </c>
      <c r="B210" s="1" t="s">
        <v>210</v>
      </c>
      <c r="C210" s="1" t="s">
        <v>4318</v>
      </c>
      <c r="D210" s="21">
        <v>50000</v>
      </c>
      <c r="E210" s="21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 t="e">
        <f t="shared" si="13"/>
        <v>#DIV/0!</v>
      </c>
      <c r="Q210" t="s">
        <v>8314</v>
      </c>
      <c r="R210" t="s">
        <v>8318</v>
      </c>
      <c r="S210" s="13">
        <f t="shared" si="14"/>
        <v>41959.369988425926</v>
      </c>
      <c r="T210" s="13">
        <f t="shared" si="15"/>
        <v>41989.369988425926</v>
      </c>
    </row>
    <row r="211" spans="1:20" ht="58" x14ac:dyDescent="0.35">
      <c r="A211">
        <v>209</v>
      </c>
      <c r="B211" s="1" t="s">
        <v>211</v>
      </c>
      <c r="C211" s="1" t="s">
        <v>4319</v>
      </c>
      <c r="D211" s="21">
        <v>25000</v>
      </c>
      <c r="E211" s="2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 t="e">
        <f t="shared" si="13"/>
        <v>#DIV/0!</v>
      </c>
      <c r="Q211" t="s">
        <v>8314</v>
      </c>
      <c r="R211" t="s">
        <v>8318</v>
      </c>
      <c r="S211" s="13">
        <f t="shared" si="14"/>
        <v>42165.922858796301</v>
      </c>
      <c r="T211" s="13">
        <f t="shared" si="15"/>
        <v>42195.922858796301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 s="21">
        <v>12000</v>
      </c>
      <c r="E212" s="21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9">
        <f t="shared" si="13"/>
        <v>91.818181818181813</v>
      </c>
      <c r="Q212" t="s">
        <v>8314</v>
      </c>
      <c r="R212" t="s">
        <v>8318</v>
      </c>
      <c r="S212" s="13">
        <f t="shared" si="14"/>
        <v>42249.064722222218</v>
      </c>
      <c r="T212" s="13">
        <f t="shared" si="15"/>
        <v>42278.208333333328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 s="21">
        <v>5000</v>
      </c>
      <c r="E213" s="21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9">
        <f t="shared" si="13"/>
        <v>185.83333333333334</v>
      </c>
      <c r="Q213" t="s">
        <v>8314</v>
      </c>
      <c r="R213" t="s">
        <v>8318</v>
      </c>
      <c r="S213" s="13">
        <f t="shared" si="14"/>
        <v>42236.159918981488</v>
      </c>
      <c r="T213" s="13">
        <f t="shared" si="15"/>
        <v>42266.159918981488</v>
      </c>
    </row>
    <row r="214" spans="1:20" ht="29" x14ac:dyDescent="0.35">
      <c r="A214">
        <v>212</v>
      </c>
      <c r="B214" s="1" t="s">
        <v>214</v>
      </c>
      <c r="C214" s="1" t="s">
        <v>4322</v>
      </c>
      <c r="D214" s="21">
        <v>6300</v>
      </c>
      <c r="E214" s="21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9">
        <f t="shared" si="13"/>
        <v>1</v>
      </c>
      <c r="Q214" t="s">
        <v>8314</v>
      </c>
      <c r="R214" t="s">
        <v>8318</v>
      </c>
      <c r="S214" s="13">
        <f t="shared" si="14"/>
        <v>42416.881018518514</v>
      </c>
      <c r="T214" s="13">
        <f t="shared" si="15"/>
        <v>42476.839351851857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 s="21">
        <v>50000</v>
      </c>
      <c r="E215" s="21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9">
        <f t="shared" si="13"/>
        <v>20</v>
      </c>
      <c r="Q215" t="s">
        <v>8314</v>
      </c>
      <c r="R215" t="s">
        <v>8318</v>
      </c>
      <c r="S215" s="13">
        <f t="shared" si="14"/>
        <v>42202.594293981485</v>
      </c>
      <c r="T215" s="13">
        <f t="shared" si="15"/>
        <v>42232.587974537033</v>
      </c>
    </row>
    <row r="216" spans="1:20" ht="58" x14ac:dyDescent="0.35">
      <c r="A216">
        <v>214</v>
      </c>
      <c r="B216" s="1" t="s">
        <v>216</v>
      </c>
      <c r="C216" s="1" t="s">
        <v>4324</v>
      </c>
      <c r="D216" s="21">
        <v>12500</v>
      </c>
      <c r="E216" s="21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9">
        <f t="shared" si="13"/>
        <v>1</v>
      </c>
      <c r="Q216" t="s">
        <v>8314</v>
      </c>
      <c r="R216" t="s">
        <v>8318</v>
      </c>
      <c r="S216" s="13">
        <f t="shared" si="14"/>
        <v>42009.64061342593</v>
      </c>
      <c r="T216" s="13">
        <f t="shared" si="15"/>
        <v>42069.64061342593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 s="21">
        <v>4400</v>
      </c>
      <c r="E217" s="21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9">
        <f t="shared" si="13"/>
        <v>10</v>
      </c>
      <c r="Q217" t="s">
        <v>8314</v>
      </c>
      <c r="R217" t="s">
        <v>8318</v>
      </c>
      <c r="S217" s="13">
        <f t="shared" si="14"/>
        <v>42375.230115740742</v>
      </c>
      <c r="T217" s="13">
        <f t="shared" si="15"/>
        <v>42417.999305555553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 s="21">
        <v>50000</v>
      </c>
      <c r="E218" s="2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9">
        <f t="shared" si="13"/>
        <v>331.53833333333336</v>
      </c>
      <c r="Q218" t="s">
        <v>8314</v>
      </c>
      <c r="R218" t="s">
        <v>8318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 s="21">
        <v>100000</v>
      </c>
      <c r="E219" s="21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9">
        <f t="shared" si="13"/>
        <v>314.28947368421052</v>
      </c>
      <c r="Q219" t="s">
        <v>8314</v>
      </c>
      <c r="R219" t="s">
        <v>8318</v>
      </c>
      <c r="S219" s="13">
        <f t="shared" si="14"/>
        <v>41970.64061342593</v>
      </c>
      <c r="T219" s="13">
        <f t="shared" si="15"/>
        <v>42001.64061342593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 s="21">
        <v>5000</v>
      </c>
      <c r="E220" s="21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9">
        <f t="shared" si="13"/>
        <v>100</v>
      </c>
      <c r="Q220" t="s">
        <v>8314</v>
      </c>
      <c r="R220" t="s">
        <v>8318</v>
      </c>
      <c r="S220" s="13">
        <f t="shared" si="14"/>
        <v>42079.628344907411</v>
      </c>
      <c r="T220" s="13">
        <f t="shared" si="15"/>
        <v>42139.628344907411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 s="21">
        <v>50000</v>
      </c>
      <c r="E221" s="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9">
        <f t="shared" si="13"/>
        <v>115.98684210526316</v>
      </c>
      <c r="Q221" t="s">
        <v>8314</v>
      </c>
      <c r="R221" t="s">
        <v>8318</v>
      </c>
      <c r="S221" s="13">
        <f t="shared" si="14"/>
        <v>42429.326678240745</v>
      </c>
      <c r="T221" s="13">
        <f t="shared" si="15"/>
        <v>42461.290972222225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 s="21">
        <v>50000</v>
      </c>
      <c r="E222" s="21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9">
        <f t="shared" si="13"/>
        <v>120</v>
      </c>
      <c r="Q222" t="s">
        <v>8314</v>
      </c>
      <c r="R222" t="s">
        <v>8318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5">
      <c r="A223">
        <v>221</v>
      </c>
      <c r="B223" s="1" t="s">
        <v>223</v>
      </c>
      <c r="C223" s="1" t="s">
        <v>4331</v>
      </c>
      <c r="D223" s="21">
        <v>50000</v>
      </c>
      <c r="E223" s="21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 t="e">
        <f t="shared" si="13"/>
        <v>#DIV/0!</v>
      </c>
      <c r="Q223" t="s">
        <v>8314</v>
      </c>
      <c r="R223" t="s">
        <v>8318</v>
      </c>
      <c r="S223" s="13">
        <f t="shared" si="14"/>
        <v>42031.837546296301</v>
      </c>
      <c r="T223" s="13">
        <f t="shared" si="15"/>
        <v>42091.79587962963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 s="21">
        <v>1000</v>
      </c>
      <c r="E224" s="21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9">
        <f t="shared" si="13"/>
        <v>65</v>
      </c>
      <c r="Q224" t="s">
        <v>8314</v>
      </c>
      <c r="R224" t="s">
        <v>8318</v>
      </c>
      <c r="S224" s="13">
        <f t="shared" si="14"/>
        <v>42031.769884259258</v>
      </c>
      <c r="T224" s="13">
        <f t="shared" si="15"/>
        <v>42090.110416666663</v>
      </c>
    </row>
    <row r="225" spans="1:20" ht="58" x14ac:dyDescent="0.35">
      <c r="A225">
        <v>223</v>
      </c>
      <c r="B225" s="1" t="s">
        <v>225</v>
      </c>
      <c r="C225" s="1" t="s">
        <v>4333</v>
      </c>
      <c r="D225" s="21">
        <v>1500000</v>
      </c>
      <c r="E225" s="21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 t="e">
        <f t="shared" si="13"/>
        <v>#DIV/0!</v>
      </c>
      <c r="Q225" t="s">
        <v>8314</v>
      </c>
      <c r="R225" t="s">
        <v>8318</v>
      </c>
      <c r="S225" s="13">
        <f t="shared" si="14"/>
        <v>42482.048032407409</v>
      </c>
      <c r="T225" s="13">
        <f t="shared" si="15"/>
        <v>42512.045138888891</v>
      </c>
    </row>
    <row r="226" spans="1:20" ht="58" x14ac:dyDescent="0.35">
      <c r="A226">
        <v>224</v>
      </c>
      <c r="B226" s="1" t="s">
        <v>226</v>
      </c>
      <c r="C226" s="1" t="s">
        <v>4334</v>
      </c>
      <c r="D226" s="21">
        <v>6000000</v>
      </c>
      <c r="E226" s="21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 t="e">
        <f t="shared" si="13"/>
        <v>#DIV/0!</v>
      </c>
      <c r="Q226" t="s">
        <v>8314</v>
      </c>
      <c r="R226" t="s">
        <v>8318</v>
      </c>
      <c r="S226" s="13">
        <f t="shared" si="14"/>
        <v>42135.235254629632</v>
      </c>
      <c r="T226" s="13">
        <f t="shared" si="15"/>
        <v>42195.235254629632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 s="21">
        <v>200</v>
      </c>
      <c r="E227" s="21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 t="e">
        <f t="shared" si="13"/>
        <v>#DIV/0!</v>
      </c>
      <c r="Q227" t="s">
        <v>8314</v>
      </c>
      <c r="R227" t="s">
        <v>8318</v>
      </c>
      <c r="S227" s="13">
        <f t="shared" si="14"/>
        <v>42438.961273148147</v>
      </c>
      <c r="T227" s="13">
        <f t="shared" si="15"/>
        <v>42468.919606481482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 s="21">
        <v>29000</v>
      </c>
      <c r="E228" s="21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9">
        <f t="shared" si="13"/>
        <v>125</v>
      </c>
      <c r="Q228" t="s">
        <v>8314</v>
      </c>
      <c r="R228" t="s">
        <v>8318</v>
      </c>
      <c r="S228" s="13">
        <f t="shared" si="14"/>
        <v>42106.666018518517</v>
      </c>
      <c r="T228" s="13">
        <f t="shared" si="15"/>
        <v>42155.395138888889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 s="21">
        <v>28000</v>
      </c>
      <c r="E229" s="21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 t="e">
        <f t="shared" si="13"/>
        <v>#DIV/0!</v>
      </c>
      <c r="Q229" t="s">
        <v>8314</v>
      </c>
      <c r="R229" t="s">
        <v>8318</v>
      </c>
      <c r="S229" s="13">
        <f t="shared" si="14"/>
        <v>42164.893993055557</v>
      </c>
      <c r="T229" s="13">
        <f t="shared" si="15"/>
        <v>42194.893993055557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 s="21">
        <v>8000</v>
      </c>
      <c r="E230" s="21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 t="e">
        <f t="shared" si="13"/>
        <v>#DIV/0!</v>
      </c>
      <c r="Q230" t="s">
        <v>8314</v>
      </c>
      <c r="R230" t="s">
        <v>8318</v>
      </c>
      <c r="S230" s="13">
        <f t="shared" si="14"/>
        <v>42096.686400462961</v>
      </c>
      <c r="T230" s="13">
        <f t="shared" si="15"/>
        <v>42156.686400462961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 s="21">
        <v>3000</v>
      </c>
      <c r="E231" s="2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 t="e">
        <f t="shared" si="13"/>
        <v>#DIV/0!</v>
      </c>
      <c r="Q231" t="s">
        <v>8314</v>
      </c>
      <c r="R231" t="s">
        <v>8318</v>
      </c>
      <c r="S231" s="13">
        <f t="shared" si="14"/>
        <v>42383.933993055558</v>
      </c>
      <c r="T231" s="13">
        <f t="shared" si="15"/>
        <v>42413.933993055558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 s="21">
        <v>15000</v>
      </c>
      <c r="E232" s="21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9">
        <f t="shared" si="13"/>
        <v>30</v>
      </c>
      <c r="Q232" t="s">
        <v>8314</v>
      </c>
      <c r="R232" t="s">
        <v>8318</v>
      </c>
      <c r="S232" s="13">
        <f t="shared" si="14"/>
        <v>42129.777210648142</v>
      </c>
      <c r="T232" s="13">
        <f t="shared" si="15"/>
        <v>42159.777210648142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 s="21">
        <v>1500000</v>
      </c>
      <c r="E233" s="21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 t="e">
        <f t="shared" si="13"/>
        <v>#DIV/0!</v>
      </c>
      <c r="Q233" t="s">
        <v>8314</v>
      </c>
      <c r="R233" t="s">
        <v>8318</v>
      </c>
      <c r="S233" s="13">
        <f t="shared" si="14"/>
        <v>42341.958923611113</v>
      </c>
      <c r="T233" s="13">
        <f t="shared" si="15"/>
        <v>42371.958923611113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 s="21">
        <v>4000</v>
      </c>
      <c r="E234" s="21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9">
        <f t="shared" si="13"/>
        <v>15.714285714285714</v>
      </c>
      <c r="Q234" t="s">
        <v>8314</v>
      </c>
      <c r="R234" t="s">
        <v>8318</v>
      </c>
      <c r="S234" s="13">
        <f t="shared" si="14"/>
        <v>42032.82576388889</v>
      </c>
      <c r="T234" s="13">
        <f t="shared" si="15"/>
        <v>42062.82576388889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 s="21">
        <v>350000</v>
      </c>
      <c r="E235" s="21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 t="e">
        <f t="shared" si="13"/>
        <v>#DIV/0!</v>
      </c>
      <c r="Q235" t="s">
        <v>8314</v>
      </c>
      <c r="R235" t="s">
        <v>8318</v>
      </c>
      <c r="S235" s="13">
        <f t="shared" si="14"/>
        <v>42612.911712962959</v>
      </c>
      <c r="T235" s="13">
        <f t="shared" si="15"/>
        <v>42642.911712962959</v>
      </c>
    </row>
    <row r="236" spans="1:20" ht="58" x14ac:dyDescent="0.35">
      <c r="A236">
        <v>234</v>
      </c>
      <c r="B236" s="1" t="s">
        <v>236</v>
      </c>
      <c r="C236" s="1" t="s">
        <v>4344</v>
      </c>
      <c r="D236" s="21">
        <v>1000</v>
      </c>
      <c r="E236" s="21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9">
        <f t="shared" si="13"/>
        <v>80.2</v>
      </c>
      <c r="Q236" t="s">
        <v>8314</v>
      </c>
      <c r="R236" t="s">
        <v>8318</v>
      </c>
      <c r="S236" s="13">
        <f t="shared" si="14"/>
        <v>42136.035405092596</v>
      </c>
      <c r="T236" s="13">
        <f t="shared" si="15"/>
        <v>42176.035405092596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 s="21">
        <v>10000</v>
      </c>
      <c r="E237" s="21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 t="e">
        <f t="shared" si="13"/>
        <v>#DIV/0!</v>
      </c>
      <c r="Q237" t="s">
        <v>8314</v>
      </c>
      <c r="R237" t="s">
        <v>8318</v>
      </c>
      <c r="S237" s="13">
        <f t="shared" si="14"/>
        <v>42164.908530092594</v>
      </c>
      <c r="T237" s="13">
        <f t="shared" si="15"/>
        <v>42194.908530092594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 s="21">
        <v>150000</v>
      </c>
      <c r="E238" s="21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 t="e">
        <f t="shared" si="13"/>
        <v>#DIV/0!</v>
      </c>
      <c r="Q238" t="s">
        <v>8314</v>
      </c>
      <c r="R238" t="s">
        <v>8318</v>
      </c>
      <c r="S238" s="13">
        <f t="shared" si="14"/>
        <v>42321.08447916666</v>
      </c>
      <c r="T238" s="13">
        <f t="shared" si="15"/>
        <v>42374</v>
      </c>
    </row>
    <row r="239" spans="1:20" ht="29" x14ac:dyDescent="0.35">
      <c r="A239">
        <v>237</v>
      </c>
      <c r="B239" s="1" t="s">
        <v>239</v>
      </c>
      <c r="C239" s="1" t="s">
        <v>4347</v>
      </c>
      <c r="D239" s="21">
        <v>15000</v>
      </c>
      <c r="E239" s="21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9">
        <f t="shared" si="13"/>
        <v>50</v>
      </c>
      <c r="Q239" t="s">
        <v>8314</v>
      </c>
      <c r="R239" t="s">
        <v>8318</v>
      </c>
      <c r="S239" s="13">
        <f t="shared" si="14"/>
        <v>42377.577187499999</v>
      </c>
      <c r="T239" s="13">
        <f t="shared" si="15"/>
        <v>42437.577187499999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 s="21">
        <v>26000</v>
      </c>
      <c r="E240" s="21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 t="e">
        <f t="shared" si="13"/>
        <v>#DIV/0!</v>
      </c>
      <c r="Q240" t="s">
        <v>8314</v>
      </c>
      <c r="R240" t="s">
        <v>8318</v>
      </c>
      <c r="S240" s="13">
        <f t="shared" si="14"/>
        <v>42713.962499999994</v>
      </c>
      <c r="T240" s="13">
        <f t="shared" si="15"/>
        <v>42734.375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 s="21">
        <v>1000</v>
      </c>
      <c r="E241" s="2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9">
        <f t="shared" si="13"/>
        <v>50</v>
      </c>
      <c r="Q241" t="s">
        <v>8314</v>
      </c>
      <c r="R241" t="s">
        <v>8318</v>
      </c>
      <c r="S241" s="13">
        <f t="shared" si="14"/>
        <v>42297.110300925924</v>
      </c>
      <c r="T241" s="13">
        <f t="shared" si="15"/>
        <v>42316.5</v>
      </c>
    </row>
    <row r="242" spans="1:20" ht="58" x14ac:dyDescent="0.35">
      <c r="A242">
        <v>240</v>
      </c>
      <c r="B242" s="1" t="s">
        <v>242</v>
      </c>
      <c r="C242" s="1" t="s">
        <v>4350</v>
      </c>
      <c r="D242" s="21">
        <v>15000</v>
      </c>
      <c r="E242" s="2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9">
        <f t="shared" si="13"/>
        <v>117.84759124087591</v>
      </c>
      <c r="Q242" t="s">
        <v>8314</v>
      </c>
      <c r="R242" t="s">
        <v>8319</v>
      </c>
      <c r="S242" s="13">
        <f t="shared" si="14"/>
        <v>41354.708460648151</v>
      </c>
      <c r="T242" s="13">
        <f t="shared" si="15"/>
        <v>41399.708460648151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 s="21">
        <v>36400</v>
      </c>
      <c r="E243" s="21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9">
        <f t="shared" si="13"/>
        <v>109.04255319148936</v>
      </c>
      <c r="Q243" t="s">
        <v>8314</v>
      </c>
      <c r="R243" t="s">
        <v>8319</v>
      </c>
      <c r="S243" s="13">
        <f t="shared" si="14"/>
        <v>41949.697962962964</v>
      </c>
      <c r="T243" s="13">
        <f t="shared" si="15"/>
        <v>41994.697962962964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 s="21">
        <v>13000</v>
      </c>
      <c r="E244" s="21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9">
        <f t="shared" si="13"/>
        <v>73.019801980198025</v>
      </c>
      <c r="Q244" t="s">
        <v>8314</v>
      </c>
      <c r="R244" t="s">
        <v>8319</v>
      </c>
      <c r="S244" s="13">
        <f t="shared" si="14"/>
        <v>40862.492939814816</v>
      </c>
      <c r="T244" s="13">
        <f t="shared" si="15"/>
        <v>40897.492939814816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 s="21">
        <v>25000</v>
      </c>
      <c r="E245" s="21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9">
        <f t="shared" si="13"/>
        <v>78.195121951219505</v>
      </c>
      <c r="Q245" t="s">
        <v>8314</v>
      </c>
      <c r="R245" t="s">
        <v>8319</v>
      </c>
      <c r="S245" s="13">
        <f t="shared" si="14"/>
        <v>41662.047500000001</v>
      </c>
      <c r="T245" s="13">
        <f t="shared" si="15"/>
        <v>41692.047500000001</v>
      </c>
    </row>
    <row r="246" spans="1:20" ht="58" x14ac:dyDescent="0.35">
      <c r="A246">
        <v>244</v>
      </c>
      <c r="B246" s="2">
        <v>39756</v>
      </c>
      <c r="C246" s="1" t="s">
        <v>4354</v>
      </c>
      <c r="D246" s="21">
        <v>3500</v>
      </c>
      <c r="E246" s="21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9">
        <f t="shared" si="13"/>
        <v>47.398809523809526</v>
      </c>
      <c r="Q246" t="s">
        <v>8314</v>
      </c>
      <c r="R246" t="s">
        <v>8319</v>
      </c>
      <c r="S246" s="13">
        <f t="shared" si="14"/>
        <v>40213.323599537034</v>
      </c>
      <c r="T246" s="13">
        <f t="shared" si="15"/>
        <v>40253.29583333333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 s="21">
        <v>5000</v>
      </c>
      <c r="E247" s="21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9">
        <f t="shared" si="13"/>
        <v>54.020833333333336</v>
      </c>
      <c r="Q247" t="s">
        <v>8314</v>
      </c>
      <c r="R247" t="s">
        <v>8319</v>
      </c>
      <c r="S247" s="13">
        <f t="shared" si="14"/>
        <v>41107.053067129629</v>
      </c>
      <c r="T247" s="13">
        <f t="shared" si="15"/>
        <v>41137.053067129629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 s="21">
        <v>5000</v>
      </c>
      <c r="E248" s="21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9">
        <f t="shared" si="13"/>
        <v>68.488789237668158</v>
      </c>
      <c r="Q248" t="s">
        <v>8314</v>
      </c>
      <c r="R248" t="s">
        <v>8319</v>
      </c>
      <c r="S248" s="13">
        <f t="shared" si="14"/>
        <v>40480.363483796296</v>
      </c>
      <c r="T248" s="13">
        <f t="shared" si="15"/>
        <v>40530.405150462961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 s="21">
        <v>5000</v>
      </c>
      <c r="E249" s="21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9">
        <f t="shared" si="13"/>
        <v>108.14516129032258</v>
      </c>
      <c r="Q249" t="s">
        <v>8314</v>
      </c>
      <c r="R249" t="s">
        <v>8319</v>
      </c>
      <c r="S249" s="13">
        <f t="shared" si="14"/>
        <v>40430.604328703703</v>
      </c>
      <c r="T249" s="13">
        <f t="shared" si="15"/>
        <v>40467.152083333334</v>
      </c>
    </row>
    <row r="250" spans="1:20" ht="58" x14ac:dyDescent="0.35">
      <c r="A250">
        <v>248</v>
      </c>
      <c r="B250" s="1" t="s">
        <v>249</v>
      </c>
      <c r="C250" s="1" t="s">
        <v>4358</v>
      </c>
      <c r="D250" s="21">
        <v>85000</v>
      </c>
      <c r="E250" s="21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9">
        <f t="shared" si="13"/>
        <v>589.95205479452056</v>
      </c>
      <c r="Q250" t="s">
        <v>8314</v>
      </c>
      <c r="R250" t="s">
        <v>8319</v>
      </c>
      <c r="S250" s="13">
        <f t="shared" si="14"/>
        <v>40870.774409722224</v>
      </c>
      <c r="T250" s="13">
        <f t="shared" si="15"/>
        <v>40915.774409722224</v>
      </c>
    </row>
    <row r="251" spans="1:20" ht="58" x14ac:dyDescent="0.35">
      <c r="A251">
        <v>249</v>
      </c>
      <c r="B251" s="1" t="s">
        <v>250</v>
      </c>
      <c r="C251" s="1" t="s">
        <v>4359</v>
      </c>
      <c r="D251" s="21">
        <v>10000</v>
      </c>
      <c r="E251" s="2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9">
        <f t="shared" si="13"/>
        <v>48.051063829787232</v>
      </c>
      <c r="Q251" t="s">
        <v>8314</v>
      </c>
      <c r="R251" t="s">
        <v>8319</v>
      </c>
      <c r="S251" s="13">
        <f t="shared" si="14"/>
        <v>40332.923842592594</v>
      </c>
      <c r="T251" s="13">
        <f t="shared" si="15"/>
        <v>40412.736111111109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 s="21">
        <v>30000</v>
      </c>
      <c r="E252" s="21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9">
        <f t="shared" si="13"/>
        <v>72.482837528604122</v>
      </c>
      <c r="Q252" t="s">
        <v>8314</v>
      </c>
      <c r="R252" t="s">
        <v>8319</v>
      </c>
      <c r="S252" s="13">
        <f t="shared" si="14"/>
        <v>41401.565868055557</v>
      </c>
      <c r="T252" s="13">
        <f t="shared" si="15"/>
        <v>41431.565868055557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 s="21">
        <v>3500</v>
      </c>
      <c r="E253" s="21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9">
        <f t="shared" si="13"/>
        <v>57.077922077922075</v>
      </c>
      <c r="Q253" t="s">
        <v>8314</v>
      </c>
      <c r="R253" t="s">
        <v>8319</v>
      </c>
      <c r="S253" s="13">
        <f t="shared" si="14"/>
        <v>41013.787569444445</v>
      </c>
      <c r="T253" s="13">
        <f t="shared" si="15"/>
        <v>41045.791666666664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 s="21">
        <v>5000</v>
      </c>
      <c r="E254" s="21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9">
        <f t="shared" si="13"/>
        <v>85.444444444444443</v>
      </c>
      <c r="Q254" t="s">
        <v>8314</v>
      </c>
      <c r="R254" t="s">
        <v>8319</v>
      </c>
      <c r="S254" s="13">
        <f t="shared" si="14"/>
        <v>40266.662708333337</v>
      </c>
      <c r="T254" s="13">
        <f t="shared" si="15"/>
        <v>40330.165972222225</v>
      </c>
    </row>
    <row r="255" spans="1:20" ht="58" x14ac:dyDescent="0.35">
      <c r="A255">
        <v>253</v>
      </c>
      <c r="B255" s="1" t="s">
        <v>254</v>
      </c>
      <c r="C255" s="1" t="s">
        <v>4363</v>
      </c>
      <c r="D255" s="21">
        <v>1500</v>
      </c>
      <c r="E255" s="21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9">
        <f t="shared" si="13"/>
        <v>215.85714285714286</v>
      </c>
      <c r="Q255" t="s">
        <v>8314</v>
      </c>
      <c r="R255" t="s">
        <v>8319</v>
      </c>
      <c r="S255" s="13">
        <f t="shared" si="14"/>
        <v>40924.650868055556</v>
      </c>
      <c r="T255" s="13">
        <f t="shared" si="15"/>
        <v>40954.650868055556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 s="21">
        <v>24000</v>
      </c>
      <c r="E256" s="2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9">
        <f t="shared" si="13"/>
        <v>89.38643312101911</v>
      </c>
      <c r="Q256" t="s">
        <v>8314</v>
      </c>
      <c r="R256" t="s">
        <v>8319</v>
      </c>
      <c r="S256" s="13">
        <f t="shared" si="14"/>
        <v>42263.952662037031</v>
      </c>
      <c r="T256" s="13">
        <f t="shared" si="15"/>
        <v>42294.083333333328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 s="21">
        <v>8000</v>
      </c>
      <c r="E257" s="21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9">
        <f t="shared" si="13"/>
        <v>45.418404255319146</v>
      </c>
      <c r="Q257" t="s">
        <v>8314</v>
      </c>
      <c r="R257" t="s">
        <v>8319</v>
      </c>
      <c r="S257" s="13">
        <f t="shared" si="14"/>
        <v>40588.526412037041</v>
      </c>
      <c r="T257" s="13">
        <f t="shared" si="15"/>
        <v>40618.48474537037</v>
      </c>
    </row>
    <row r="258" spans="1:20" ht="58" x14ac:dyDescent="0.35">
      <c r="A258">
        <v>256</v>
      </c>
      <c r="B258" s="1" t="s">
        <v>257</v>
      </c>
      <c r="C258" s="1" t="s">
        <v>4366</v>
      </c>
      <c r="D258" s="21">
        <v>13000</v>
      </c>
      <c r="E258" s="21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9">
        <f t="shared" si="13"/>
        <v>65.756363636363631</v>
      </c>
      <c r="Q258" t="s">
        <v>8314</v>
      </c>
      <c r="R258" t="s">
        <v>8319</v>
      </c>
      <c r="S258" s="13">
        <f t="shared" si="14"/>
        <v>41319.769293981481</v>
      </c>
      <c r="T258" s="13">
        <f t="shared" si="15"/>
        <v>41349.769293981481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 s="21">
        <v>35000</v>
      </c>
      <c r="E259" s="2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 s="9">
        <f t="shared" ref="P259:P322" si="17">E259/L259</f>
        <v>66.70405357142856</v>
      </c>
      <c r="Q259" t="s">
        <v>8314</v>
      </c>
      <c r="R259" t="s">
        <v>8319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x14ac:dyDescent="0.35">
      <c r="A260">
        <v>258</v>
      </c>
      <c r="B260" s="1" t="s">
        <v>259</v>
      </c>
      <c r="C260" s="1" t="s">
        <v>4368</v>
      </c>
      <c r="D260" s="21">
        <v>30000</v>
      </c>
      <c r="E260" s="21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9">
        <f t="shared" si="17"/>
        <v>83.345930232558146</v>
      </c>
      <c r="Q260" t="s">
        <v>8314</v>
      </c>
      <c r="R260" t="s">
        <v>8319</v>
      </c>
      <c r="S260" s="13">
        <f t="shared" si="18"/>
        <v>40682.051689814813</v>
      </c>
      <c r="T260" s="13">
        <f t="shared" si="19"/>
        <v>40712.051689814813</v>
      </c>
    </row>
    <row r="261" spans="1:20" ht="58" x14ac:dyDescent="0.35">
      <c r="A261">
        <v>259</v>
      </c>
      <c r="B261" s="1" t="s">
        <v>260</v>
      </c>
      <c r="C261" s="1" t="s">
        <v>4369</v>
      </c>
      <c r="D261" s="21">
        <v>75000</v>
      </c>
      <c r="E261" s="2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9">
        <f t="shared" si="17"/>
        <v>105.04609341825902</v>
      </c>
      <c r="Q261" t="s">
        <v>8314</v>
      </c>
      <c r="R261" t="s">
        <v>8319</v>
      </c>
      <c r="S261" s="13">
        <f t="shared" si="18"/>
        <v>42072.738067129627</v>
      </c>
      <c r="T261" s="13">
        <f t="shared" si="19"/>
        <v>42102.738067129627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 s="21">
        <v>10000</v>
      </c>
      <c r="E262" s="21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9">
        <f t="shared" si="17"/>
        <v>120.90909090909091</v>
      </c>
      <c r="Q262" t="s">
        <v>8314</v>
      </c>
      <c r="R262" t="s">
        <v>8319</v>
      </c>
      <c r="S262" s="13">
        <f t="shared" si="18"/>
        <v>40330.755543981482</v>
      </c>
      <c r="T262" s="13">
        <f t="shared" si="19"/>
        <v>40376.415972222225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 s="21">
        <v>20000</v>
      </c>
      <c r="E263" s="21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9">
        <f t="shared" si="17"/>
        <v>97.63636363636364</v>
      </c>
      <c r="Q263" t="s">
        <v>8314</v>
      </c>
      <c r="R263" t="s">
        <v>8319</v>
      </c>
      <c r="S263" s="13">
        <f t="shared" si="18"/>
        <v>41017.885462962964</v>
      </c>
      <c r="T263" s="13">
        <f t="shared" si="19"/>
        <v>41067.621527777781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 s="21">
        <v>2500</v>
      </c>
      <c r="E264" s="21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9">
        <f t="shared" si="17"/>
        <v>41.379310344827587</v>
      </c>
      <c r="Q264" t="s">
        <v>8314</v>
      </c>
      <c r="R264" t="s">
        <v>8319</v>
      </c>
      <c r="S264" s="13">
        <f t="shared" si="18"/>
        <v>40555.24800925926</v>
      </c>
      <c r="T264" s="13">
        <f t="shared" si="19"/>
        <v>40600.24800925926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 s="21">
        <v>25000</v>
      </c>
      <c r="E265" s="2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9">
        <f t="shared" si="17"/>
        <v>30.654485981308412</v>
      </c>
      <c r="Q265" t="s">
        <v>8314</v>
      </c>
      <c r="R265" t="s">
        <v>8319</v>
      </c>
      <c r="S265" s="13">
        <f t="shared" si="18"/>
        <v>41149.954791666663</v>
      </c>
      <c r="T265" s="13">
        <f t="shared" si="19"/>
        <v>41179.954791666663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 s="21">
        <v>5000</v>
      </c>
      <c r="E266" s="21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9">
        <f t="shared" si="17"/>
        <v>64.945054945054949</v>
      </c>
      <c r="Q266" t="s">
        <v>8314</v>
      </c>
      <c r="R266" t="s">
        <v>8319</v>
      </c>
      <c r="S266" s="13">
        <f t="shared" si="18"/>
        <v>41010.620312500003</v>
      </c>
      <c r="T266" s="13">
        <f t="shared" si="19"/>
        <v>41040.620312500003</v>
      </c>
    </row>
    <row r="267" spans="1:20" ht="58" x14ac:dyDescent="0.35">
      <c r="A267">
        <v>265</v>
      </c>
      <c r="B267" s="1" t="s">
        <v>266</v>
      </c>
      <c r="C267" s="1" t="s">
        <v>4375</v>
      </c>
      <c r="D267" s="21">
        <v>5000</v>
      </c>
      <c r="E267" s="21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9">
        <f t="shared" si="17"/>
        <v>95.775862068965523</v>
      </c>
      <c r="Q267" t="s">
        <v>8314</v>
      </c>
      <c r="R267" t="s">
        <v>8319</v>
      </c>
      <c r="S267" s="13">
        <f t="shared" si="18"/>
        <v>40267.245717592588</v>
      </c>
      <c r="T267" s="13">
        <f t="shared" si="19"/>
        <v>40308.844444444447</v>
      </c>
    </row>
    <row r="268" spans="1:20" ht="58" x14ac:dyDescent="0.35">
      <c r="A268">
        <v>266</v>
      </c>
      <c r="B268" s="1" t="s">
        <v>267</v>
      </c>
      <c r="C268" s="1" t="s">
        <v>4376</v>
      </c>
      <c r="D268" s="21">
        <v>1000</v>
      </c>
      <c r="E268" s="21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9">
        <f t="shared" si="17"/>
        <v>40.416666666666664</v>
      </c>
      <c r="Q268" t="s">
        <v>8314</v>
      </c>
      <c r="R268" t="s">
        <v>8319</v>
      </c>
      <c r="S268" s="13">
        <f t="shared" si="18"/>
        <v>40205.174849537041</v>
      </c>
      <c r="T268" s="13">
        <f t="shared" si="19"/>
        <v>40291.160416666666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 s="21">
        <v>9850</v>
      </c>
      <c r="E269" s="2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9">
        <f t="shared" si="17"/>
        <v>78.578424242424248</v>
      </c>
      <c r="Q269" t="s">
        <v>8314</v>
      </c>
      <c r="R269" t="s">
        <v>8319</v>
      </c>
      <c r="S269" s="13">
        <f t="shared" si="18"/>
        <v>41785.452534722222</v>
      </c>
      <c r="T269" s="13">
        <f t="shared" si="19"/>
        <v>41815.452534722222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 s="21">
        <v>5000</v>
      </c>
      <c r="E270" s="21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9">
        <f t="shared" si="17"/>
        <v>50.18018018018018</v>
      </c>
      <c r="Q270" t="s">
        <v>8314</v>
      </c>
      <c r="R270" t="s">
        <v>8319</v>
      </c>
      <c r="S270" s="13">
        <f t="shared" si="18"/>
        <v>40809.15252314815</v>
      </c>
      <c r="T270" s="13">
        <f t="shared" si="19"/>
        <v>40854.194189814814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 s="21">
        <v>100000</v>
      </c>
      <c r="E271" s="2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9">
        <f t="shared" si="17"/>
        <v>92.251735588972423</v>
      </c>
      <c r="Q271" t="s">
        <v>8314</v>
      </c>
      <c r="R271" t="s">
        <v>8319</v>
      </c>
      <c r="S271" s="13">
        <f t="shared" si="18"/>
        <v>42758.197013888886</v>
      </c>
      <c r="T271" s="13">
        <f t="shared" si="19"/>
        <v>42788.197013888886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 s="21">
        <v>2300</v>
      </c>
      <c r="E272" s="21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9">
        <f t="shared" si="17"/>
        <v>57.540983606557376</v>
      </c>
      <c r="Q272" t="s">
        <v>8314</v>
      </c>
      <c r="R272" t="s">
        <v>8319</v>
      </c>
      <c r="S272" s="13">
        <f t="shared" si="18"/>
        <v>40637.866550925923</v>
      </c>
      <c r="T272" s="13">
        <f t="shared" si="19"/>
        <v>40688.166666666664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 s="21">
        <v>30000</v>
      </c>
      <c r="E273" s="21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9">
        <f t="shared" si="17"/>
        <v>109.42160278745645</v>
      </c>
      <c r="Q273" t="s">
        <v>8314</v>
      </c>
      <c r="R273" t="s">
        <v>8319</v>
      </c>
      <c r="S273" s="13">
        <f t="shared" si="18"/>
        <v>41612.10024305556</v>
      </c>
      <c r="T273" s="13">
        <f t="shared" si="19"/>
        <v>41641.333333333336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 s="21">
        <v>3000</v>
      </c>
      <c r="E274" s="21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9">
        <f t="shared" si="17"/>
        <v>81.892461538461546</v>
      </c>
      <c r="Q274" t="s">
        <v>8314</v>
      </c>
      <c r="R274" t="s">
        <v>8319</v>
      </c>
      <c r="S274" s="13">
        <f t="shared" si="18"/>
        <v>40235.900358796294</v>
      </c>
      <c r="T274" s="13">
        <f t="shared" si="19"/>
        <v>40296.78402777778</v>
      </c>
    </row>
    <row r="275" spans="1:20" ht="58" x14ac:dyDescent="0.35">
      <c r="A275">
        <v>273</v>
      </c>
      <c r="B275" s="1" t="s">
        <v>274</v>
      </c>
      <c r="C275" s="1" t="s">
        <v>4383</v>
      </c>
      <c r="D275" s="21">
        <v>5000</v>
      </c>
      <c r="E275" s="21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9">
        <f t="shared" si="17"/>
        <v>45.667711864406776</v>
      </c>
      <c r="Q275" t="s">
        <v>8314</v>
      </c>
      <c r="R275" t="s">
        <v>8319</v>
      </c>
      <c r="S275" s="13">
        <f t="shared" si="18"/>
        <v>40697.498449074075</v>
      </c>
      <c r="T275" s="13">
        <f t="shared" si="19"/>
        <v>40727.498449074075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 s="21">
        <v>4000</v>
      </c>
      <c r="E276" s="21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9">
        <f t="shared" si="17"/>
        <v>55.221238938053098</v>
      </c>
      <c r="Q276" t="s">
        <v>8314</v>
      </c>
      <c r="R276" t="s">
        <v>8319</v>
      </c>
      <c r="S276" s="13">
        <f t="shared" si="18"/>
        <v>40969.912372685183</v>
      </c>
      <c r="T276" s="13">
        <f t="shared" si="19"/>
        <v>41004.290972222225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 s="21">
        <v>20000</v>
      </c>
      <c r="E277" s="21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9">
        <f t="shared" si="17"/>
        <v>65.298192771084331</v>
      </c>
      <c r="Q277" t="s">
        <v>8314</v>
      </c>
      <c r="R277" t="s">
        <v>8319</v>
      </c>
      <c r="S277" s="13">
        <f t="shared" si="18"/>
        <v>41193.032013888893</v>
      </c>
      <c r="T277" s="13">
        <f t="shared" si="19"/>
        <v>41223.073680555557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 s="21">
        <v>4000</v>
      </c>
      <c r="E278" s="21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9">
        <f t="shared" si="17"/>
        <v>95.225806451612897</v>
      </c>
      <c r="Q278" t="s">
        <v>8314</v>
      </c>
      <c r="R278" t="s">
        <v>8319</v>
      </c>
      <c r="S278" s="13">
        <f t="shared" si="18"/>
        <v>40967.081874999996</v>
      </c>
      <c r="T278" s="13">
        <f t="shared" si="19"/>
        <v>41027.040208333332</v>
      </c>
    </row>
    <row r="279" spans="1:20" ht="58" x14ac:dyDescent="0.35">
      <c r="A279">
        <v>277</v>
      </c>
      <c r="B279" s="1" t="s">
        <v>278</v>
      </c>
      <c r="C279" s="1" t="s">
        <v>4387</v>
      </c>
      <c r="D279" s="21">
        <v>65000</v>
      </c>
      <c r="E279" s="21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9">
        <f t="shared" si="17"/>
        <v>75.444794952681391</v>
      </c>
      <c r="Q279" t="s">
        <v>8314</v>
      </c>
      <c r="R279" t="s">
        <v>8319</v>
      </c>
      <c r="S279" s="13">
        <f t="shared" si="18"/>
        <v>42117.891423611116</v>
      </c>
      <c r="T279" s="13">
        <f t="shared" si="19"/>
        <v>42147.891423611116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 s="21">
        <v>27000</v>
      </c>
      <c r="E280" s="21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9">
        <f t="shared" si="17"/>
        <v>97.816867469879512</v>
      </c>
      <c r="Q280" t="s">
        <v>8314</v>
      </c>
      <c r="R280" t="s">
        <v>8319</v>
      </c>
      <c r="S280" s="13">
        <f t="shared" si="18"/>
        <v>41164.040960648148</v>
      </c>
      <c r="T280" s="13">
        <f t="shared" si="19"/>
        <v>41194.040960648148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 s="21">
        <v>17000</v>
      </c>
      <c r="E281" s="2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9">
        <f t="shared" si="17"/>
        <v>87.685606557377056</v>
      </c>
      <c r="Q281" t="s">
        <v>8314</v>
      </c>
      <c r="R281" t="s">
        <v>8319</v>
      </c>
      <c r="S281" s="13">
        <f t="shared" si="18"/>
        <v>42759.244166666671</v>
      </c>
      <c r="T281" s="13">
        <f t="shared" si="19"/>
        <v>42793.084027777775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 s="21">
        <v>75000</v>
      </c>
      <c r="E282" s="21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9">
        <f t="shared" si="17"/>
        <v>54.748948106591868</v>
      </c>
      <c r="Q282" t="s">
        <v>8314</v>
      </c>
      <c r="R282" t="s">
        <v>8319</v>
      </c>
      <c r="S282" s="13">
        <f t="shared" si="18"/>
        <v>41744.590682870366</v>
      </c>
      <c r="T282" s="13">
        <f t="shared" si="19"/>
        <v>41789.590682870366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 s="21">
        <v>5500</v>
      </c>
      <c r="E283" s="21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9">
        <f t="shared" si="17"/>
        <v>83.953417721518989</v>
      </c>
      <c r="Q283" t="s">
        <v>8314</v>
      </c>
      <c r="R283" t="s">
        <v>8319</v>
      </c>
      <c r="S283" s="13">
        <f t="shared" si="18"/>
        <v>39950.163344907407</v>
      </c>
      <c r="T283" s="13">
        <f t="shared" si="19"/>
        <v>40035.80972222222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 s="21">
        <v>45000</v>
      </c>
      <c r="E284" s="21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9">
        <f t="shared" si="17"/>
        <v>254.38547486033519</v>
      </c>
      <c r="Q284" t="s">
        <v>8314</v>
      </c>
      <c r="R284" t="s">
        <v>8319</v>
      </c>
      <c r="S284" s="13">
        <f t="shared" si="18"/>
        <v>40194.920046296298</v>
      </c>
      <c r="T284" s="13">
        <f t="shared" si="19"/>
        <v>40231.916666666664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 s="21">
        <v>18000</v>
      </c>
      <c r="E285" s="2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9">
        <f t="shared" si="17"/>
        <v>101.8269801980198</v>
      </c>
      <c r="Q285" t="s">
        <v>8314</v>
      </c>
      <c r="R285" t="s">
        <v>8319</v>
      </c>
      <c r="S285" s="13">
        <f t="shared" si="18"/>
        <v>40675.71</v>
      </c>
      <c r="T285" s="13">
        <f t="shared" si="19"/>
        <v>40695.207638888889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 s="21">
        <v>40000</v>
      </c>
      <c r="E286" s="2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9">
        <f t="shared" si="17"/>
        <v>55.066394736842106</v>
      </c>
      <c r="Q286" t="s">
        <v>8314</v>
      </c>
      <c r="R286" t="s">
        <v>8319</v>
      </c>
      <c r="S286" s="13">
        <f t="shared" si="18"/>
        <v>40904.738194444442</v>
      </c>
      <c r="T286" s="13">
        <f t="shared" si="19"/>
        <v>40929.738194444442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 s="21">
        <v>14000</v>
      </c>
      <c r="E287" s="2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9">
        <f t="shared" si="17"/>
        <v>56.901438721136763</v>
      </c>
      <c r="Q287" t="s">
        <v>8314</v>
      </c>
      <c r="R287" t="s">
        <v>8319</v>
      </c>
      <c r="S287" s="13">
        <f t="shared" si="18"/>
        <v>41506.756111111114</v>
      </c>
      <c r="T287" s="13">
        <f t="shared" si="19"/>
        <v>41536.756111111114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 s="21">
        <v>15000</v>
      </c>
      <c r="E288" s="21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9">
        <f t="shared" si="17"/>
        <v>121.28148148148148</v>
      </c>
      <c r="Q288" t="s">
        <v>8314</v>
      </c>
      <c r="R288" t="s">
        <v>8319</v>
      </c>
      <c r="S288" s="13">
        <f t="shared" si="18"/>
        <v>41313.816249999996</v>
      </c>
      <c r="T288" s="13">
        <f t="shared" si="19"/>
        <v>41358.774583333332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 s="21">
        <v>15000</v>
      </c>
      <c r="E289" s="21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9">
        <f t="shared" si="17"/>
        <v>91.189655172413794</v>
      </c>
      <c r="Q289" t="s">
        <v>8314</v>
      </c>
      <c r="R289" t="s">
        <v>8319</v>
      </c>
      <c r="S289" s="13">
        <f t="shared" si="18"/>
        <v>41184.277986111112</v>
      </c>
      <c r="T289" s="13">
        <f t="shared" si="19"/>
        <v>41215.166666666664</v>
      </c>
    </row>
    <row r="290" spans="1:20" ht="58" x14ac:dyDescent="0.35">
      <c r="A290">
        <v>288</v>
      </c>
      <c r="B290" s="1" t="s">
        <v>289</v>
      </c>
      <c r="C290" s="1" t="s">
        <v>4398</v>
      </c>
      <c r="D290" s="21">
        <v>50000</v>
      </c>
      <c r="E290" s="2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9">
        <f t="shared" si="17"/>
        <v>115.44812080536913</v>
      </c>
      <c r="Q290" t="s">
        <v>8314</v>
      </c>
      <c r="R290" t="s">
        <v>8319</v>
      </c>
      <c r="S290" s="13">
        <f t="shared" si="18"/>
        <v>41051.168900462959</v>
      </c>
      <c r="T290" s="13">
        <f t="shared" si="19"/>
        <v>41086.168900462959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 s="21">
        <v>15000</v>
      </c>
      <c r="E291" s="2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9">
        <f t="shared" si="17"/>
        <v>67.771551724137936</v>
      </c>
      <c r="Q291" t="s">
        <v>8314</v>
      </c>
      <c r="R291" t="s">
        <v>8319</v>
      </c>
      <c r="S291" s="13">
        <f t="shared" si="18"/>
        <v>41550.456412037034</v>
      </c>
      <c r="T291" s="13">
        <f t="shared" si="19"/>
        <v>41580.456412037034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 s="21">
        <v>4500</v>
      </c>
      <c r="E292" s="21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9">
        <f t="shared" si="17"/>
        <v>28.576190476190476</v>
      </c>
      <c r="Q292" t="s">
        <v>8314</v>
      </c>
      <c r="R292" t="s">
        <v>8319</v>
      </c>
      <c r="S292" s="13">
        <f t="shared" si="18"/>
        <v>40526.36917824074</v>
      </c>
      <c r="T292" s="13">
        <f t="shared" si="19"/>
        <v>40576.332638888889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 s="21">
        <v>5000</v>
      </c>
      <c r="E293" s="21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9">
        <f t="shared" si="17"/>
        <v>46.8828125</v>
      </c>
      <c r="Q293" t="s">
        <v>8314</v>
      </c>
      <c r="R293" t="s">
        <v>8319</v>
      </c>
      <c r="S293" s="13">
        <f t="shared" si="18"/>
        <v>41376.769050925926</v>
      </c>
      <c r="T293" s="13">
        <f t="shared" si="19"/>
        <v>41395.000694444447</v>
      </c>
    </row>
    <row r="294" spans="1:20" ht="58" x14ac:dyDescent="0.35">
      <c r="A294">
        <v>292</v>
      </c>
      <c r="B294" s="1" t="s">
        <v>293</v>
      </c>
      <c r="C294" s="1" t="s">
        <v>4402</v>
      </c>
      <c r="D294" s="21">
        <v>75000</v>
      </c>
      <c r="E294" s="21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9">
        <f t="shared" si="17"/>
        <v>154.42231237322514</v>
      </c>
      <c r="Q294" t="s">
        <v>8314</v>
      </c>
      <c r="R294" t="s">
        <v>8319</v>
      </c>
      <c r="S294" s="13">
        <f t="shared" si="18"/>
        <v>40812.803229166668</v>
      </c>
      <c r="T294" s="13">
        <f t="shared" si="19"/>
        <v>40845.165972222225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 s="21">
        <v>26000</v>
      </c>
      <c r="E295" s="21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9">
        <f t="shared" si="17"/>
        <v>201.22137404580153</v>
      </c>
      <c r="Q295" t="s">
        <v>8314</v>
      </c>
      <c r="R295" t="s">
        <v>8319</v>
      </c>
      <c r="S295" s="13">
        <f t="shared" si="18"/>
        <v>41719.667986111112</v>
      </c>
      <c r="T295" s="13">
        <f t="shared" si="19"/>
        <v>41749.667986111112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 s="21">
        <v>5000</v>
      </c>
      <c r="E296" s="21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9">
        <f t="shared" si="17"/>
        <v>100</v>
      </c>
      <c r="Q296" t="s">
        <v>8314</v>
      </c>
      <c r="R296" t="s">
        <v>8319</v>
      </c>
      <c r="S296" s="13">
        <f t="shared" si="18"/>
        <v>40343.084421296298</v>
      </c>
      <c r="T296" s="13">
        <f t="shared" si="19"/>
        <v>40378.666666666664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 s="21">
        <v>50000</v>
      </c>
      <c r="E297" s="2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9">
        <f t="shared" si="17"/>
        <v>100.08204511278196</v>
      </c>
      <c r="Q297" t="s">
        <v>8314</v>
      </c>
      <c r="R297" t="s">
        <v>8319</v>
      </c>
      <c r="S297" s="13">
        <f t="shared" si="18"/>
        <v>41519.004733796297</v>
      </c>
      <c r="T297" s="13">
        <f t="shared" si="19"/>
        <v>41579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 s="21">
        <v>25000</v>
      </c>
      <c r="E298" s="2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9">
        <f t="shared" si="17"/>
        <v>230.08953488372092</v>
      </c>
      <c r="Q298" t="s">
        <v>8314</v>
      </c>
      <c r="R298" t="s">
        <v>8319</v>
      </c>
      <c r="S298" s="13">
        <f t="shared" si="18"/>
        <v>41134.475497685184</v>
      </c>
      <c r="T298" s="13">
        <f t="shared" si="19"/>
        <v>41159.475497685184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 s="21">
        <v>20000</v>
      </c>
      <c r="E299" s="21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9">
        <f t="shared" si="17"/>
        <v>141.74647887323943</v>
      </c>
      <c r="Q299" t="s">
        <v>8314</v>
      </c>
      <c r="R299" t="s">
        <v>8319</v>
      </c>
      <c r="S299" s="13">
        <f t="shared" si="18"/>
        <v>42089.72802083334</v>
      </c>
      <c r="T299" s="13">
        <f t="shared" si="19"/>
        <v>42125.165972222225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 s="21">
        <v>126000</v>
      </c>
      <c r="E300" s="2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9">
        <f t="shared" si="17"/>
        <v>56.344351395730705</v>
      </c>
      <c r="Q300" t="s">
        <v>8314</v>
      </c>
      <c r="R300" t="s">
        <v>8319</v>
      </c>
      <c r="S300" s="13">
        <f t="shared" si="18"/>
        <v>41709.463518518518</v>
      </c>
      <c r="T300" s="13">
        <f t="shared" si="19"/>
        <v>41768.875</v>
      </c>
    </row>
    <row r="301" spans="1:20" ht="58" x14ac:dyDescent="0.35">
      <c r="A301">
        <v>299</v>
      </c>
      <c r="B301" s="1" t="s">
        <v>300</v>
      </c>
      <c r="C301" s="1" t="s">
        <v>4409</v>
      </c>
      <c r="D301" s="21">
        <v>10000</v>
      </c>
      <c r="E301" s="2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9">
        <f t="shared" si="17"/>
        <v>73.341188524590166</v>
      </c>
      <c r="Q301" t="s">
        <v>8314</v>
      </c>
      <c r="R301" t="s">
        <v>8319</v>
      </c>
      <c r="S301" s="13">
        <f t="shared" si="18"/>
        <v>40469.225231481483</v>
      </c>
      <c r="T301" s="13">
        <f t="shared" si="19"/>
        <v>40499.266898148147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 s="21">
        <v>25000</v>
      </c>
      <c r="E302" s="2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9">
        <f t="shared" si="17"/>
        <v>85.337785234899329</v>
      </c>
      <c r="Q302" t="s">
        <v>8314</v>
      </c>
      <c r="R302" t="s">
        <v>8319</v>
      </c>
      <c r="S302" s="13">
        <f t="shared" si="18"/>
        <v>40626.959930555553</v>
      </c>
      <c r="T302" s="13">
        <f t="shared" si="19"/>
        <v>40657.959930555553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 s="21">
        <v>13000</v>
      </c>
      <c r="E303" s="2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9">
        <f t="shared" si="17"/>
        <v>61.496215139442228</v>
      </c>
      <c r="Q303" t="s">
        <v>8314</v>
      </c>
      <c r="R303" t="s">
        <v>8319</v>
      </c>
      <c r="S303" s="13">
        <f t="shared" si="18"/>
        <v>41312.737673611111</v>
      </c>
      <c r="T303" s="13">
        <f t="shared" si="19"/>
        <v>41352.696006944447</v>
      </c>
    </row>
    <row r="304" spans="1:20" ht="58" x14ac:dyDescent="0.35">
      <c r="A304">
        <v>302</v>
      </c>
      <c r="B304" s="1" t="s">
        <v>303</v>
      </c>
      <c r="C304" s="1" t="s">
        <v>4412</v>
      </c>
      <c r="D304" s="21">
        <v>10000</v>
      </c>
      <c r="E304" s="21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9">
        <f t="shared" si="17"/>
        <v>93.018518518518519</v>
      </c>
      <c r="Q304" t="s">
        <v>8314</v>
      </c>
      <c r="R304" t="s">
        <v>8319</v>
      </c>
      <c r="S304" s="13">
        <f t="shared" si="18"/>
        <v>40933.856921296298</v>
      </c>
      <c r="T304" s="13">
        <f t="shared" si="19"/>
        <v>40963.856921296298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 s="21">
        <v>3000</v>
      </c>
      <c r="E305" s="21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9">
        <f t="shared" si="17"/>
        <v>50.292682926829265</v>
      </c>
      <c r="Q305" t="s">
        <v>8314</v>
      </c>
      <c r="R305" t="s">
        <v>8319</v>
      </c>
      <c r="S305" s="13">
        <f t="shared" si="18"/>
        <v>41032.071134259262</v>
      </c>
      <c r="T305" s="13">
        <f t="shared" si="19"/>
        <v>41062.071134259262</v>
      </c>
    </row>
    <row r="306" spans="1:20" ht="29" x14ac:dyDescent="0.35">
      <c r="A306">
        <v>304</v>
      </c>
      <c r="B306" s="1" t="s">
        <v>305</v>
      </c>
      <c r="C306" s="1" t="s">
        <v>4414</v>
      </c>
      <c r="D306" s="21">
        <v>3400</v>
      </c>
      <c r="E306" s="21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9">
        <f t="shared" si="17"/>
        <v>106.43243243243244</v>
      </c>
      <c r="Q306" t="s">
        <v>8314</v>
      </c>
      <c r="R306" t="s">
        <v>8319</v>
      </c>
      <c r="S306" s="13">
        <f t="shared" si="18"/>
        <v>41114.094872685186</v>
      </c>
      <c r="T306" s="13">
        <f t="shared" si="19"/>
        <v>41153.083333333336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 s="21">
        <v>7500</v>
      </c>
      <c r="E307" s="21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9">
        <f t="shared" si="17"/>
        <v>51.719576719576722</v>
      </c>
      <c r="Q307" t="s">
        <v>8314</v>
      </c>
      <c r="R307" t="s">
        <v>8319</v>
      </c>
      <c r="S307" s="13">
        <f t="shared" si="18"/>
        <v>40948.630196759259</v>
      </c>
      <c r="T307" s="13">
        <f t="shared" si="19"/>
        <v>40978.630196759259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 s="21">
        <v>1000</v>
      </c>
      <c r="E308" s="21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9">
        <f t="shared" si="17"/>
        <v>36.612499999999997</v>
      </c>
      <c r="Q308" t="s">
        <v>8314</v>
      </c>
      <c r="R308" t="s">
        <v>8319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5">
      <c r="A309">
        <v>307</v>
      </c>
      <c r="B309" s="1" t="s">
        <v>308</v>
      </c>
      <c r="C309" s="1" t="s">
        <v>4417</v>
      </c>
      <c r="D309" s="21">
        <v>22000</v>
      </c>
      <c r="E309" s="21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9">
        <f t="shared" si="17"/>
        <v>42.517361111111114</v>
      </c>
      <c r="Q309" t="s">
        <v>8314</v>
      </c>
      <c r="R309" t="s">
        <v>8319</v>
      </c>
      <c r="S309" s="13">
        <f t="shared" si="18"/>
        <v>41282.944456018515</v>
      </c>
      <c r="T309" s="13">
        <f t="shared" si="19"/>
        <v>41312.944456018515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 s="21">
        <v>12000</v>
      </c>
      <c r="E310" s="21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9">
        <f t="shared" si="17"/>
        <v>62.712871287128714</v>
      </c>
      <c r="Q310" t="s">
        <v>8314</v>
      </c>
      <c r="R310" t="s">
        <v>8319</v>
      </c>
      <c r="S310" s="13">
        <f t="shared" si="18"/>
        <v>40567.694560185184</v>
      </c>
      <c r="T310" s="13">
        <f t="shared" si="19"/>
        <v>40612.694560185184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 s="21">
        <v>18000</v>
      </c>
      <c r="E311" s="2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9">
        <f t="shared" si="17"/>
        <v>89.957983193277315</v>
      </c>
      <c r="Q311" t="s">
        <v>8314</v>
      </c>
      <c r="R311" t="s">
        <v>8319</v>
      </c>
      <c r="S311" s="13">
        <f t="shared" si="18"/>
        <v>41134.751550925925</v>
      </c>
      <c r="T311" s="13">
        <f t="shared" si="19"/>
        <v>41155.751550925925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 s="21">
        <v>1000</v>
      </c>
      <c r="E312" s="21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9">
        <f t="shared" si="17"/>
        <v>28.924722222222222</v>
      </c>
      <c r="Q312" t="s">
        <v>8314</v>
      </c>
      <c r="R312" t="s">
        <v>8319</v>
      </c>
      <c r="S312" s="13">
        <f t="shared" si="18"/>
        <v>40821.183136574073</v>
      </c>
      <c r="T312" s="13">
        <f t="shared" si="19"/>
        <v>40836.083333333336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 s="21">
        <v>20000</v>
      </c>
      <c r="E313" s="2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9">
        <f t="shared" si="17"/>
        <v>138.8022</v>
      </c>
      <c r="Q313" t="s">
        <v>8314</v>
      </c>
      <c r="R313" t="s">
        <v>8319</v>
      </c>
      <c r="S313" s="13">
        <f t="shared" si="18"/>
        <v>40868.219814814816</v>
      </c>
      <c r="T313" s="13">
        <f t="shared" si="19"/>
        <v>40909.332638888889</v>
      </c>
    </row>
    <row r="314" spans="1:20" ht="58" x14ac:dyDescent="0.35">
      <c r="A314">
        <v>312</v>
      </c>
      <c r="B314" s="1" t="s">
        <v>313</v>
      </c>
      <c r="C314" s="1" t="s">
        <v>4422</v>
      </c>
      <c r="D314" s="21">
        <v>8000</v>
      </c>
      <c r="E314" s="21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9">
        <f t="shared" si="17"/>
        <v>61.301369863013697</v>
      </c>
      <c r="Q314" t="s">
        <v>8314</v>
      </c>
      <c r="R314" t="s">
        <v>8319</v>
      </c>
      <c r="S314" s="13">
        <f t="shared" si="18"/>
        <v>41348.877685185187</v>
      </c>
      <c r="T314" s="13">
        <f t="shared" si="19"/>
        <v>41378.877685185187</v>
      </c>
    </row>
    <row r="315" spans="1:20" ht="58" x14ac:dyDescent="0.35">
      <c r="A315">
        <v>313</v>
      </c>
      <c r="B315" s="1" t="s">
        <v>314</v>
      </c>
      <c r="C315" s="1" t="s">
        <v>4423</v>
      </c>
      <c r="D315" s="21">
        <v>17000</v>
      </c>
      <c r="E315" s="21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9">
        <f t="shared" si="17"/>
        <v>80.202702702702709</v>
      </c>
      <c r="Q315" t="s">
        <v>8314</v>
      </c>
      <c r="R315" t="s">
        <v>8319</v>
      </c>
      <c r="S315" s="13">
        <f t="shared" si="18"/>
        <v>40357.227939814817</v>
      </c>
      <c r="T315" s="13">
        <f t="shared" si="19"/>
        <v>40401.665972222225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 s="21">
        <v>1000</v>
      </c>
      <c r="E316" s="21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9">
        <f t="shared" si="17"/>
        <v>32.095833333333331</v>
      </c>
      <c r="Q316" t="s">
        <v>8314</v>
      </c>
      <c r="R316" t="s">
        <v>8319</v>
      </c>
      <c r="S316" s="13">
        <f t="shared" si="18"/>
        <v>41304.833194444444</v>
      </c>
      <c r="T316" s="13">
        <f t="shared" si="19"/>
        <v>41334.833194444444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 s="21">
        <v>25000</v>
      </c>
      <c r="E317" s="21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9">
        <f t="shared" si="17"/>
        <v>200.88888888888889</v>
      </c>
      <c r="Q317" t="s">
        <v>8314</v>
      </c>
      <c r="R317" t="s">
        <v>8319</v>
      </c>
      <c r="S317" s="13">
        <f t="shared" si="18"/>
        <v>41113.77238425926</v>
      </c>
      <c r="T317" s="13">
        <f t="shared" si="19"/>
        <v>41143.77238425926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 s="21">
        <v>15000</v>
      </c>
      <c r="E318" s="21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9">
        <f t="shared" si="17"/>
        <v>108.01265822784811</v>
      </c>
      <c r="Q318" t="s">
        <v>8314</v>
      </c>
      <c r="R318" t="s">
        <v>8319</v>
      </c>
      <c r="S318" s="13">
        <f t="shared" si="18"/>
        <v>41950.923576388886</v>
      </c>
      <c r="T318" s="13">
        <f t="shared" si="19"/>
        <v>41984.207638888889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 s="21">
        <v>30000</v>
      </c>
      <c r="E319" s="21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9">
        <f t="shared" si="17"/>
        <v>95.699367088607602</v>
      </c>
      <c r="Q319" t="s">
        <v>8314</v>
      </c>
      <c r="R319" t="s">
        <v>8319</v>
      </c>
      <c r="S319" s="13">
        <f t="shared" si="18"/>
        <v>41589.676886574074</v>
      </c>
      <c r="T319" s="13">
        <f t="shared" si="19"/>
        <v>41619.676886574074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 s="21">
        <v>5000</v>
      </c>
      <c r="E320" s="21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9">
        <f t="shared" si="17"/>
        <v>49.880281690140848</v>
      </c>
      <c r="Q320" t="s">
        <v>8314</v>
      </c>
      <c r="R320" t="s">
        <v>8319</v>
      </c>
      <c r="S320" s="13">
        <f t="shared" si="18"/>
        <v>41330.038784722223</v>
      </c>
      <c r="T320" s="13">
        <f t="shared" si="19"/>
        <v>41359.997118055559</v>
      </c>
    </row>
    <row r="321" spans="1:20" ht="58" x14ac:dyDescent="0.35">
      <c r="A321">
        <v>319</v>
      </c>
      <c r="B321" s="1" t="s">
        <v>320</v>
      </c>
      <c r="C321" s="1" t="s">
        <v>4429</v>
      </c>
      <c r="D321" s="21">
        <v>5000</v>
      </c>
      <c r="E321" s="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9">
        <f t="shared" si="17"/>
        <v>110.47058823529412</v>
      </c>
      <c r="Q321" t="s">
        <v>8314</v>
      </c>
      <c r="R321" t="s">
        <v>8319</v>
      </c>
      <c r="S321" s="13">
        <f t="shared" si="18"/>
        <v>40123.83829861111</v>
      </c>
      <c r="T321" s="13">
        <f t="shared" si="19"/>
        <v>40211.332638888889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 s="21">
        <v>20000</v>
      </c>
      <c r="E322" s="21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9">
        <f t="shared" si="17"/>
        <v>134.91139240506328</v>
      </c>
      <c r="Q322" t="s">
        <v>8314</v>
      </c>
      <c r="R322" t="s">
        <v>8319</v>
      </c>
      <c r="S322" s="13">
        <f t="shared" si="18"/>
        <v>42331.551307870366</v>
      </c>
      <c r="T322" s="13">
        <f t="shared" si="19"/>
        <v>42360.958333333328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 s="21">
        <v>35000</v>
      </c>
      <c r="E323" s="21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 s="9">
        <f t="shared" ref="P323:P386" si="21">E323/L323</f>
        <v>106.62314540059347</v>
      </c>
      <c r="Q323" t="s">
        <v>8314</v>
      </c>
      <c r="R323" t="s">
        <v>8319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 s="21">
        <v>25000</v>
      </c>
      <c r="E324" s="21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9">
        <f t="shared" si="21"/>
        <v>145.04301075268816</v>
      </c>
      <c r="Q324" t="s">
        <v>8314</v>
      </c>
      <c r="R324" t="s">
        <v>8319</v>
      </c>
      <c r="S324" s="13">
        <f t="shared" si="22"/>
        <v>42473.57</v>
      </c>
      <c r="T324" s="13">
        <f t="shared" si="23"/>
        <v>42503.57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 s="21">
        <v>5400</v>
      </c>
      <c r="E325" s="21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9">
        <f t="shared" si="21"/>
        <v>114.58620689655173</v>
      </c>
      <c r="Q325" t="s">
        <v>8314</v>
      </c>
      <c r="R325" t="s">
        <v>8319</v>
      </c>
      <c r="S325" s="13">
        <f t="shared" si="22"/>
        <v>42697.32136574074</v>
      </c>
      <c r="T325" s="13">
        <f t="shared" si="23"/>
        <v>42725.332638888889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 s="21">
        <v>8500</v>
      </c>
      <c r="E326" s="21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9">
        <f t="shared" si="21"/>
        <v>105.3170731707317</v>
      </c>
      <c r="Q326" t="s">
        <v>8314</v>
      </c>
      <c r="R326" t="s">
        <v>8319</v>
      </c>
      <c r="S326" s="13">
        <f t="shared" si="22"/>
        <v>42184.626250000001</v>
      </c>
      <c r="T326" s="13">
        <f t="shared" si="23"/>
        <v>42217.626250000001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 s="21">
        <v>50000</v>
      </c>
      <c r="E327" s="21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9">
        <f t="shared" si="21"/>
        <v>70.921195652173907</v>
      </c>
      <c r="Q327" t="s">
        <v>8314</v>
      </c>
      <c r="R327" t="s">
        <v>8319</v>
      </c>
      <c r="S327" s="13">
        <f t="shared" si="22"/>
        <v>42689.187881944439</v>
      </c>
      <c r="T327" s="13">
        <f t="shared" si="23"/>
        <v>42724.187881944439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 s="21">
        <v>150000</v>
      </c>
      <c r="E328" s="2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9">
        <f t="shared" si="21"/>
        <v>147.17167680278018</v>
      </c>
      <c r="Q328" t="s">
        <v>8314</v>
      </c>
      <c r="R328" t="s">
        <v>8319</v>
      </c>
      <c r="S328" s="13">
        <f t="shared" si="22"/>
        <v>42775.314884259264</v>
      </c>
      <c r="T328" s="13">
        <f t="shared" si="23"/>
        <v>42808.956250000003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 s="21">
        <v>4000</v>
      </c>
      <c r="E329" s="21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9">
        <f t="shared" si="21"/>
        <v>160.47058823529412</v>
      </c>
      <c r="Q329" t="s">
        <v>8314</v>
      </c>
      <c r="R329" t="s">
        <v>8319</v>
      </c>
      <c r="S329" s="13">
        <f t="shared" si="22"/>
        <v>42058.235289351855</v>
      </c>
      <c r="T329" s="13">
        <f t="shared" si="23"/>
        <v>42085.333333333328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 s="21">
        <v>75000</v>
      </c>
      <c r="E330" s="21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9">
        <f t="shared" si="21"/>
        <v>156.04578313253012</v>
      </c>
      <c r="Q330" t="s">
        <v>8314</v>
      </c>
      <c r="R330" t="s">
        <v>8319</v>
      </c>
      <c r="S330" s="13">
        <f t="shared" si="22"/>
        <v>42278.946620370371</v>
      </c>
      <c r="T330" s="13">
        <f t="shared" si="23"/>
        <v>42309.166666666672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 s="21">
        <v>10000</v>
      </c>
      <c r="E331" s="2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9">
        <f t="shared" si="21"/>
        <v>63.17365269461078</v>
      </c>
      <c r="Q331" t="s">
        <v>8314</v>
      </c>
      <c r="R331" t="s">
        <v>8319</v>
      </c>
      <c r="S331" s="13">
        <f t="shared" si="22"/>
        <v>42291.46674768519</v>
      </c>
      <c r="T331" s="13">
        <f t="shared" si="23"/>
        <v>42315.166666666672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 s="21">
        <v>35000</v>
      </c>
      <c r="E332" s="21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9">
        <f t="shared" si="21"/>
        <v>104.82352941176471</v>
      </c>
      <c r="Q332" t="s">
        <v>8314</v>
      </c>
      <c r="R332" t="s">
        <v>8319</v>
      </c>
      <c r="S332" s="13">
        <f t="shared" si="22"/>
        <v>41379.515775462962</v>
      </c>
      <c r="T332" s="13">
        <f t="shared" si="23"/>
        <v>41411.165972222225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 s="21">
        <v>40000</v>
      </c>
      <c r="E333" s="21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9">
        <f t="shared" si="21"/>
        <v>97.356164383561648</v>
      </c>
      <c r="Q333" t="s">
        <v>8314</v>
      </c>
      <c r="R333" t="s">
        <v>8319</v>
      </c>
      <c r="S333" s="13">
        <f t="shared" si="22"/>
        <v>42507.581412037034</v>
      </c>
      <c r="T333" s="13">
        <f t="shared" si="23"/>
        <v>42538.581412037034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 s="21">
        <v>100000</v>
      </c>
      <c r="E334" s="21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9">
        <f t="shared" si="21"/>
        <v>203.63063063063063</v>
      </c>
      <c r="Q334" t="s">
        <v>8314</v>
      </c>
      <c r="R334" t="s">
        <v>8319</v>
      </c>
      <c r="S334" s="13">
        <f t="shared" si="22"/>
        <v>42263.680289351847</v>
      </c>
      <c r="T334" s="13">
        <f t="shared" si="23"/>
        <v>42305.333333333328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 s="21">
        <v>40000</v>
      </c>
      <c r="E335" s="21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9">
        <f t="shared" si="21"/>
        <v>188.31203007518798</v>
      </c>
      <c r="Q335" t="s">
        <v>8314</v>
      </c>
      <c r="R335" t="s">
        <v>8319</v>
      </c>
      <c r="S335" s="13">
        <f t="shared" si="22"/>
        <v>42437.636469907404</v>
      </c>
      <c r="T335" s="13">
        <f t="shared" si="23"/>
        <v>42467.59480324074</v>
      </c>
    </row>
    <row r="336" spans="1:20" ht="58" x14ac:dyDescent="0.35">
      <c r="A336">
        <v>334</v>
      </c>
      <c r="B336" s="1" t="s">
        <v>335</v>
      </c>
      <c r="C336" s="1" t="s">
        <v>4444</v>
      </c>
      <c r="D336" s="21">
        <v>10000</v>
      </c>
      <c r="E336" s="21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9">
        <f t="shared" si="21"/>
        <v>146.65217391304347</v>
      </c>
      <c r="Q336" t="s">
        <v>8314</v>
      </c>
      <c r="R336" t="s">
        <v>8319</v>
      </c>
      <c r="S336" s="13">
        <f t="shared" si="22"/>
        <v>42101.682372685187</v>
      </c>
      <c r="T336" s="13">
        <f t="shared" si="23"/>
        <v>42139.791666666672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 s="21">
        <v>8500</v>
      </c>
      <c r="E337" s="21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9">
        <f t="shared" si="21"/>
        <v>109.1875</v>
      </c>
      <c r="Q337" t="s">
        <v>8314</v>
      </c>
      <c r="R337" t="s">
        <v>8319</v>
      </c>
      <c r="S337" s="13">
        <f t="shared" si="22"/>
        <v>42101.737442129626</v>
      </c>
      <c r="T337" s="13">
        <f t="shared" si="23"/>
        <v>42132.916666666672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 s="21">
        <v>25000</v>
      </c>
      <c r="E338" s="2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9">
        <f t="shared" si="21"/>
        <v>59.249046653144013</v>
      </c>
      <c r="Q338" t="s">
        <v>8314</v>
      </c>
      <c r="R338" t="s">
        <v>8319</v>
      </c>
      <c r="S338" s="13">
        <f t="shared" si="22"/>
        <v>42291.596273148149</v>
      </c>
      <c r="T338" s="13">
        <f t="shared" si="23"/>
        <v>42321.637939814813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 s="21">
        <v>3000</v>
      </c>
      <c r="E339" s="21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9">
        <f t="shared" si="21"/>
        <v>97.904838709677421</v>
      </c>
      <c r="Q339" t="s">
        <v>8314</v>
      </c>
      <c r="R339" t="s">
        <v>8319</v>
      </c>
      <c r="S339" s="13">
        <f t="shared" si="22"/>
        <v>42047.128564814819</v>
      </c>
      <c r="T339" s="13">
        <f t="shared" si="23"/>
        <v>42077.086898148147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 s="21">
        <v>15000</v>
      </c>
      <c r="E340" s="2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9">
        <f t="shared" si="21"/>
        <v>70.000169491525426</v>
      </c>
      <c r="Q340" t="s">
        <v>8314</v>
      </c>
      <c r="R340" t="s">
        <v>8319</v>
      </c>
      <c r="S340" s="13">
        <f t="shared" si="22"/>
        <v>42559.755671296298</v>
      </c>
      <c r="T340" s="13">
        <f t="shared" si="23"/>
        <v>42616.041666666672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 s="21">
        <v>6000</v>
      </c>
      <c r="E341" s="2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9">
        <f t="shared" si="21"/>
        <v>72.865168539325836</v>
      </c>
      <c r="Q341" t="s">
        <v>8314</v>
      </c>
      <c r="R341" t="s">
        <v>8319</v>
      </c>
      <c r="S341" s="13">
        <f t="shared" si="22"/>
        <v>42093.760046296295</v>
      </c>
      <c r="T341" s="13">
        <f t="shared" si="23"/>
        <v>42123.760046296295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 s="21">
        <v>35000</v>
      </c>
      <c r="E342" s="21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9">
        <f t="shared" si="21"/>
        <v>146.34782608695653</v>
      </c>
      <c r="Q342" t="s">
        <v>8314</v>
      </c>
      <c r="R342" t="s">
        <v>8319</v>
      </c>
      <c r="S342" s="13">
        <f t="shared" si="22"/>
        <v>42772.669062500005</v>
      </c>
      <c r="T342" s="13">
        <f t="shared" si="23"/>
        <v>42802.875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 s="21">
        <v>3500</v>
      </c>
      <c r="E343" s="21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9">
        <f t="shared" si="21"/>
        <v>67.909090909090907</v>
      </c>
      <c r="Q343" t="s">
        <v>8314</v>
      </c>
      <c r="R343" t="s">
        <v>8319</v>
      </c>
      <c r="S343" s="13">
        <f t="shared" si="22"/>
        <v>41894.879606481481</v>
      </c>
      <c r="T343" s="13">
        <f t="shared" si="23"/>
        <v>41913.165972222225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 s="21">
        <v>55000</v>
      </c>
      <c r="E344" s="2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9">
        <f t="shared" si="21"/>
        <v>169.85083076923075</v>
      </c>
      <c r="Q344" t="s">
        <v>8314</v>
      </c>
      <c r="R344" t="s">
        <v>8319</v>
      </c>
      <c r="S344" s="13">
        <f t="shared" si="22"/>
        <v>42459.780844907407</v>
      </c>
      <c r="T344" s="13">
        <f t="shared" si="23"/>
        <v>42489.780844907407</v>
      </c>
    </row>
    <row r="345" spans="1:20" ht="58" x14ac:dyDescent="0.35">
      <c r="A345">
        <v>343</v>
      </c>
      <c r="B345" s="1" t="s">
        <v>344</v>
      </c>
      <c r="C345" s="1" t="s">
        <v>4453</v>
      </c>
      <c r="D345" s="21">
        <v>30000</v>
      </c>
      <c r="E345" s="2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9">
        <f t="shared" si="21"/>
        <v>58.413339694656486</v>
      </c>
      <c r="Q345" t="s">
        <v>8314</v>
      </c>
      <c r="R345" t="s">
        <v>8319</v>
      </c>
      <c r="S345" s="13">
        <f t="shared" si="22"/>
        <v>41926.73778935185</v>
      </c>
      <c r="T345" s="13">
        <f t="shared" si="23"/>
        <v>41957.125</v>
      </c>
    </row>
    <row r="346" spans="1:20" ht="58" x14ac:dyDescent="0.35">
      <c r="A346">
        <v>344</v>
      </c>
      <c r="B346" s="1" t="s">
        <v>345</v>
      </c>
      <c r="C346" s="1" t="s">
        <v>4454</v>
      </c>
      <c r="D346" s="21">
        <v>33500</v>
      </c>
      <c r="E346" s="21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9">
        <f t="shared" si="21"/>
        <v>119.99298245614035</v>
      </c>
      <c r="Q346" t="s">
        <v>8314</v>
      </c>
      <c r="R346" t="s">
        <v>8319</v>
      </c>
      <c r="S346" s="13">
        <f t="shared" si="22"/>
        <v>42111.970995370371</v>
      </c>
      <c r="T346" s="13">
        <f t="shared" si="23"/>
        <v>42156.097222222219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 s="21">
        <v>14500</v>
      </c>
      <c r="E347" s="21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9">
        <f t="shared" si="21"/>
        <v>99.860335195530723</v>
      </c>
      <c r="Q347" t="s">
        <v>8314</v>
      </c>
      <c r="R347" t="s">
        <v>8319</v>
      </c>
      <c r="S347" s="13">
        <f t="shared" si="22"/>
        <v>42114.944328703699</v>
      </c>
      <c r="T347" s="13">
        <f t="shared" si="23"/>
        <v>42144.944328703699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 s="21">
        <v>10000</v>
      </c>
      <c r="E348" s="2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9">
        <f t="shared" si="21"/>
        <v>90.579148936170213</v>
      </c>
      <c r="Q348" t="s">
        <v>8314</v>
      </c>
      <c r="R348" t="s">
        <v>8319</v>
      </c>
      <c r="S348" s="13">
        <f t="shared" si="22"/>
        <v>42261.500243055561</v>
      </c>
      <c r="T348" s="13">
        <f t="shared" si="23"/>
        <v>42291.500243055561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 s="21">
        <v>40000</v>
      </c>
      <c r="E349" s="21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9">
        <f t="shared" si="21"/>
        <v>117.77361477572559</v>
      </c>
      <c r="Q349" t="s">
        <v>8314</v>
      </c>
      <c r="R349" t="s">
        <v>8319</v>
      </c>
      <c r="S349" s="13">
        <f t="shared" si="22"/>
        <v>42292.495474537034</v>
      </c>
      <c r="T349" s="13">
        <f t="shared" si="23"/>
        <v>42322.537141203706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 s="21">
        <v>10000</v>
      </c>
      <c r="E350" s="21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9">
        <f t="shared" si="21"/>
        <v>86.554621848739501</v>
      </c>
      <c r="Q350" t="s">
        <v>8314</v>
      </c>
      <c r="R350" t="s">
        <v>8319</v>
      </c>
      <c r="S350" s="13">
        <f t="shared" si="22"/>
        <v>42207.58699074074</v>
      </c>
      <c r="T350" s="13">
        <f t="shared" si="23"/>
        <v>42237.58699074074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 s="21">
        <v>11260</v>
      </c>
      <c r="E351" s="2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9">
        <f t="shared" si="21"/>
        <v>71.899281437125751</v>
      </c>
      <c r="Q351" t="s">
        <v>8314</v>
      </c>
      <c r="R351" t="s">
        <v>8319</v>
      </c>
      <c r="S351" s="13">
        <f t="shared" si="22"/>
        <v>42760.498935185184</v>
      </c>
      <c r="T351" s="13">
        <f t="shared" si="23"/>
        <v>42790.498935185184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 s="21">
        <v>25000</v>
      </c>
      <c r="E352" s="21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9">
        <f t="shared" si="21"/>
        <v>129.81900452488688</v>
      </c>
      <c r="Q352" t="s">
        <v>8314</v>
      </c>
      <c r="R352" t="s">
        <v>8319</v>
      </c>
      <c r="S352" s="13">
        <f t="shared" si="22"/>
        <v>42586.066076388888</v>
      </c>
      <c r="T352" s="13">
        <f t="shared" si="23"/>
        <v>42624.165972222225</v>
      </c>
    </row>
    <row r="353" spans="1:20" ht="58" x14ac:dyDescent="0.35">
      <c r="A353">
        <v>351</v>
      </c>
      <c r="B353" s="1" t="s">
        <v>352</v>
      </c>
      <c r="C353" s="1" t="s">
        <v>4461</v>
      </c>
      <c r="D353" s="21">
        <v>34000</v>
      </c>
      <c r="E353" s="21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9">
        <f t="shared" si="21"/>
        <v>44.912863070539416</v>
      </c>
      <c r="Q353" t="s">
        <v>8314</v>
      </c>
      <c r="R353" t="s">
        <v>8319</v>
      </c>
      <c r="S353" s="13">
        <f t="shared" si="22"/>
        <v>42427.964745370366</v>
      </c>
      <c r="T353" s="13">
        <f t="shared" si="23"/>
        <v>42467.923078703709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 s="21">
        <v>10000</v>
      </c>
      <c r="E354" s="21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9">
        <f t="shared" si="21"/>
        <v>40.755244755244753</v>
      </c>
      <c r="Q354" t="s">
        <v>8314</v>
      </c>
      <c r="R354" t="s">
        <v>8319</v>
      </c>
      <c r="S354" s="13">
        <f t="shared" si="22"/>
        <v>41890.167453703703</v>
      </c>
      <c r="T354" s="13">
        <f t="shared" si="23"/>
        <v>41920.167453703703</v>
      </c>
    </row>
    <row r="355" spans="1:20" ht="58" x14ac:dyDescent="0.35">
      <c r="A355">
        <v>353</v>
      </c>
      <c r="B355" s="1" t="s">
        <v>354</v>
      </c>
      <c r="C355" s="1" t="s">
        <v>4463</v>
      </c>
      <c r="D355" s="21">
        <v>58425</v>
      </c>
      <c r="E355" s="2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9">
        <f t="shared" si="21"/>
        <v>103.52394779771615</v>
      </c>
      <c r="Q355" t="s">
        <v>8314</v>
      </c>
      <c r="R355" t="s">
        <v>8319</v>
      </c>
      <c r="S355" s="13">
        <f t="shared" si="22"/>
        <v>42297.791886574079</v>
      </c>
      <c r="T355" s="13">
        <f t="shared" si="23"/>
        <v>42327.833553240736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 s="21">
        <v>3500</v>
      </c>
      <c r="E356" s="21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9">
        <f t="shared" si="21"/>
        <v>125.44827586206897</v>
      </c>
      <c r="Q356" t="s">
        <v>8314</v>
      </c>
      <c r="R356" t="s">
        <v>8319</v>
      </c>
      <c r="S356" s="13">
        <f t="shared" si="22"/>
        <v>42438.827789351853</v>
      </c>
      <c r="T356" s="13">
        <f t="shared" si="23"/>
        <v>42468.786122685182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 s="21">
        <v>35000</v>
      </c>
      <c r="E357" s="21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9">
        <f t="shared" si="21"/>
        <v>246.60606060606059</v>
      </c>
      <c r="Q357" t="s">
        <v>8314</v>
      </c>
      <c r="R357" t="s">
        <v>8319</v>
      </c>
      <c r="S357" s="13">
        <f t="shared" si="22"/>
        <v>41943.293912037036</v>
      </c>
      <c r="T357" s="13">
        <f t="shared" si="23"/>
        <v>41974.3355787037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 s="21">
        <v>7500</v>
      </c>
      <c r="E358" s="21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9">
        <f t="shared" si="21"/>
        <v>79.401340206185566</v>
      </c>
      <c r="Q358" t="s">
        <v>8314</v>
      </c>
      <c r="R358" t="s">
        <v>8319</v>
      </c>
      <c r="S358" s="13">
        <f t="shared" si="22"/>
        <v>42415.803159722222</v>
      </c>
      <c r="T358" s="13">
        <f t="shared" si="23"/>
        <v>42445.761493055557</v>
      </c>
    </row>
    <row r="359" spans="1:20" ht="58" x14ac:dyDescent="0.35">
      <c r="A359">
        <v>357</v>
      </c>
      <c r="B359" s="1" t="s">
        <v>358</v>
      </c>
      <c r="C359" s="1" t="s">
        <v>4467</v>
      </c>
      <c r="D359" s="21">
        <v>15000</v>
      </c>
      <c r="E359" s="21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9">
        <f t="shared" si="21"/>
        <v>86.138613861386133</v>
      </c>
      <c r="Q359" t="s">
        <v>8314</v>
      </c>
      <c r="R359" t="s">
        <v>8319</v>
      </c>
      <c r="S359" s="13">
        <f t="shared" si="22"/>
        <v>42078.222187499996</v>
      </c>
      <c r="T359" s="13">
        <f t="shared" si="23"/>
        <v>42118.222187499996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 s="21">
        <v>50000</v>
      </c>
      <c r="E360" s="21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9">
        <f t="shared" si="21"/>
        <v>193.04868913857678</v>
      </c>
      <c r="Q360" t="s">
        <v>8314</v>
      </c>
      <c r="R360" t="s">
        <v>8319</v>
      </c>
      <c r="S360" s="13">
        <f t="shared" si="22"/>
        <v>42507.860196759255</v>
      </c>
      <c r="T360" s="13">
        <f t="shared" si="23"/>
        <v>42536.625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 s="21">
        <v>24200</v>
      </c>
      <c r="E361" s="2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9">
        <f t="shared" si="21"/>
        <v>84.023178807947019</v>
      </c>
      <c r="Q361" t="s">
        <v>8314</v>
      </c>
      <c r="R361" t="s">
        <v>8319</v>
      </c>
      <c r="S361" s="13">
        <f t="shared" si="22"/>
        <v>41935.070486111108</v>
      </c>
      <c r="T361" s="13">
        <f t="shared" si="23"/>
        <v>41957.216666666667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 s="21">
        <v>12000</v>
      </c>
      <c r="E362" s="21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9">
        <f t="shared" si="21"/>
        <v>139.82758620689654</v>
      </c>
      <c r="Q362" t="s">
        <v>8314</v>
      </c>
      <c r="R362" t="s">
        <v>8319</v>
      </c>
      <c r="S362" s="13">
        <f t="shared" si="22"/>
        <v>42163.897916666669</v>
      </c>
      <c r="T362" s="13">
        <f t="shared" si="23"/>
        <v>42208.132638888885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 s="21">
        <v>35000</v>
      </c>
      <c r="E363" s="2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9">
        <f t="shared" si="21"/>
        <v>109.82189265536722</v>
      </c>
      <c r="Q363" t="s">
        <v>8314</v>
      </c>
      <c r="R363" t="s">
        <v>8319</v>
      </c>
      <c r="S363" s="13">
        <f t="shared" si="22"/>
        <v>41936.001226851848</v>
      </c>
      <c r="T363" s="13">
        <f t="shared" si="23"/>
        <v>41966.042893518519</v>
      </c>
    </row>
    <row r="364" spans="1:20" ht="58" x14ac:dyDescent="0.35">
      <c r="A364">
        <v>362</v>
      </c>
      <c r="B364" s="1" t="s">
        <v>363</v>
      </c>
      <c r="C364" s="1" t="s">
        <v>4472</v>
      </c>
      <c r="D364" s="21">
        <v>9665</v>
      </c>
      <c r="E364" s="21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9">
        <f t="shared" si="21"/>
        <v>139.53488372093022</v>
      </c>
      <c r="Q364" t="s">
        <v>8314</v>
      </c>
      <c r="R364" t="s">
        <v>8319</v>
      </c>
      <c r="S364" s="13">
        <f t="shared" si="22"/>
        <v>41837.210543981484</v>
      </c>
      <c r="T364" s="13">
        <f t="shared" si="23"/>
        <v>41859</v>
      </c>
    </row>
    <row r="365" spans="1:20" ht="58" x14ac:dyDescent="0.35">
      <c r="A365">
        <v>363</v>
      </c>
      <c r="B365" s="1" t="s">
        <v>364</v>
      </c>
      <c r="C365" s="1" t="s">
        <v>4473</v>
      </c>
      <c r="D365" s="21">
        <v>8925</v>
      </c>
      <c r="E365" s="21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9">
        <f t="shared" si="21"/>
        <v>347.84615384615387</v>
      </c>
      <c r="Q365" t="s">
        <v>8314</v>
      </c>
      <c r="R365" t="s">
        <v>8319</v>
      </c>
      <c r="S365" s="13">
        <f t="shared" si="22"/>
        <v>40255.744629629626</v>
      </c>
      <c r="T365" s="13">
        <f t="shared" si="23"/>
        <v>40300.806944444441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 s="21">
        <v>7000</v>
      </c>
      <c r="E366" s="21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9">
        <f t="shared" si="21"/>
        <v>68.24159292035398</v>
      </c>
      <c r="Q366" t="s">
        <v>8314</v>
      </c>
      <c r="R366" t="s">
        <v>8319</v>
      </c>
      <c r="S366" s="13">
        <f t="shared" si="22"/>
        <v>41780.859629629631</v>
      </c>
      <c r="T366" s="13">
        <f t="shared" si="23"/>
        <v>41811.165972222225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 s="21">
        <v>15000</v>
      </c>
      <c r="E367" s="21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9">
        <f t="shared" si="21"/>
        <v>239.93846153846152</v>
      </c>
      <c r="Q367" t="s">
        <v>8314</v>
      </c>
      <c r="R367" t="s">
        <v>8319</v>
      </c>
      <c r="S367" s="13">
        <f t="shared" si="22"/>
        <v>41668.606469907405</v>
      </c>
      <c r="T367" s="13">
        <f t="shared" si="23"/>
        <v>41698.606469907405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 s="21">
        <v>38000</v>
      </c>
      <c r="E368" s="21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9">
        <f t="shared" si="21"/>
        <v>287.31343283582089</v>
      </c>
      <c r="Q368" t="s">
        <v>8314</v>
      </c>
      <c r="R368" t="s">
        <v>8319</v>
      </c>
      <c r="S368" s="13">
        <f t="shared" si="22"/>
        <v>41019.793032407404</v>
      </c>
      <c r="T368" s="13">
        <f t="shared" si="23"/>
        <v>41049.793032407404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 s="21">
        <v>10000</v>
      </c>
      <c r="E369" s="2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9">
        <f t="shared" si="21"/>
        <v>86.84882352941176</v>
      </c>
      <c r="Q369" t="s">
        <v>8314</v>
      </c>
      <c r="R369" t="s">
        <v>8319</v>
      </c>
      <c r="S369" s="13">
        <f t="shared" si="22"/>
        <v>41355.577291666668</v>
      </c>
      <c r="T369" s="13">
        <f t="shared" si="23"/>
        <v>41395.207638888889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 s="21">
        <v>12500</v>
      </c>
      <c r="E370" s="21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9">
        <f t="shared" si="21"/>
        <v>81.84905660377359</v>
      </c>
      <c r="Q370" t="s">
        <v>8314</v>
      </c>
      <c r="R370" t="s">
        <v>8319</v>
      </c>
      <c r="S370" s="13">
        <f t="shared" si="22"/>
        <v>42043.605578703704</v>
      </c>
      <c r="T370" s="13">
        <f t="shared" si="23"/>
        <v>42078.563912037032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 s="21">
        <v>6500</v>
      </c>
      <c r="E371" s="2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9">
        <f t="shared" si="21"/>
        <v>42.874970059880241</v>
      </c>
      <c r="Q371" t="s">
        <v>8314</v>
      </c>
      <c r="R371" t="s">
        <v>8319</v>
      </c>
      <c r="S371" s="13">
        <f t="shared" si="22"/>
        <v>40893.551724537036</v>
      </c>
      <c r="T371" s="13">
        <f t="shared" si="23"/>
        <v>40923.551724537036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 s="21">
        <v>25000</v>
      </c>
      <c r="E372" s="21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9">
        <f t="shared" si="21"/>
        <v>709.41860465116281</v>
      </c>
      <c r="Q372" t="s">
        <v>8314</v>
      </c>
      <c r="R372" t="s">
        <v>8319</v>
      </c>
      <c r="S372" s="13">
        <f t="shared" si="22"/>
        <v>42711.795138888891</v>
      </c>
      <c r="T372" s="13">
        <f t="shared" si="23"/>
        <v>42741.795138888891</v>
      </c>
    </row>
    <row r="373" spans="1:20" ht="58" x14ac:dyDescent="0.35">
      <c r="A373">
        <v>371</v>
      </c>
      <c r="B373" s="1" t="s">
        <v>372</v>
      </c>
      <c r="C373" s="1" t="s">
        <v>4481</v>
      </c>
      <c r="D373" s="21">
        <v>150000</v>
      </c>
      <c r="E373" s="21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9">
        <f t="shared" si="21"/>
        <v>161.25517890772127</v>
      </c>
      <c r="Q373" t="s">
        <v>8314</v>
      </c>
      <c r="R373" t="s">
        <v>8319</v>
      </c>
      <c r="S373" s="13">
        <f t="shared" si="22"/>
        <v>41261.767812500002</v>
      </c>
      <c r="T373" s="13">
        <f t="shared" si="23"/>
        <v>41306.767812500002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 s="21">
        <v>300</v>
      </c>
      <c r="E374" s="21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9">
        <f t="shared" si="21"/>
        <v>41.777777777777779</v>
      </c>
      <c r="Q374" t="s">
        <v>8314</v>
      </c>
      <c r="R374" t="s">
        <v>8319</v>
      </c>
      <c r="S374" s="13">
        <f t="shared" si="22"/>
        <v>42425.576898148152</v>
      </c>
      <c r="T374" s="13">
        <f t="shared" si="23"/>
        <v>42465.666666666672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 s="21">
        <v>7500</v>
      </c>
      <c r="E375" s="21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9">
        <f t="shared" si="21"/>
        <v>89.887640449438209</v>
      </c>
      <c r="Q375" t="s">
        <v>8314</v>
      </c>
      <c r="R375" t="s">
        <v>8319</v>
      </c>
      <c r="S375" s="13">
        <f t="shared" si="22"/>
        <v>41078.91201388889</v>
      </c>
      <c r="T375" s="13">
        <f t="shared" si="23"/>
        <v>41108.91201388889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 s="21">
        <v>6000</v>
      </c>
      <c r="E376" s="21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9">
        <f t="shared" si="21"/>
        <v>45.051724137931032</v>
      </c>
      <c r="Q376" t="s">
        <v>8314</v>
      </c>
      <c r="R376" t="s">
        <v>8319</v>
      </c>
      <c r="S376" s="13">
        <f t="shared" si="22"/>
        <v>40757.889247685183</v>
      </c>
      <c r="T376" s="13">
        <f t="shared" si="23"/>
        <v>40802.889247685183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 s="21">
        <v>500</v>
      </c>
      <c r="E377" s="21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9">
        <f t="shared" si="21"/>
        <v>42.857142857142854</v>
      </c>
      <c r="Q377" t="s">
        <v>8314</v>
      </c>
      <c r="R377" t="s">
        <v>8319</v>
      </c>
      <c r="S377" s="13">
        <f t="shared" si="22"/>
        <v>41657.985081018516</v>
      </c>
      <c r="T377" s="13">
        <f t="shared" si="23"/>
        <v>41699.720833333333</v>
      </c>
    </row>
    <row r="378" spans="1:20" ht="58" x14ac:dyDescent="0.35">
      <c r="A378">
        <v>376</v>
      </c>
      <c r="B378" s="1" t="s">
        <v>377</v>
      </c>
      <c r="C378" s="1" t="s">
        <v>4486</v>
      </c>
      <c r="D378" s="21">
        <v>2450</v>
      </c>
      <c r="E378" s="21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9">
        <f t="shared" si="21"/>
        <v>54.083333333333336</v>
      </c>
      <c r="Q378" t="s">
        <v>8314</v>
      </c>
      <c r="R378" t="s">
        <v>8319</v>
      </c>
      <c r="S378" s="13">
        <f t="shared" si="22"/>
        <v>42576.452731481477</v>
      </c>
      <c r="T378" s="13">
        <f t="shared" si="23"/>
        <v>42607.452731481477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 s="21">
        <v>12000</v>
      </c>
      <c r="E379" s="21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9">
        <f t="shared" si="21"/>
        <v>103.21804511278195</v>
      </c>
      <c r="Q379" t="s">
        <v>8314</v>
      </c>
      <c r="R379" t="s">
        <v>8319</v>
      </c>
      <c r="S379" s="13">
        <f t="shared" si="22"/>
        <v>42292.250787037032</v>
      </c>
      <c r="T379" s="13">
        <f t="shared" si="23"/>
        <v>42322.292361111111</v>
      </c>
    </row>
    <row r="380" spans="1:20" ht="58" x14ac:dyDescent="0.35">
      <c r="A380">
        <v>378</v>
      </c>
      <c r="B380" s="1" t="s">
        <v>379</v>
      </c>
      <c r="C380" s="1" t="s">
        <v>4488</v>
      </c>
      <c r="D380" s="21">
        <v>3000</v>
      </c>
      <c r="E380" s="21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9">
        <f t="shared" si="21"/>
        <v>40.397590361445786</v>
      </c>
      <c r="Q380" t="s">
        <v>8314</v>
      </c>
      <c r="R380" t="s">
        <v>8319</v>
      </c>
      <c r="S380" s="13">
        <f t="shared" si="22"/>
        <v>42370.571851851855</v>
      </c>
      <c r="T380" s="13">
        <f t="shared" si="23"/>
        <v>42394.994444444441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 s="21">
        <v>15000</v>
      </c>
      <c r="E381" s="2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9">
        <f t="shared" si="21"/>
        <v>116.85906040268456</v>
      </c>
      <c r="Q381" t="s">
        <v>8314</v>
      </c>
      <c r="R381" t="s">
        <v>8319</v>
      </c>
      <c r="S381" s="13">
        <f t="shared" si="22"/>
        <v>40987.688333333332</v>
      </c>
      <c r="T381" s="13">
        <f t="shared" si="23"/>
        <v>41032.688333333332</v>
      </c>
    </row>
    <row r="382" spans="1:20" ht="58" x14ac:dyDescent="0.35">
      <c r="A382">
        <v>380</v>
      </c>
      <c r="B382" s="1" t="s">
        <v>381</v>
      </c>
      <c r="C382" s="1" t="s">
        <v>4490</v>
      </c>
      <c r="D382" s="21">
        <v>4000</v>
      </c>
      <c r="E382" s="21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9">
        <f t="shared" si="21"/>
        <v>115.51020408163265</v>
      </c>
      <c r="Q382" t="s">
        <v>8314</v>
      </c>
      <c r="R382" t="s">
        <v>8319</v>
      </c>
      <c r="S382" s="13">
        <f t="shared" si="22"/>
        <v>42367.719814814816</v>
      </c>
      <c r="T382" s="13">
        <f t="shared" si="23"/>
        <v>42392.719814814816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 s="21">
        <v>25000</v>
      </c>
      <c r="E383" s="21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9">
        <f t="shared" si="21"/>
        <v>104.31274900398407</v>
      </c>
      <c r="Q383" t="s">
        <v>8314</v>
      </c>
      <c r="R383" t="s">
        <v>8319</v>
      </c>
      <c r="S383" s="13">
        <f t="shared" si="22"/>
        <v>41085.698113425926</v>
      </c>
      <c r="T383" s="13">
        <f t="shared" si="23"/>
        <v>41120.208333333336</v>
      </c>
    </row>
    <row r="384" spans="1:20" ht="58" x14ac:dyDescent="0.35">
      <c r="A384">
        <v>382</v>
      </c>
      <c r="B384" s="1" t="s">
        <v>383</v>
      </c>
      <c r="C384" s="1" t="s">
        <v>4492</v>
      </c>
      <c r="D384" s="21">
        <v>600</v>
      </c>
      <c r="E384" s="21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9">
        <f t="shared" si="21"/>
        <v>69.772727272727266</v>
      </c>
      <c r="Q384" t="s">
        <v>8314</v>
      </c>
      <c r="R384" t="s">
        <v>8319</v>
      </c>
      <c r="S384" s="13">
        <f t="shared" si="22"/>
        <v>41144.709490740745</v>
      </c>
      <c r="T384" s="13">
        <f t="shared" si="23"/>
        <v>41158.709490740745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 s="21">
        <v>999</v>
      </c>
      <c r="E385" s="21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9">
        <f t="shared" si="21"/>
        <v>43.020833333333336</v>
      </c>
      <c r="Q385" t="s">
        <v>8314</v>
      </c>
      <c r="R385" t="s">
        <v>8319</v>
      </c>
      <c r="S385" s="13">
        <f t="shared" si="22"/>
        <v>41755.117581018516</v>
      </c>
      <c r="T385" s="13">
        <f t="shared" si="23"/>
        <v>41778.117581018516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 s="21">
        <v>20000</v>
      </c>
      <c r="E386" s="21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9">
        <f t="shared" si="21"/>
        <v>58.540469973890339</v>
      </c>
      <c r="Q386" t="s">
        <v>8314</v>
      </c>
      <c r="R386" t="s">
        <v>8319</v>
      </c>
      <c r="S386" s="13">
        <f t="shared" si="22"/>
        <v>41980.781793981485</v>
      </c>
      <c r="T386" s="13">
        <f t="shared" si="23"/>
        <v>42010.781793981485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 s="21">
        <v>25000</v>
      </c>
      <c r="E387" s="21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 s="9">
        <f t="shared" ref="P387:P450" si="25">E387/L387</f>
        <v>111.79535864978902</v>
      </c>
      <c r="Q387" t="s">
        <v>8314</v>
      </c>
      <c r="R387" t="s">
        <v>8319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 s="21">
        <v>600</v>
      </c>
      <c r="E388" s="21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9">
        <f t="shared" si="25"/>
        <v>46.230769230769234</v>
      </c>
      <c r="Q388" t="s">
        <v>8314</v>
      </c>
      <c r="R388" t="s">
        <v>8319</v>
      </c>
      <c r="S388" s="13">
        <f t="shared" si="26"/>
        <v>42211.951284722221</v>
      </c>
      <c r="T388" s="13">
        <f t="shared" si="27"/>
        <v>42226.951284722221</v>
      </c>
    </row>
    <row r="389" spans="1:20" ht="58" x14ac:dyDescent="0.35">
      <c r="A389">
        <v>387</v>
      </c>
      <c r="B389" s="1" t="s">
        <v>388</v>
      </c>
      <c r="C389" s="1" t="s">
        <v>4497</v>
      </c>
      <c r="D389" s="21">
        <v>38000</v>
      </c>
      <c r="E389" s="21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9">
        <f t="shared" si="25"/>
        <v>144.69039145907473</v>
      </c>
      <c r="Q389" t="s">
        <v>8314</v>
      </c>
      <c r="R389" t="s">
        <v>8319</v>
      </c>
      <c r="S389" s="13">
        <f t="shared" si="26"/>
        <v>42200.67659722222</v>
      </c>
      <c r="T389" s="13">
        <f t="shared" si="27"/>
        <v>42231.25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 s="21">
        <v>5000</v>
      </c>
      <c r="E390" s="21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9">
        <f t="shared" si="25"/>
        <v>88.845070422535215</v>
      </c>
      <c r="Q390" t="s">
        <v>8314</v>
      </c>
      <c r="R390" t="s">
        <v>8319</v>
      </c>
      <c r="S390" s="13">
        <f t="shared" si="26"/>
        <v>42549.076157407413</v>
      </c>
      <c r="T390" s="13">
        <f t="shared" si="27"/>
        <v>42579.076157407413</v>
      </c>
    </row>
    <row r="391" spans="1:20" ht="58" x14ac:dyDescent="0.35">
      <c r="A391">
        <v>389</v>
      </c>
      <c r="B391" s="1" t="s">
        <v>390</v>
      </c>
      <c r="C391" s="1" t="s">
        <v>4499</v>
      </c>
      <c r="D391" s="21">
        <v>68000</v>
      </c>
      <c r="E391" s="2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9">
        <f t="shared" si="25"/>
        <v>81.75107284768211</v>
      </c>
      <c r="Q391" t="s">
        <v>8314</v>
      </c>
      <c r="R391" t="s">
        <v>8319</v>
      </c>
      <c r="S391" s="13">
        <f t="shared" si="26"/>
        <v>41674.063078703701</v>
      </c>
      <c r="T391" s="13">
        <f t="shared" si="27"/>
        <v>41705.957638888889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 s="21">
        <v>1000</v>
      </c>
      <c r="E392" s="21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9">
        <f t="shared" si="25"/>
        <v>71.428571428571431</v>
      </c>
      <c r="Q392" t="s">
        <v>8314</v>
      </c>
      <c r="R392" t="s">
        <v>8319</v>
      </c>
      <c r="S392" s="13">
        <f t="shared" si="26"/>
        <v>42112.036712962959</v>
      </c>
      <c r="T392" s="13">
        <f t="shared" si="27"/>
        <v>42132.036712962959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 s="21">
        <v>20000</v>
      </c>
      <c r="E393" s="21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9">
        <f t="shared" si="25"/>
        <v>104.25906735751295</v>
      </c>
      <c r="Q393" t="s">
        <v>8314</v>
      </c>
      <c r="R393" t="s">
        <v>8319</v>
      </c>
      <c r="S393" s="13">
        <f t="shared" si="26"/>
        <v>40865.042256944449</v>
      </c>
      <c r="T393" s="13">
        <f t="shared" si="27"/>
        <v>40895.040972222225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 s="21">
        <v>18500</v>
      </c>
      <c r="E394" s="21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9">
        <f t="shared" si="25"/>
        <v>90.616504854368927</v>
      </c>
      <c r="Q394" t="s">
        <v>8314</v>
      </c>
      <c r="R394" t="s">
        <v>8319</v>
      </c>
      <c r="S394" s="13">
        <f t="shared" si="26"/>
        <v>40763.717256944445</v>
      </c>
      <c r="T394" s="13">
        <f t="shared" si="27"/>
        <v>40794.125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 s="21">
        <v>50000</v>
      </c>
      <c r="E395" s="21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9">
        <f t="shared" si="25"/>
        <v>157.33048433048432</v>
      </c>
      <c r="Q395" t="s">
        <v>8314</v>
      </c>
      <c r="R395" t="s">
        <v>8319</v>
      </c>
      <c r="S395" s="13">
        <f t="shared" si="26"/>
        <v>41526.708935185183</v>
      </c>
      <c r="T395" s="13">
        <f t="shared" si="27"/>
        <v>41557.708935185183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 s="21">
        <v>4700</v>
      </c>
      <c r="E396" s="21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9">
        <f t="shared" si="25"/>
        <v>105.18</v>
      </c>
      <c r="Q396" t="s">
        <v>8314</v>
      </c>
      <c r="R396" t="s">
        <v>8319</v>
      </c>
      <c r="S396" s="13">
        <f t="shared" si="26"/>
        <v>42417.818078703705</v>
      </c>
      <c r="T396" s="13">
        <f t="shared" si="27"/>
        <v>42477.776412037041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 s="21">
        <v>10000</v>
      </c>
      <c r="E397" s="2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9">
        <f t="shared" si="25"/>
        <v>58.719836956521746</v>
      </c>
      <c r="Q397" t="s">
        <v>8314</v>
      </c>
      <c r="R397" t="s">
        <v>8319</v>
      </c>
      <c r="S397" s="13">
        <f t="shared" si="26"/>
        <v>40990.909259259257</v>
      </c>
      <c r="T397" s="13">
        <f t="shared" si="27"/>
        <v>41026.897222222222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 s="21">
        <v>15000</v>
      </c>
      <c r="E398" s="21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9">
        <f t="shared" si="25"/>
        <v>81.632653061224488</v>
      </c>
      <c r="Q398" t="s">
        <v>8314</v>
      </c>
      <c r="R398" t="s">
        <v>8319</v>
      </c>
      <c r="S398" s="13">
        <f t="shared" si="26"/>
        <v>41082.564884259256</v>
      </c>
      <c r="T398" s="13">
        <f t="shared" si="27"/>
        <v>41097.564884259256</v>
      </c>
    </row>
    <row r="399" spans="1:20" ht="58" x14ac:dyDescent="0.35">
      <c r="A399">
        <v>397</v>
      </c>
      <c r="B399" s="1" t="s">
        <v>398</v>
      </c>
      <c r="C399" s="1" t="s">
        <v>4507</v>
      </c>
      <c r="D399" s="21">
        <v>12444</v>
      </c>
      <c r="E399" s="2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9">
        <f t="shared" si="25"/>
        <v>56.460043668122275</v>
      </c>
      <c r="Q399" t="s">
        <v>8314</v>
      </c>
      <c r="R399" t="s">
        <v>8319</v>
      </c>
      <c r="S399" s="13">
        <f t="shared" si="26"/>
        <v>40379.776435185187</v>
      </c>
      <c r="T399" s="13">
        <f t="shared" si="27"/>
        <v>40422.155555555553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 s="21">
        <v>7500</v>
      </c>
      <c r="E400" s="21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9">
        <f t="shared" si="25"/>
        <v>140.1044776119403</v>
      </c>
      <c r="Q400" t="s">
        <v>8314</v>
      </c>
      <c r="R400" t="s">
        <v>8319</v>
      </c>
      <c r="S400" s="13">
        <f t="shared" si="26"/>
        <v>42078.793124999997</v>
      </c>
      <c r="T400" s="13">
        <f t="shared" si="27"/>
        <v>42123.793124999997</v>
      </c>
    </row>
    <row r="401" spans="1:20" ht="58" x14ac:dyDescent="0.35">
      <c r="A401">
        <v>399</v>
      </c>
      <c r="B401" s="1" t="s">
        <v>400</v>
      </c>
      <c r="C401" s="1" t="s">
        <v>4509</v>
      </c>
      <c r="D401" s="21">
        <v>20000</v>
      </c>
      <c r="E401" s="2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9">
        <f t="shared" si="25"/>
        <v>224.85263157894738</v>
      </c>
      <c r="Q401" t="s">
        <v>8314</v>
      </c>
      <c r="R401" t="s">
        <v>8319</v>
      </c>
      <c r="S401" s="13">
        <f t="shared" si="26"/>
        <v>42687.875775462962</v>
      </c>
      <c r="T401" s="13">
        <f t="shared" si="27"/>
        <v>42718.5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 s="21">
        <v>10000</v>
      </c>
      <c r="E402" s="2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9">
        <f t="shared" si="25"/>
        <v>181.13306451612902</v>
      </c>
      <c r="Q402" t="s">
        <v>8314</v>
      </c>
      <c r="R402" t="s">
        <v>8319</v>
      </c>
      <c r="S402" s="13">
        <f t="shared" si="26"/>
        <v>41745.635960648149</v>
      </c>
      <c r="T402" s="13">
        <f t="shared" si="27"/>
        <v>41776.145833333336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 s="21">
        <v>50000</v>
      </c>
      <c r="E403" s="21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9">
        <f t="shared" si="25"/>
        <v>711.04109589041093</v>
      </c>
      <c r="Q403" t="s">
        <v>8314</v>
      </c>
      <c r="R403" t="s">
        <v>8319</v>
      </c>
      <c r="S403" s="13">
        <f t="shared" si="26"/>
        <v>40732.842245370368</v>
      </c>
      <c r="T403" s="13">
        <f t="shared" si="27"/>
        <v>40762.842245370368</v>
      </c>
    </row>
    <row r="404" spans="1:20" ht="58" x14ac:dyDescent="0.35">
      <c r="A404">
        <v>402</v>
      </c>
      <c r="B404" s="1" t="s">
        <v>403</v>
      </c>
      <c r="C404" s="1" t="s">
        <v>4512</v>
      </c>
      <c r="D404" s="21">
        <v>2000</v>
      </c>
      <c r="E404" s="21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9">
        <f t="shared" si="25"/>
        <v>65.883720930232556</v>
      </c>
      <c r="Q404" t="s">
        <v>8314</v>
      </c>
      <c r="R404" t="s">
        <v>8319</v>
      </c>
      <c r="S404" s="13">
        <f t="shared" si="26"/>
        <v>42292.539548611108</v>
      </c>
      <c r="T404" s="13">
        <f t="shared" si="27"/>
        <v>42313.58121527778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 s="21">
        <v>5000</v>
      </c>
      <c r="E405" s="21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9">
        <f t="shared" si="25"/>
        <v>75.185714285714283</v>
      </c>
      <c r="Q405" t="s">
        <v>8314</v>
      </c>
      <c r="R405" t="s">
        <v>8319</v>
      </c>
      <c r="S405" s="13">
        <f t="shared" si="26"/>
        <v>40718.310659722221</v>
      </c>
      <c r="T405" s="13">
        <f t="shared" si="27"/>
        <v>40765.297222222223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 s="21">
        <v>35000</v>
      </c>
      <c r="E406" s="21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9">
        <f t="shared" si="25"/>
        <v>133.14391143911439</v>
      </c>
      <c r="Q406" t="s">
        <v>8314</v>
      </c>
      <c r="R406" t="s">
        <v>8319</v>
      </c>
      <c r="S406" s="13">
        <f t="shared" si="26"/>
        <v>41646.628032407411</v>
      </c>
      <c r="T406" s="13">
        <f t="shared" si="27"/>
        <v>41675.961111111108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 s="21">
        <v>2820</v>
      </c>
      <c r="E407" s="21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9">
        <f t="shared" si="25"/>
        <v>55.2</v>
      </c>
      <c r="Q407" t="s">
        <v>8314</v>
      </c>
      <c r="R407" t="s">
        <v>8319</v>
      </c>
      <c r="S407" s="13">
        <f t="shared" si="26"/>
        <v>41674.08494212963</v>
      </c>
      <c r="T407" s="13">
        <f t="shared" si="27"/>
        <v>41704.08494212963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 s="21">
        <v>2800</v>
      </c>
      <c r="E408" s="21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9">
        <f t="shared" si="25"/>
        <v>86.163714285714292</v>
      </c>
      <c r="Q408" t="s">
        <v>8314</v>
      </c>
      <c r="R408" t="s">
        <v>8319</v>
      </c>
      <c r="S408" s="13">
        <f t="shared" si="26"/>
        <v>40638.162465277775</v>
      </c>
      <c r="T408" s="13">
        <f t="shared" si="27"/>
        <v>40672.249305555553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 s="21">
        <v>2000</v>
      </c>
      <c r="E409" s="21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9">
        <f t="shared" si="25"/>
        <v>92.318181818181813</v>
      </c>
      <c r="Q409" t="s">
        <v>8314</v>
      </c>
      <c r="R409" t="s">
        <v>8319</v>
      </c>
      <c r="S409" s="13">
        <f t="shared" si="26"/>
        <v>40806.870949074073</v>
      </c>
      <c r="T409" s="13">
        <f t="shared" si="27"/>
        <v>40866.912615740745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 s="21">
        <v>6000</v>
      </c>
      <c r="E410" s="21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9">
        <f t="shared" si="25"/>
        <v>160.16473684210527</v>
      </c>
      <c r="Q410" t="s">
        <v>8314</v>
      </c>
      <c r="R410" t="s">
        <v>8319</v>
      </c>
      <c r="S410" s="13">
        <f t="shared" si="26"/>
        <v>41543.735995370371</v>
      </c>
      <c r="T410" s="13">
        <f t="shared" si="27"/>
        <v>41583.777662037035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 s="21">
        <v>500</v>
      </c>
      <c r="E411" s="2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9">
        <f t="shared" si="25"/>
        <v>45.6</v>
      </c>
      <c r="Q411" t="s">
        <v>8314</v>
      </c>
      <c r="R411" t="s">
        <v>8319</v>
      </c>
      <c r="S411" s="13">
        <f t="shared" si="26"/>
        <v>42543.862777777773</v>
      </c>
      <c r="T411" s="13">
        <f t="shared" si="27"/>
        <v>42573.862777777773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 s="21">
        <v>1000</v>
      </c>
      <c r="E412" s="21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9">
        <f t="shared" si="25"/>
        <v>183.28571428571428</v>
      </c>
      <c r="Q412" t="s">
        <v>8314</v>
      </c>
      <c r="R412" t="s">
        <v>8319</v>
      </c>
      <c r="S412" s="13">
        <f t="shared" si="26"/>
        <v>42113.981446759266</v>
      </c>
      <c r="T412" s="13">
        <f t="shared" si="27"/>
        <v>42173.981446759266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 s="21">
        <v>30000</v>
      </c>
      <c r="E413" s="21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9">
        <f t="shared" si="25"/>
        <v>125.78838174273859</v>
      </c>
      <c r="Q413" t="s">
        <v>8314</v>
      </c>
      <c r="R413" t="s">
        <v>8319</v>
      </c>
      <c r="S413" s="13">
        <f t="shared" si="26"/>
        <v>41598.17597222222</v>
      </c>
      <c r="T413" s="13">
        <f t="shared" si="27"/>
        <v>41630.208333333336</v>
      </c>
    </row>
    <row r="414" spans="1:20" ht="58" x14ac:dyDescent="0.35">
      <c r="A414">
        <v>412</v>
      </c>
      <c r="B414" s="1" t="s">
        <v>413</v>
      </c>
      <c r="C414" s="1" t="s">
        <v>4522</v>
      </c>
      <c r="D414" s="21">
        <v>2500</v>
      </c>
      <c r="E414" s="21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9">
        <f t="shared" si="25"/>
        <v>57.654545454545456</v>
      </c>
      <c r="Q414" t="s">
        <v>8314</v>
      </c>
      <c r="R414" t="s">
        <v>8319</v>
      </c>
      <c r="S414" s="13">
        <f t="shared" si="26"/>
        <v>41099.742800925924</v>
      </c>
      <c r="T414" s="13">
        <f t="shared" si="27"/>
        <v>41115.742800925924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 s="21">
        <v>12800</v>
      </c>
      <c r="E415" s="21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9">
        <f t="shared" si="25"/>
        <v>78.660818713450297</v>
      </c>
      <c r="Q415" t="s">
        <v>8314</v>
      </c>
      <c r="R415" t="s">
        <v>8319</v>
      </c>
      <c r="S415" s="13">
        <f t="shared" si="26"/>
        <v>41079.877442129626</v>
      </c>
      <c r="T415" s="13">
        <f t="shared" si="27"/>
        <v>41109.877442129626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 s="21">
        <v>18500</v>
      </c>
      <c r="E416" s="21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9">
        <f t="shared" si="25"/>
        <v>91.480769230769226</v>
      </c>
      <c r="Q416" t="s">
        <v>8314</v>
      </c>
      <c r="R416" t="s">
        <v>8319</v>
      </c>
      <c r="S416" s="13">
        <f t="shared" si="26"/>
        <v>41529.063252314816</v>
      </c>
      <c r="T416" s="13">
        <f t="shared" si="27"/>
        <v>41559.063252314816</v>
      </c>
    </row>
    <row r="417" spans="1:20" ht="58" x14ac:dyDescent="0.35">
      <c r="A417">
        <v>415</v>
      </c>
      <c r="B417" s="1" t="s">
        <v>416</v>
      </c>
      <c r="C417" s="1" t="s">
        <v>4525</v>
      </c>
      <c r="D417" s="21">
        <v>1400</v>
      </c>
      <c r="E417" s="21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9">
        <f t="shared" si="25"/>
        <v>68.09809523809524</v>
      </c>
      <c r="Q417" t="s">
        <v>8314</v>
      </c>
      <c r="R417" t="s">
        <v>8319</v>
      </c>
      <c r="S417" s="13">
        <f t="shared" si="26"/>
        <v>41904.851875</v>
      </c>
      <c r="T417" s="13">
        <f t="shared" si="27"/>
        <v>41929.5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 s="21">
        <v>1000</v>
      </c>
      <c r="E418" s="21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9">
        <f t="shared" si="25"/>
        <v>48.086800000000004</v>
      </c>
      <c r="Q418" t="s">
        <v>8314</v>
      </c>
      <c r="R418" t="s">
        <v>8319</v>
      </c>
      <c r="S418" s="13">
        <f t="shared" si="26"/>
        <v>41648.396192129629</v>
      </c>
      <c r="T418" s="13">
        <f t="shared" si="27"/>
        <v>41678.396192129629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 s="21">
        <v>10500</v>
      </c>
      <c r="E419" s="21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9">
        <f t="shared" si="25"/>
        <v>202.42307692307693</v>
      </c>
      <c r="Q419" t="s">
        <v>8314</v>
      </c>
      <c r="R419" t="s">
        <v>8319</v>
      </c>
      <c r="S419" s="13">
        <f t="shared" si="26"/>
        <v>41360.970601851855</v>
      </c>
      <c r="T419" s="13">
        <f t="shared" si="27"/>
        <v>41372.189583333333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 s="21">
        <v>22400</v>
      </c>
      <c r="E420" s="21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9">
        <f t="shared" si="25"/>
        <v>216.75</v>
      </c>
      <c r="Q420" t="s">
        <v>8314</v>
      </c>
      <c r="R420" t="s">
        <v>8319</v>
      </c>
      <c r="S420" s="13">
        <f t="shared" si="26"/>
        <v>42178.282372685186</v>
      </c>
      <c r="T420" s="13">
        <f t="shared" si="27"/>
        <v>42208.282372685186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 s="21">
        <v>8000</v>
      </c>
      <c r="E421" s="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9">
        <f t="shared" si="25"/>
        <v>110.06849315068493</v>
      </c>
      <c r="Q421" t="s">
        <v>8314</v>
      </c>
      <c r="R421" t="s">
        <v>8319</v>
      </c>
      <c r="S421" s="13">
        <f t="shared" si="26"/>
        <v>41394.842442129629</v>
      </c>
      <c r="T421" s="13">
        <f t="shared" si="27"/>
        <v>41454.842442129629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 s="21">
        <v>3300</v>
      </c>
      <c r="E422" s="21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9">
        <f t="shared" si="25"/>
        <v>4.833333333333333</v>
      </c>
      <c r="Q422" t="s">
        <v>8314</v>
      </c>
      <c r="R422" t="s">
        <v>8320</v>
      </c>
      <c r="S422" s="13">
        <f t="shared" si="26"/>
        <v>41682.23646990741</v>
      </c>
      <c r="T422" s="13">
        <f t="shared" si="27"/>
        <v>41712.194803240738</v>
      </c>
    </row>
    <row r="423" spans="1:20" ht="58" x14ac:dyDescent="0.35">
      <c r="A423">
        <v>421</v>
      </c>
      <c r="B423" s="1" t="s">
        <v>422</v>
      </c>
      <c r="C423" s="1" t="s">
        <v>4531</v>
      </c>
      <c r="D423" s="21">
        <v>15000</v>
      </c>
      <c r="E423" s="21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9">
        <f t="shared" si="25"/>
        <v>50.166666666666664</v>
      </c>
      <c r="Q423" t="s">
        <v>8314</v>
      </c>
      <c r="R423" t="s">
        <v>8320</v>
      </c>
      <c r="S423" s="13">
        <f t="shared" si="26"/>
        <v>42177.491388888884</v>
      </c>
      <c r="T423" s="13">
        <f t="shared" si="27"/>
        <v>42237.491388888884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 s="21">
        <v>40000</v>
      </c>
      <c r="E424" s="21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9">
        <f t="shared" si="25"/>
        <v>35.833333333333336</v>
      </c>
      <c r="Q424" t="s">
        <v>8314</v>
      </c>
      <c r="R424" t="s">
        <v>8320</v>
      </c>
      <c r="S424" s="13">
        <f t="shared" si="26"/>
        <v>41863.260381944441</v>
      </c>
      <c r="T424" s="13">
        <f t="shared" si="27"/>
        <v>41893.260381944441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 s="21">
        <v>20000</v>
      </c>
      <c r="E425" s="21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9">
        <f t="shared" si="25"/>
        <v>11.76923076923077</v>
      </c>
      <c r="Q425" t="s">
        <v>8314</v>
      </c>
      <c r="R425" t="s">
        <v>8320</v>
      </c>
      <c r="S425" s="13">
        <f t="shared" si="26"/>
        <v>41400.92627314815</v>
      </c>
      <c r="T425" s="13">
        <f t="shared" si="27"/>
        <v>41430.92627314815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 s="21">
        <v>3000</v>
      </c>
      <c r="E426" s="21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9">
        <f t="shared" si="25"/>
        <v>40.78</v>
      </c>
      <c r="Q426" t="s">
        <v>8314</v>
      </c>
      <c r="R426" t="s">
        <v>8320</v>
      </c>
      <c r="S426" s="13">
        <f t="shared" si="26"/>
        <v>40934.376145833332</v>
      </c>
      <c r="T426" s="13">
        <f t="shared" si="27"/>
        <v>40994.334479166668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 s="21">
        <v>50000</v>
      </c>
      <c r="E427" s="21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9">
        <f t="shared" si="25"/>
        <v>3</v>
      </c>
      <c r="Q427" t="s">
        <v>8314</v>
      </c>
      <c r="R427" t="s">
        <v>8320</v>
      </c>
      <c r="S427" s="13">
        <f t="shared" si="26"/>
        <v>42275.861157407402</v>
      </c>
      <c r="T427" s="13">
        <f t="shared" si="27"/>
        <v>42335.902824074074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 s="21">
        <v>10000</v>
      </c>
      <c r="E428" s="21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9">
        <f t="shared" si="25"/>
        <v>16.625</v>
      </c>
      <c r="Q428" t="s">
        <v>8314</v>
      </c>
      <c r="R428" t="s">
        <v>8320</v>
      </c>
      <c r="S428" s="13">
        <f t="shared" si="26"/>
        <v>42400.711967592593</v>
      </c>
      <c r="T428" s="13">
        <f t="shared" si="27"/>
        <v>42430.711967592593</v>
      </c>
    </row>
    <row r="429" spans="1:20" ht="58" x14ac:dyDescent="0.35">
      <c r="A429">
        <v>427</v>
      </c>
      <c r="B429" s="1" t="s">
        <v>428</v>
      </c>
      <c r="C429" s="1" t="s">
        <v>4537</v>
      </c>
      <c r="D429" s="21">
        <v>6500</v>
      </c>
      <c r="E429" s="21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 t="e">
        <f t="shared" si="25"/>
        <v>#DIV/0!</v>
      </c>
      <c r="Q429" t="s">
        <v>8314</v>
      </c>
      <c r="R429" t="s">
        <v>8320</v>
      </c>
      <c r="S429" s="13">
        <f t="shared" si="26"/>
        <v>42285.909027777772</v>
      </c>
      <c r="T429" s="13">
        <f t="shared" si="27"/>
        <v>42299.790972222225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 s="21">
        <v>12000</v>
      </c>
      <c r="E430" s="21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9">
        <f t="shared" si="25"/>
        <v>52</v>
      </c>
      <c r="Q430" t="s">
        <v>8314</v>
      </c>
      <c r="R430" t="s">
        <v>8320</v>
      </c>
      <c r="S430" s="13">
        <f t="shared" si="26"/>
        <v>41778.766724537039</v>
      </c>
      <c r="T430" s="13">
        <f t="shared" si="27"/>
        <v>41806.916666666664</v>
      </c>
    </row>
    <row r="431" spans="1:20" ht="58" x14ac:dyDescent="0.35">
      <c r="A431">
        <v>429</v>
      </c>
      <c r="B431" s="1" t="s">
        <v>430</v>
      </c>
      <c r="C431" s="1" t="s">
        <v>4539</v>
      </c>
      <c r="D431" s="21">
        <v>5000</v>
      </c>
      <c r="E431" s="2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 t="e">
        <f t="shared" si="25"/>
        <v>#DIV/0!</v>
      </c>
      <c r="Q431" t="s">
        <v>8314</v>
      </c>
      <c r="R431" t="s">
        <v>8320</v>
      </c>
      <c r="S431" s="13">
        <f t="shared" si="26"/>
        <v>40070.901412037041</v>
      </c>
      <c r="T431" s="13">
        <f t="shared" si="27"/>
        <v>40144.207638888889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 s="21">
        <v>1000</v>
      </c>
      <c r="E432" s="21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9">
        <f t="shared" si="25"/>
        <v>4.8</v>
      </c>
      <c r="Q432" t="s">
        <v>8314</v>
      </c>
      <c r="R432" t="s">
        <v>8320</v>
      </c>
      <c r="S432" s="13">
        <f t="shared" si="26"/>
        <v>41513.107256944444</v>
      </c>
      <c r="T432" s="13">
        <f t="shared" si="27"/>
        <v>41528.107256944444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 s="21">
        <v>3000</v>
      </c>
      <c r="E433" s="21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9">
        <f t="shared" si="25"/>
        <v>51.875</v>
      </c>
      <c r="Q433" t="s">
        <v>8314</v>
      </c>
      <c r="R433" t="s">
        <v>8320</v>
      </c>
      <c r="S433" s="13">
        <f t="shared" si="26"/>
        <v>42526.871331018512</v>
      </c>
      <c r="T433" s="13">
        <f t="shared" si="27"/>
        <v>42556.871331018512</v>
      </c>
    </row>
    <row r="434" spans="1:20" ht="58" x14ac:dyDescent="0.35">
      <c r="A434">
        <v>432</v>
      </c>
      <c r="B434" s="1" t="s">
        <v>433</v>
      </c>
      <c r="C434" s="1" t="s">
        <v>4542</v>
      </c>
      <c r="D434" s="21">
        <v>6000</v>
      </c>
      <c r="E434" s="21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9">
        <f t="shared" si="25"/>
        <v>71.25</v>
      </c>
      <c r="Q434" t="s">
        <v>8314</v>
      </c>
      <c r="R434" t="s">
        <v>8320</v>
      </c>
      <c r="S434" s="13">
        <f t="shared" si="26"/>
        <v>42238.726631944446</v>
      </c>
      <c r="T434" s="13">
        <f t="shared" si="27"/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 s="21">
        <v>3000</v>
      </c>
      <c r="E435" s="21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 t="e">
        <f t="shared" si="25"/>
        <v>#DIV/0!</v>
      </c>
      <c r="Q435" t="s">
        <v>8314</v>
      </c>
      <c r="R435" t="s">
        <v>8320</v>
      </c>
      <c r="S435" s="13">
        <f t="shared" si="26"/>
        <v>42228.629884259266</v>
      </c>
      <c r="T435" s="13">
        <f t="shared" si="27"/>
        <v>42288.629884259266</v>
      </c>
    </row>
    <row r="436" spans="1:20" ht="58" x14ac:dyDescent="0.35">
      <c r="A436">
        <v>434</v>
      </c>
      <c r="B436" s="1" t="s">
        <v>435</v>
      </c>
      <c r="C436" s="1" t="s">
        <v>4544</v>
      </c>
      <c r="D436" s="21">
        <v>2500</v>
      </c>
      <c r="E436" s="21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9">
        <f t="shared" si="25"/>
        <v>62.5</v>
      </c>
      <c r="Q436" t="s">
        <v>8314</v>
      </c>
      <c r="R436" t="s">
        <v>8320</v>
      </c>
      <c r="S436" s="13">
        <f t="shared" si="26"/>
        <v>41576.834513888891</v>
      </c>
      <c r="T436" s="13">
        <f t="shared" si="27"/>
        <v>41609.876180555555</v>
      </c>
    </row>
    <row r="437" spans="1:20" ht="58" x14ac:dyDescent="0.35">
      <c r="A437">
        <v>435</v>
      </c>
      <c r="B437" s="1" t="s">
        <v>436</v>
      </c>
      <c r="C437" s="1" t="s">
        <v>4545</v>
      </c>
      <c r="D437" s="21">
        <v>110000</v>
      </c>
      <c r="E437" s="21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9">
        <f t="shared" si="25"/>
        <v>1</v>
      </c>
      <c r="Q437" t="s">
        <v>8314</v>
      </c>
      <c r="R437" t="s">
        <v>8320</v>
      </c>
      <c r="S437" s="13">
        <f t="shared" si="26"/>
        <v>41500.747453703705</v>
      </c>
      <c r="T437" s="13">
        <f t="shared" si="27"/>
        <v>41530.747453703705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 s="21">
        <v>1000</v>
      </c>
      <c r="E438" s="21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 t="e">
        <f t="shared" si="25"/>
        <v>#DIV/0!</v>
      </c>
      <c r="Q438" t="s">
        <v>8314</v>
      </c>
      <c r="R438" t="s">
        <v>8320</v>
      </c>
      <c r="S438" s="13">
        <f t="shared" si="26"/>
        <v>41456.36241898148</v>
      </c>
      <c r="T438" s="13">
        <f t="shared" si="27"/>
        <v>41486.36241898148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 s="21">
        <v>7000</v>
      </c>
      <c r="E439" s="21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 t="e">
        <f t="shared" si="25"/>
        <v>#DIV/0!</v>
      </c>
      <c r="Q439" t="s">
        <v>8314</v>
      </c>
      <c r="R439" t="s">
        <v>8320</v>
      </c>
      <c r="S439" s="13">
        <f t="shared" si="26"/>
        <v>42591.31858796296</v>
      </c>
      <c r="T439" s="13">
        <f t="shared" si="27"/>
        <v>42651.31858796296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 s="21">
        <v>20000</v>
      </c>
      <c r="E440" s="21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9">
        <f t="shared" si="25"/>
        <v>170.54545454545453</v>
      </c>
      <c r="Q440" t="s">
        <v>8314</v>
      </c>
      <c r="R440" t="s">
        <v>8320</v>
      </c>
      <c r="S440" s="13">
        <f t="shared" si="26"/>
        <v>42296.261087962965</v>
      </c>
      <c r="T440" s="13">
        <f t="shared" si="27"/>
        <v>42326.302754629629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 s="21">
        <v>450</v>
      </c>
      <c r="E441" s="2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 t="e">
        <f t="shared" si="25"/>
        <v>#DIV/0!</v>
      </c>
      <c r="Q441" t="s">
        <v>8314</v>
      </c>
      <c r="R441" t="s">
        <v>8320</v>
      </c>
      <c r="S441" s="13">
        <f t="shared" si="26"/>
        <v>41919.761782407404</v>
      </c>
      <c r="T441" s="13">
        <f t="shared" si="27"/>
        <v>41929.761782407404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 s="21">
        <v>5000</v>
      </c>
      <c r="E442" s="21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9">
        <f t="shared" si="25"/>
        <v>5</v>
      </c>
      <c r="Q442" t="s">
        <v>8314</v>
      </c>
      <c r="R442" t="s">
        <v>8320</v>
      </c>
      <c r="S442" s="13">
        <f t="shared" si="26"/>
        <v>42423.985567129625</v>
      </c>
      <c r="T442" s="13">
        <f t="shared" si="27"/>
        <v>42453.943900462968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 s="21">
        <v>400</v>
      </c>
      <c r="E443" s="21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 t="e">
        <f t="shared" si="25"/>
        <v>#DIV/0!</v>
      </c>
      <c r="Q443" t="s">
        <v>8314</v>
      </c>
      <c r="R443" t="s">
        <v>8320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 s="21">
        <v>17000</v>
      </c>
      <c r="E444" s="21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9">
        <f t="shared" si="25"/>
        <v>393.58823529411762</v>
      </c>
      <c r="Q444" t="s">
        <v>8314</v>
      </c>
      <c r="R444" t="s">
        <v>8320</v>
      </c>
      <c r="S444" s="13">
        <f t="shared" si="26"/>
        <v>42024.888692129629</v>
      </c>
      <c r="T444" s="13">
        <f t="shared" si="27"/>
        <v>42054.888692129629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 s="21">
        <v>10000</v>
      </c>
      <c r="E445" s="21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9">
        <f t="shared" si="25"/>
        <v>5</v>
      </c>
      <c r="Q445" t="s">
        <v>8314</v>
      </c>
      <c r="R445" t="s">
        <v>8320</v>
      </c>
      <c r="S445" s="13">
        <f t="shared" si="26"/>
        <v>41650.015057870369</v>
      </c>
      <c r="T445" s="13">
        <f t="shared" si="27"/>
        <v>41680.015057870369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 s="21">
        <v>1000</v>
      </c>
      <c r="E446" s="21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9">
        <f t="shared" si="25"/>
        <v>50</v>
      </c>
      <c r="Q446" t="s">
        <v>8314</v>
      </c>
      <c r="R446" t="s">
        <v>8320</v>
      </c>
      <c r="S446" s="13">
        <f t="shared" si="26"/>
        <v>40894.906956018516</v>
      </c>
      <c r="T446" s="13">
        <f t="shared" si="27"/>
        <v>40954.906956018516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 s="21">
        <v>60000</v>
      </c>
      <c r="E447" s="21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9">
        <f t="shared" si="25"/>
        <v>1</v>
      </c>
      <c r="Q447" t="s">
        <v>8314</v>
      </c>
      <c r="R447" t="s">
        <v>8320</v>
      </c>
      <c r="S447" s="13">
        <f t="shared" si="26"/>
        <v>42130.335358796292</v>
      </c>
      <c r="T447" s="13">
        <f t="shared" si="27"/>
        <v>42145.335358796292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 s="21">
        <v>10500</v>
      </c>
      <c r="E448" s="21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9">
        <f t="shared" si="25"/>
        <v>47.875</v>
      </c>
      <c r="Q448" t="s">
        <v>8314</v>
      </c>
      <c r="R448" t="s">
        <v>8320</v>
      </c>
      <c r="S448" s="13">
        <f t="shared" si="26"/>
        <v>42037.083564814813</v>
      </c>
      <c r="T448" s="13">
        <f t="shared" si="27"/>
        <v>42067.083564814813</v>
      </c>
    </row>
    <row r="449" spans="1:20" ht="58" x14ac:dyDescent="0.35">
      <c r="A449">
        <v>447</v>
      </c>
      <c r="B449" s="1" t="s">
        <v>448</v>
      </c>
      <c r="C449" s="1" t="s">
        <v>4557</v>
      </c>
      <c r="D449" s="21">
        <v>30000</v>
      </c>
      <c r="E449" s="21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9">
        <f t="shared" si="25"/>
        <v>5</v>
      </c>
      <c r="Q449" t="s">
        <v>8314</v>
      </c>
      <c r="R449" t="s">
        <v>8320</v>
      </c>
      <c r="S449" s="13">
        <f t="shared" si="26"/>
        <v>41331.555127314816</v>
      </c>
      <c r="T449" s="13">
        <f t="shared" si="27"/>
        <v>41356.513460648144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 s="21">
        <v>2500</v>
      </c>
      <c r="E450" s="21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9">
        <f t="shared" si="25"/>
        <v>20.502500000000001</v>
      </c>
      <c r="Q450" t="s">
        <v>8314</v>
      </c>
      <c r="R450" t="s">
        <v>8320</v>
      </c>
      <c r="S450" s="13">
        <f t="shared" si="26"/>
        <v>41753.758043981477</v>
      </c>
      <c r="T450" s="13">
        <f t="shared" si="27"/>
        <v>41773.758043981477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 s="21">
        <v>2000</v>
      </c>
      <c r="E451" s="2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 s="9">
        <f t="shared" ref="P451:P514" si="29">E451/L451</f>
        <v>9</v>
      </c>
      <c r="Q451" t="s">
        <v>8314</v>
      </c>
      <c r="R451" t="s">
        <v>8320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 s="21">
        <v>50000</v>
      </c>
      <c r="E452" s="21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9">
        <f t="shared" si="29"/>
        <v>56.571428571428569</v>
      </c>
      <c r="Q452" t="s">
        <v>8314</v>
      </c>
      <c r="R452" t="s">
        <v>8320</v>
      </c>
      <c r="S452" s="13">
        <f t="shared" si="30"/>
        <v>41654.946759259255</v>
      </c>
      <c r="T452" s="13">
        <f t="shared" si="31"/>
        <v>41684.946759259255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 s="21">
        <v>20000</v>
      </c>
      <c r="E453" s="21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 t="e">
        <f t="shared" si="29"/>
        <v>#DIV/0!</v>
      </c>
      <c r="Q453" t="s">
        <v>8314</v>
      </c>
      <c r="R453" t="s">
        <v>8320</v>
      </c>
      <c r="S453" s="13">
        <f t="shared" si="30"/>
        <v>41634.715173611112</v>
      </c>
      <c r="T453" s="13">
        <f t="shared" si="31"/>
        <v>41664.715173611112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 s="21">
        <v>750</v>
      </c>
      <c r="E454" s="21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9">
        <f t="shared" si="29"/>
        <v>40</v>
      </c>
      <c r="Q454" t="s">
        <v>8314</v>
      </c>
      <c r="R454" t="s">
        <v>8320</v>
      </c>
      <c r="S454" s="13">
        <f t="shared" si="30"/>
        <v>42107.703877314809</v>
      </c>
      <c r="T454" s="13">
        <f t="shared" si="31"/>
        <v>42137.703877314809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 s="21">
        <v>94875</v>
      </c>
      <c r="E455" s="21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9">
        <f t="shared" si="29"/>
        <v>13</v>
      </c>
      <c r="Q455" t="s">
        <v>8314</v>
      </c>
      <c r="R455" t="s">
        <v>8320</v>
      </c>
      <c r="S455" s="13">
        <f t="shared" si="30"/>
        <v>42038.824988425928</v>
      </c>
      <c r="T455" s="13">
        <f t="shared" si="31"/>
        <v>42054.824988425928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 s="21">
        <v>10000</v>
      </c>
      <c r="E456" s="21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9">
        <f t="shared" si="29"/>
        <v>16.399999999999999</v>
      </c>
      <c r="Q456" t="s">
        <v>8314</v>
      </c>
      <c r="R456" t="s">
        <v>8320</v>
      </c>
      <c r="S456" s="13">
        <f t="shared" si="30"/>
        <v>41938.717256944445</v>
      </c>
      <c r="T456" s="13">
        <f t="shared" si="31"/>
        <v>41969.551388888889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 s="21">
        <v>65000</v>
      </c>
      <c r="E457" s="21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9">
        <f t="shared" si="29"/>
        <v>22.5</v>
      </c>
      <c r="Q457" t="s">
        <v>8314</v>
      </c>
      <c r="R457" t="s">
        <v>8320</v>
      </c>
      <c r="S457" s="13">
        <f t="shared" si="30"/>
        <v>40971.002569444441</v>
      </c>
      <c r="T457" s="13">
        <f t="shared" si="31"/>
        <v>41016.021527777775</v>
      </c>
    </row>
    <row r="458" spans="1:20" ht="58" x14ac:dyDescent="0.35">
      <c r="A458">
        <v>456</v>
      </c>
      <c r="B458" s="1" t="s">
        <v>457</v>
      </c>
      <c r="C458" s="1" t="s">
        <v>4566</v>
      </c>
      <c r="D458" s="21">
        <v>8888</v>
      </c>
      <c r="E458" s="21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9">
        <f t="shared" si="29"/>
        <v>20.333333333333332</v>
      </c>
      <c r="Q458" t="s">
        <v>8314</v>
      </c>
      <c r="R458" t="s">
        <v>8320</v>
      </c>
      <c r="S458" s="13">
        <f t="shared" si="30"/>
        <v>41547.694456018515</v>
      </c>
      <c r="T458" s="13">
        <f t="shared" si="31"/>
        <v>41569.165972222225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 s="21">
        <v>20000</v>
      </c>
      <c r="E459" s="21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 t="e">
        <f t="shared" si="29"/>
        <v>#DIV/0!</v>
      </c>
      <c r="Q459" t="s">
        <v>8314</v>
      </c>
      <c r="R459" t="s">
        <v>8320</v>
      </c>
      <c r="S459" s="13">
        <f t="shared" si="30"/>
        <v>41837.767500000002</v>
      </c>
      <c r="T459" s="13">
        <f t="shared" si="31"/>
        <v>41867.767500000002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 s="21">
        <v>10000</v>
      </c>
      <c r="E460" s="21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9">
        <f t="shared" si="29"/>
        <v>16.755102040816325</v>
      </c>
      <c r="Q460" t="s">
        <v>8314</v>
      </c>
      <c r="R460" t="s">
        <v>8320</v>
      </c>
      <c r="S460" s="13">
        <f t="shared" si="30"/>
        <v>41378.69976851852</v>
      </c>
      <c r="T460" s="13">
        <f t="shared" si="31"/>
        <v>41408.69976851852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 s="21">
        <v>39000</v>
      </c>
      <c r="E461" s="2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9">
        <f t="shared" si="29"/>
        <v>25</v>
      </c>
      <c r="Q461" t="s">
        <v>8314</v>
      </c>
      <c r="R461" t="s">
        <v>8320</v>
      </c>
      <c r="S461" s="13">
        <f t="shared" si="30"/>
        <v>40800.6403587963</v>
      </c>
      <c r="T461" s="13">
        <f t="shared" si="31"/>
        <v>40860.682025462964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 s="21">
        <v>8500</v>
      </c>
      <c r="E462" s="21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9">
        <f t="shared" si="29"/>
        <v>12.5</v>
      </c>
      <c r="Q462" t="s">
        <v>8314</v>
      </c>
      <c r="R462" t="s">
        <v>8320</v>
      </c>
      <c r="S462" s="13">
        <f t="shared" si="30"/>
        <v>41759.542534722219</v>
      </c>
      <c r="T462" s="13">
        <f t="shared" si="31"/>
        <v>41791.166666666664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 s="21">
        <v>550</v>
      </c>
      <c r="E463" s="21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 t="e">
        <f t="shared" si="29"/>
        <v>#DIV/0!</v>
      </c>
      <c r="Q463" t="s">
        <v>8314</v>
      </c>
      <c r="R463" t="s">
        <v>8320</v>
      </c>
      <c r="S463" s="13">
        <f t="shared" si="30"/>
        <v>41407.84684027778</v>
      </c>
      <c r="T463" s="13">
        <f t="shared" si="31"/>
        <v>41427.84684027778</v>
      </c>
    </row>
    <row r="464" spans="1:20" ht="58" x14ac:dyDescent="0.35">
      <c r="A464">
        <v>462</v>
      </c>
      <c r="B464" s="1" t="s">
        <v>463</v>
      </c>
      <c r="C464" s="1" t="s">
        <v>4572</v>
      </c>
      <c r="D464" s="21">
        <v>100000</v>
      </c>
      <c r="E464" s="21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 t="e">
        <f t="shared" si="29"/>
        <v>#DIV/0!</v>
      </c>
      <c r="Q464" t="s">
        <v>8314</v>
      </c>
      <c r="R464" t="s">
        <v>8320</v>
      </c>
      <c r="S464" s="13">
        <f t="shared" si="30"/>
        <v>40705.126631944448</v>
      </c>
      <c r="T464" s="13">
        <f t="shared" si="31"/>
        <v>40765.126631944448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 s="21">
        <v>55000</v>
      </c>
      <c r="E465" s="21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9">
        <f t="shared" si="29"/>
        <v>113.63636363636364</v>
      </c>
      <c r="Q465" t="s">
        <v>8314</v>
      </c>
      <c r="R465" t="s">
        <v>8320</v>
      </c>
      <c r="S465" s="13">
        <f t="shared" si="30"/>
        <v>40750.710104166668</v>
      </c>
      <c r="T465" s="13">
        <f t="shared" si="31"/>
        <v>40810.710104166668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 s="21">
        <v>1010</v>
      </c>
      <c r="E466" s="21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9">
        <f t="shared" si="29"/>
        <v>1</v>
      </c>
      <c r="Q466" t="s">
        <v>8314</v>
      </c>
      <c r="R466" t="s">
        <v>8320</v>
      </c>
      <c r="S466" s="13">
        <f t="shared" si="30"/>
        <v>42488.848784722228</v>
      </c>
      <c r="T466" s="13">
        <f t="shared" si="31"/>
        <v>42508.848784722228</v>
      </c>
    </row>
    <row r="467" spans="1:20" ht="29" x14ac:dyDescent="0.35">
      <c r="A467">
        <v>465</v>
      </c>
      <c r="B467" s="1" t="s">
        <v>466</v>
      </c>
      <c r="C467" s="1" t="s">
        <v>4575</v>
      </c>
      <c r="D467" s="21">
        <v>512</v>
      </c>
      <c r="E467" s="21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9">
        <f t="shared" si="29"/>
        <v>17.25</v>
      </c>
      <c r="Q467" t="s">
        <v>8314</v>
      </c>
      <c r="R467" t="s">
        <v>8320</v>
      </c>
      <c r="S467" s="13">
        <f t="shared" si="30"/>
        <v>41801.120069444441</v>
      </c>
      <c r="T467" s="13">
        <f t="shared" si="31"/>
        <v>41817.120069444441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 s="21">
        <v>10000</v>
      </c>
      <c r="E468" s="21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9">
        <f t="shared" si="29"/>
        <v>15.2</v>
      </c>
      <c r="Q468" t="s">
        <v>8314</v>
      </c>
      <c r="R468" t="s">
        <v>8320</v>
      </c>
      <c r="S468" s="13">
        <f t="shared" si="30"/>
        <v>41129.942870370374</v>
      </c>
      <c r="T468" s="13">
        <f t="shared" si="31"/>
        <v>41159.942870370374</v>
      </c>
    </row>
    <row r="469" spans="1:20" ht="58" x14ac:dyDescent="0.35">
      <c r="A469">
        <v>467</v>
      </c>
      <c r="B469" s="1" t="s">
        <v>468</v>
      </c>
      <c r="C469" s="1" t="s">
        <v>4577</v>
      </c>
      <c r="D469" s="21">
        <v>20000</v>
      </c>
      <c r="E469" s="21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9">
        <f t="shared" si="29"/>
        <v>110.64102564102564</v>
      </c>
      <c r="Q469" t="s">
        <v>8314</v>
      </c>
      <c r="R469" t="s">
        <v>8320</v>
      </c>
      <c r="S469" s="13">
        <f t="shared" si="30"/>
        <v>41135.679791666669</v>
      </c>
      <c r="T469" s="13">
        <f t="shared" si="31"/>
        <v>41180.679791666669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 s="21">
        <v>7500</v>
      </c>
      <c r="E470" s="21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 t="e">
        <f t="shared" si="29"/>
        <v>#DIV/0!</v>
      </c>
      <c r="Q470" t="s">
        <v>8314</v>
      </c>
      <c r="R470" t="s">
        <v>8320</v>
      </c>
      <c r="S470" s="13">
        <f t="shared" si="30"/>
        <v>41041.167627314811</v>
      </c>
      <c r="T470" s="13">
        <f t="shared" si="31"/>
        <v>41101.160474537035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 s="21">
        <v>6000</v>
      </c>
      <c r="E471" s="2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 t="e">
        <f t="shared" si="29"/>
        <v>#DIV/0!</v>
      </c>
      <c r="Q471" t="s">
        <v>8314</v>
      </c>
      <c r="R471" t="s">
        <v>8320</v>
      </c>
      <c r="S471" s="13">
        <f t="shared" si="30"/>
        <v>41827.989861111113</v>
      </c>
      <c r="T471" s="13">
        <f t="shared" si="31"/>
        <v>41887.989861111113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 s="21">
        <v>5000</v>
      </c>
      <c r="E472" s="21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9">
        <f t="shared" si="29"/>
        <v>25.5</v>
      </c>
      <c r="Q472" t="s">
        <v>8314</v>
      </c>
      <c r="R472" t="s">
        <v>8320</v>
      </c>
      <c r="S472" s="13">
        <f t="shared" si="30"/>
        <v>41605.167696759258</v>
      </c>
      <c r="T472" s="13">
        <f t="shared" si="31"/>
        <v>41655.166666666664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 s="21">
        <v>55000</v>
      </c>
      <c r="E473" s="21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9">
        <f t="shared" si="29"/>
        <v>38.476470588235294</v>
      </c>
      <c r="Q473" t="s">
        <v>8314</v>
      </c>
      <c r="R473" t="s">
        <v>8320</v>
      </c>
      <c r="S473" s="13">
        <f t="shared" si="30"/>
        <v>41703.721979166665</v>
      </c>
      <c r="T473" s="13">
        <f t="shared" si="31"/>
        <v>41748.680312500001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 s="21">
        <v>800</v>
      </c>
      <c r="E474" s="21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9">
        <f t="shared" si="29"/>
        <v>28.2</v>
      </c>
      <c r="Q474" t="s">
        <v>8314</v>
      </c>
      <c r="R474" t="s">
        <v>8320</v>
      </c>
      <c r="S474" s="13">
        <f t="shared" si="30"/>
        <v>41844.922662037039</v>
      </c>
      <c r="T474" s="13">
        <f t="shared" si="31"/>
        <v>41874.922662037039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 s="21">
        <v>30000</v>
      </c>
      <c r="E475" s="21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9">
        <f t="shared" si="29"/>
        <v>61.5</v>
      </c>
      <c r="Q475" t="s">
        <v>8314</v>
      </c>
      <c r="R475" t="s">
        <v>8320</v>
      </c>
      <c r="S475" s="13">
        <f t="shared" si="30"/>
        <v>41869.698136574072</v>
      </c>
      <c r="T475" s="13">
        <f t="shared" si="31"/>
        <v>41899.698136574072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 s="21">
        <v>3300</v>
      </c>
      <c r="E476" s="21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9">
        <f t="shared" si="29"/>
        <v>1</v>
      </c>
      <c r="Q476" t="s">
        <v>8314</v>
      </c>
      <c r="R476" t="s">
        <v>8320</v>
      </c>
      <c r="S476" s="13">
        <f t="shared" si="30"/>
        <v>42753.329039351855</v>
      </c>
      <c r="T476" s="13">
        <f t="shared" si="31"/>
        <v>42783.329039351855</v>
      </c>
    </row>
    <row r="477" spans="1:20" ht="58" x14ac:dyDescent="0.35">
      <c r="A477">
        <v>475</v>
      </c>
      <c r="B477" s="1" t="s">
        <v>476</v>
      </c>
      <c r="C477" s="1" t="s">
        <v>4585</v>
      </c>
      <c r="D477" s="21">
        <v>2000</v>
      </c>
      <c r="E477" s="21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 t="e">
        <f t="shared" si="29"/>
        <v>#DIV/0!</v>
      </c>
      <c r="Q477" t="s">
        <v>8314</v>
      </c>
      <c r="R477" t="s">
        <v>8320</v>
      </c>
      <c r="S477" s="13">
        <f t="shared" si="30"/>
        <v>42100.086145833338</v>
      </c>
      <c r="T477" s="13">
        <f t="shared" si="31"/>
        <v>42130.086145833338</v>
      </c>
    </row>
    <row r="478" spans="1:20" ht="29" x14ac:dyDescent="0.35">
      <c r="A478">
        <v>476</v>
      </c>
      <c r="B478" s="1" t="s">
        <v>477</v>
      </c>
      <c r="C478" s="1" t="s">
        <v>4586</v>
      </c>
      <c r="D478" s="21">
        <v>220000</v>
      </c>
      <c r="E478" s="21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9">
        <f t="shared" si="29"/>
        <v>39.569274193548388</v>
      </c>
      <c r="Q478" t="s">
        <v>8314</v>
      </c>
      <c r="R478" t="s">
        <v>8320</v>
      </c>
      <c r="S478" s="13">
        <f t="shared" si="30"/>
        <v>41757.975011574075</v>
      </c>
      <c r="T478" s="13">
        <f t="shared" si="31"/>
        <v>41793.165972222225</v>
      </c>
    </row>
    <row r="479" spans="1:20" ht="58" x14ac:dyDescent="0.35">
      <c r="A479">
        <v>477</v>
      </c>
      <c r="B479" s="1" t="s">
        <v>478</v>
      </c>
      <c r="C479" s="1" t="s">
        <v>4587</v>
      </c>
      <c r="D479" s="21">
        <v>1500</v>
      </c>
      <c r="E479" s="21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 t="e">
        <f t="shared" si="29"/>
        <v>#DIV/0!</v>
      </c>
      <c r="Q479" t="s">
        <v>8314</v>
      </c>
      <c r="R479" t="s">
        <v>8320</v>
      </c>
      <c r="S479" s="13">
        <f t="shared" si="30"/>
        <v>40987.83488425926</v>
      </c>
      <c r="T479" s="13">
        <f t="shared" si="31"/>
        <v>41047.83488425926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 s="21">
        <v>10000</v>
      </c>
      <c r="E480" s="21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 t="e">
        <f t="shared" si="29"/>
        <v>#DIV/0!</v>
      </c>
      <c r="Q480" t="s">
        <v>8314</v>
      </c>
      <c r="R480" t="s">
        <v>8320</v>
      </c>
      <c r="S480" s="13">
        <f t="shared" si="30"/>
        <v>42065.910983796297</v>
      </c>
      <c r="T480" s="13">
        <f t="shared" si="31"/>
        <v>42095.869317129633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 s="21">
        <v>15000</v>
      </c>
      <c r="E481" s="2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9">
        <f t="shared" si="29"/>
        <v>88.8</v>
      </c>
      <c r="Q481" t="s">
        <v>8314</v>
      </c>
      <c r="R481" t="s">
        <v>8320</v>
      </c>
      <c r="S481" s="13">
        <f t="shared" si="30"/>
        <v>41904.407812500001</v>
      </c>
      <c r="T481" s="13">
        <f t="shared" si="31"/>
        <v>41964.449479166666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 s="21">
        <v>40000</v>
      </c>
      <c r="E482" s="21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9">
        <f t="shared" si="29"/>
        <v>55.457142857142856</v>
      </c>
      <c r="Q482" t="s">
        <v>8314</v>
      </c>
      <c r="R482" t="s">
        <v>8320</v>
      </c>
      <c r="S482" s="13">
        <f t="shared" si="30"/>
        <v>41465.500173611108</v>
      </c>
      <c r="T482" s="13">
        <f t="shared" si="31"/>
        <v>41495.500173611108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 s="21">
        <v>30000</v>
      </c>
      <c r="E483" s="21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9">
        <f t="shared" si="29"/>
        <v>87.142857142857139</v>
      </c>
      <c r="Q483" t="s">
        <v>8314</v>
      </c>
      <c r="R483" t="s">
        <v>8320</v>
      </c>
      <c r="S483" s="13">
        <f t="shared" si="30"/>
        <v>41162.672326388885</v>
      </c>
      <c r="T483" s="13">
        <f t="shared" si="31"/>
        <v>41192.672326388885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 s="21">
        <v>10000</v>
      </c>
      <c r="E484" s="21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9">
        <f t="shared" si="29"/>
        <v>10</v>
      </c>
      <c r="Q484" t="s">
        <v>8314</v>
      </c>
      <c r="R484" t="s">
        <v>8320</v>
      </c>
      <c r="S484" s="13">
        <f t="shared" si="30"/>
        <v>42447.896875000006</v>
      </c>
      <c r="T484" s="13">
        <f t="shared" si="31"/>
        <v>42474.606944444444</v>
      </c>
    </row>
    <row r="485" spans="1:20" ht="58" x14ac:dyDescent="0.35">
      <c r="A485">
        <v>483</v>
      </c>
      <c r="B485" s="1" t="s">
        <v>484</v>
      </c>
      <c r="C485" s="1" t="s">
        <v>4593</v>
      </c>
      <c r="D485" s="21">
        <v>15000</v>
      </c>
      <c r="E485" s="21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9">
        <f t="shared" si="29"/>
        <v>51.224489795918366</v>
      </c>
      <c r="Q485" t="s">
        <v>8314</v>
      </c>
      <c r="R485" t="s">
        <v>8320</v>
      </c>
      <c r="S485" s="13">
        <f t="shared" si="30"/>
        <v>41243.197592592594</v>
      </c>
      <c r="T485" s="13">
        <f t="shared" si="31"/>
        <v>41303.197592592594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 s="21">
        <v>80000</v>
      </c>
      <c r="E486" s="21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9">
        <f t="shared" si="29"/>
        <v>13.545454545454545</v>
      </c>
      <c r="Q486" t="s">
        <v>8314</v>
      </c>
      <c r="R486" t="s">
        <v>8320</v>
      </c>
      <c r="S486" s="13">
        <f t="shared" si="30"/>
        <v>42272.93949074074</v>
      </c>
      <c r="T486" s="13">
        <f t="shared" si="31"/>
        <v>42313.981157407412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 s="21">
        <v>37956</v>
      </c>
      <c r="E487" s="21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9">
        <f t="shared" si="29"/>
        <v>66.520080000000007</v>
      </c>
      <c r="Q487" t="s">
        <v>8314</v>
      </c>
      <c r="R487" t="s">
        <v>8320</v>
      </c>
      <c r="S487" s="13">
        <f t="shared" si="30"/>
        <v>41381.50577546296</v>
      </c>
      <c r="T487" s="13">
        <f t="shared" si="31"/>
        <v>41411.50577546296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 s="21">
        <v>550000</v>
      </c>
      <c r="E488" s="21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9">
        <f t="shared" si="29"/>
        <v>50</v>
      </c>
      <c r="Q488" t="s">
        <v>8314</v>
      </c>
      <c r="R488" t="s">
        <v>8320</v>
      </c>
      <c r="S488" s="13">
        <f t="shared" si="30"/>
        <v>41761.94258101852</v>
      </c>
      <c r="T488" s="13">
        <f t="shared" si="31"/>
        <v>41791.94258101852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 s="21">
        <v>50000</v>
      </c>
      <c r="E489" s="21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 t="e">
        <f t="shared" si="29"/>
        <v>#DIV/0!</v>
      </c>
      <c r="Q489" t="s">
        <v>8314</v>
      </c>
      <c r="R489" t="s">
        <v>8320</v>
      </c>
      <c r="S489" s="13">
        <f t="shared" si="30"/>
        <v>42669.594837962963</v>
      </c>
      <c r="T489" s="13">
        <f t="shared" si="31"/>
        <v>42729.636504629627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 s="21">
        <v>12000</v>
      </c>
      <c r="E490" s="21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 t="e">
        <f t="shared" si="29"/>
        <v>#DIV/0!</v>
      </c>
      <c r="Q490" t="s">
        <v>8314</v>
      </c>
      <c r="R490" t="s">
        <v>8320</v>
      </c>
      <c r="S490" s="13">
        <f t="shared" si="30"/>
        <v>42714.054398148146</v>
      </c>
      <c r="T490" s="13">
        <f t="shared" si="31"/>
        <v>42744.054398148146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 s="21">
        <v>74997</v>
      </c>
      <c r="E491" s="2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9">
        <f t="shared" si="29"/>
        <v>71.666666666666671</v>
      </c>
      <c r="Q491" t="s">
        <v>8314</v>
      </c>
      <c r="R491" t="s">
        <v>8320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 s="21">
        <v>1000</v>
      </c>
      <c r="E492" s="21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 t="e">
        <f t="shared" si="29"/>
        <v>#DIV/0!</v>
      </c>
      <c r="Q492" t="s">
        <v>8314</v>
      </c>
      <c r="R492" t="s">
        <v>8320</v>
      </c>
      <c r="S492" s="13">
        <f t="shared" si="30"/>
        <v>41113.968576388892</v>
      </c>
      <c r="T492" s="13">
        <f t="shared" si="31"/>
        <v>41143.968576388892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 s="21">
        <v>10000</v>
      </c>
      <c r="E493" s="21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 t="e">
        <f t="shared" si="29"/>
        <v>#DIV/0!</v>
      </c>
      <c r="Q493" t="s">
        <v>8314</v>
      </c>
      <c r="R493" t="s">
        <v>8320</v>
      </c>
      <c r="S493" s="13">
        <f t="shared" si="30"/>
        <v>42366.982627314821</v>
      </c>
      <c r="T493" s="13">
        <f t="shared" si="31"/>
        <v>42396.982627314821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 s="21">
        <v>10000000</v>
      </c>
      <c r="E494" s="21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 t="e">
        <f t="shared" si="29"/>
        <v>#DIV/0!</v>
      </c>
      <c r="Q494" t="s">
        <v>8314</v>
      </c>
      <c r="R494" t="s">
        <v>8320</v>
      </c>
      <c r="S494" s="13">
        <f t="shared" si="30"/>
        <v>42596.03506944445</v>
      </c>
      <c r="T494" s="13">
        <f t="shared" si="31"/>
        <v>42656.03506944445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 s="21">
        <v>30000</v>
      </c>
      <c r="E495" s="21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 t="e">
        <f t="shared" si="29"/>
        <v>#DIV/0!</v>
      </c>
      <c r="Q495" t="s">
        <v>8314</v>
      </c>
      <c r="R495" t="s">
        <v>8320</v>
      </c>
      <c r="S495" s="13">
        <f t="shared" si="30"/>
        <v>42114.726134259254</v>
      </c>
      <c r="T495" s="13">
        <f t="shared" si="31"/>
        <v>42144.726134259254</v>
      </c>
    </row>
    <row r="496" spans="1:20" ht="58" x14ac:dyDescent="0.35">
      <c r="A496">
        <v>494</v>
      </c>
      <c r="B496" s="1" t="s">
        <v>495</v>
      </c>
      <c r="C496" s="1" t="s">
        <v>4604</v>
      </c>
      <c r="D496" s="21">
        <v>20000</v>
      </c>
      <c r="E496" s="21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9">
        <f t="shared" si="29"/>
        <v>10.333333333333334</v>
      </c>
      <c r="Q496" t="s">
        <v>8314</v>
      </c>
      <c r="R496" t="s">
        <v>8320</v>
      </c>
      <c r="S496" s="13">
        <f t="shared" si="30"/>
        <v>41799.830613425926</v>
      </c>
      <c r="T496" s="13">
        <f t="shared" si="31"/>
        <v>41823.125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 s="21">
        <v>7000</v>
      </c>
      <c r="E497" s="21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 t="e">
        <f t="shared" si="29"/>
        <v>#DIV/0!</v>
      </c>
      <c r="Q497" t="s">
        <v>8314</v>
      </c>
      <c r="R497" t="s">
        <v>8320</v>
      </c>
      <c r="S497" s="13">
        <f t="shared" si="30"/>
        <v>42171.827604166669</v>
      </c>
      <c r="T497" s="13">
        <f t="shared" si="31"/>
        <v>42201.827604166669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 s="21">
        <v>60000</v>
      </c>
      <c r="E498" s="21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9">
        <f t="shared" si="29"/>
        <v>1</v>
      </c>
      <c r="Q498" t="s">
        <v>8314</v>
      </c>
      <c r="R498" t="s">
        <v>8320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 s="21">
        <v>4480</v>
      </c>
      <c r="E499" s="21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9">
        <f t="shared" si="29"/>
        <v>10</v>
      </c>
      <c r="Q499" t="s">
        <v>8314</v>
      </c>
      <c r="R499" t="s">
        <v>8320</v>
      </c>
      <c r="S499" s="13">
        <f t="shared" si="30"/>
        <v>41945.037789351853</v>
      </c>
      <c r="T499" s="13">
        <f t="shared" si="31"/>
        <v>41998.208333333328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 s="21">
        <v>65108</v>
      </c>
      <c r="E500" s="21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9">
        <f t="shared" si="29"/>
        <v>136.09090909090909</v>
      </c>
      <c r="Q500" t="s">
        <v>8314</v>
      </c>
      <c r="R500" t="s">
        <v>8320</v>
      </c>
      <c r="S500" s="13">
        <f t="shared" si="30"/>
        <v>40858.762141203704</v>
      </c>
      <c r="T500" s="13">
        <f t="shared" si="31"/>
        <v>40900.762141203704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 s="21">
        <v>20000</v>
      </c>
      <c r="E501" s="2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9">
        <f t="shared" si="29"/>
        <v>73.461538461538467</v>
      </c>
      <c r="Q501" t="s">
        <v>8314</v>
      </c>
      <c r="R501" t="s">
        <v>8320</v>
      </c>
      <c r="S501" s="13">
        <f t="shared" si="30"/>
        <v>40043.895462962959</v>
      </c>
      <c r="T501" s="13">
        <f t="shared" si="31"/>
        <v>40098.874305555553</v>
      </c>
    </row>
    <row r="502" spans="1:20" ht="58" x14ac:dyDescent="0.35">
      <c r="A502">
        <v>500</v>
      </c>
      <c r="B502" s="1" t="s">
        <v>501</v>
      </c>
      <c r="C502" s="1" t="s">
        <v>4610</v>
      </c>
      <c r="D502" s="21">
        <v>6500</v>
      </c>
      <c r="E502" s="21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9">
        <f t="shared" si="29"/>
        <v>53.75</v>
      </c>
      <c r="Q502" t="s">
        <v>8314</v>
      </c>
      <c r="R502" t="s">
        <v>8320</v>
      </c>
      <c r="S502" s="13">
        <f t="shared" si="30"/>
        <v>40247.886006944449</v>
      </c>
      <c r="T502" s="13">
        <f t="shared" si="31"/>
        <v>40306.927777777775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 s="21">
        <v>10000</v>
      </c>
      <c r="E503" s="21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 t="e">
        <f t="shared" si="29"/>
        <v>#DIV/0!</v>
      </c>
      <c r="Q503" t="s">
        <v>8314</v>
      </c>
      <c r="R503" t="s">
        <v>8320</v>
      </c>
      <c r="S503" s="13">
        <f t="shared" si="30"/>
        <v>40703.234386574077</v>
      </c>
      <c r="T503" s="13">
        <f t="shared" si="31"/>
        <v>40733.234386574077</v>
      </c>
    </row>
    <row r="504" spans="1:20" ht="58" x14ac:dyDescent="0.35">
      <c r="A504">
        <v>502</v>
      </c>
      <c r="B504" s="1" t="s">
        <v>503</v>
      </c>
      <c r="C504" s="1" t="s">
        <v>4612</v>
      </c>
      <c r="D504" s="21">
        <v>20000</v>
      </c>
      <c r="E504" s="21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9">
        <f t="shared" si="29"/>
        <v>57.5</v>
      </c>
      <c r="Q504" t="s">
        <v>8314</v>
      </c>
      <c r="R504" t="s">
        <v>8320</v>
      </c>
      <c r="S504" s="13">
        <f t="shared" si="30"/>
        <v>40956.553530092591</v>
      </c>
      <c r="T504" s="13">
        <f t="shared" si="31"/>
        <v>40986.511863425927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 s="21">
        <v>6500</v>
      </c>
      <c r="E505" s="21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9">
        <f t="shared" si="29"/>
        <v>12.666666666666666</v>
      </c>
      <c r="Q505" t="s">
        <v>8314</v>
      </c>
      <c r="R505" t="s">
        <v>8320</v>
      </c>
      <c r="S505" s="13">
        <f t="shared" si="30"/>
        <v>41991.526655092588</v>
      </c>
      <c r="T505" s="13">
        <f t="shared" si="31"/>
        <v>42021.526655092588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 s="21">
        <v>24500</v>
      </c>
      <c r="E506" s="21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9">
        <f t="shared" si="29"/>
        <v>67</v>
      </c>
      <c r="Q506" t="s">
        <v>8314</v>
      </c>
      <c r="R506" t="s">
        <v>8320</v>
      </c>
      <c r="S506" s="13">
        <f t="shared" si="30"/>
        <v>40949.98364583333</v>
      </c>
      <c r="T506" s="13">
        <f t="shared" si="31"/>
        <v>41009.941979166666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 s="21">
        <v>12000</v>
      </c>
      <c r="E507" s="21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9">
        <f t="shared" si="29"/>
        <v>3.7142857142857144</v>
      </c>
      <c r="Q507" t="s">
        <v>8314</v>
      </c>
      <c r="R507" t="s">
        <v>8320</v>
      </c>
      <c r="S507" s="13">
        <f t="shared" si="30"/>
        <v>42318.098217592589</v>
      </c>
      <c r="T507" s="13">
        <f t="shared" si="31"/>
        <v>42363.098217592589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 s="21">
        <v>200000</v>
      </c>
      <c r="E508" s="21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9">
        <f t="shared" si="29"/>
        <v>250</v>
      </c>
      <c r="Q508" t="s">
        <v>8314</v>
      </c>
      <c r="R508" t="s">
        <v>8320</v>
      </c>
      <c r="S508" s="13">
        <f t="shared" si="30"/>
        <v>41466.552314814813</v>
      </c>
      <c r="T508" s="13">
        <f t="shared" si="31"/>
        <v>41496.552314814813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 s="21">
        <v>20000</v>
      </c>
      <c r="E509" s="21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9">
        <f t="shared" si="29"/>
        <v>64</v>
      </c>
      <c r="Q509" t="s">
        <v>8314</v>
      </c>
      <c r="R509" t="s">
        <v>8320</v>
      </c>
      <c r="S509" s="13">
        <f t="shared" si="30"/>
        <v>41156.958993055552</v>
      </c>
      <c r="T509" s="13">
        <f t="shared" si="31"/>
        <v>41201.958993055552</v>
      </c>
    </row>
    <row r="510" spans="1:20" ht="58" x14ac:dyDescent="0.35">
      <c r="A510">
        <v>508</v>
      </c>
      <c r="B510" s="1" t="s">
        <v>509</v>
      </c>
      <c r="C510" s="1" t="s">
        <v>4618</v>
      </c>
      <c r="D510" s="21">
        <v>50000</v>
      </c>
      <c r="E510" s="21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9">
        <f t="shared" si="29"/>
        <v>133.33333333333334</v>
      </c>
      <c r="Q510" t="s">
        <v>8314</v>
      </c>
      <c r="R510" t="s">
        <v>8320</v>
      </c>
      <c r="S510" s="13">
        <f t="shared" si="30"/>
        <v>40995.024317129632</v>
      </c>
      <c r="T510" s="13">
        <f t="shared" si="31"/>
        <v>41054.593055555553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 s="21">
        <v>5000</v>
      </c>
      <c r="E511" s="2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9">
        <f t="shared" si="29"/>
        <v>10</v>
      </c>
      <c r="Q511" t="s">
        <v>8314</v>
      </c>
      <c r="R511" t="s">
        <v>8320</v>
      </c>
      <c r="S511" s="13">
        <f t="shared" si="30"/>
        <v>42153.631597222222</v>
      </c>
      <c r="T511" s="13">
        <f t="shared" si="31"/>
        <v>42183.631597222222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 s="21">
        <v>14000</v>
      </c>
      <c r="E512" s="21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 t="e">
        <f t="shared" si="29"/>
        <v>#DIV/0!</v>
      </c>
      <c r="Q512" t="s">
        <v>8314</v>
      </c>
      <c r="R512" t="s">
        <v>8320</v>
      </c>
      <c r="S512" s="13">
        <f t="shared" si="30"/>
        <v>42400.176377314812</v>
      </c>
      <c r="T512" s="13">
        <f t="shared" si="31"/>
        <v>42430.176377314812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 s="21">
        <v>5000</v>
      </c>
      <c r="E513" s="21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9">
        <f t="shared" si="29"/>
        <v>30</v>
      </c>
      <c r="Q513" t="s">
        <v>8314</v>
      </c>
      <c r="R513" t="s">
        <v>8320</v>
      </c>
      <c r="S513" s="13">
        <f t="shared" si="30"/>
        <v>41340.303032407406</v>
      </c>
      <c r="T513" s="13">
        <f t="shared" si="31"/>
        <v>41370.261365740742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 s="21">
        <v>8000</v>
      </c>
      <c r="E514" s="21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9">
        <f t="shared" si="29"/>
        <v>5.5</v>
      </c>
      <c r="Q514" t="s">
        <v>8314</v>
      </c>
      <c r="R514" t="s">
        <v>8320</v>
      </c>
      <c r="S514" s="13">
        <f t="shared" si="30"/>
        <v>42649.742210648154</v>
      </c>
      <c r="T514" s="13">
        <f t="shared" si="31"/>
        <v>42694.783877314811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 s="21">
        <v>50000</v>
      </c>
      <c r="E515" s="21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 s="9">
        <f t="shared" ref="P515:P578" si="33">E515/L515</f>
        <v>102.38235294117646</v>
      </c>
      <c r="Q515" t="s">
        <v>8314</v>
      </c>
      <c r="R515" t="s">
        <v>8320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 s="21">
        <v>1500</v>
      </c>
      <c r="E516" s="21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9">
        <f t="shared" si="33"/>
        <v>16.666666666666668</v>
      </c>
      <c r="Q516" t="s">
        <v>8314</v>
      </c>
      <c r="R516" t="s">
        <v>8320</v>
      </c>
      <c r="S516" s="13">
        <f t="shared" si="34"/>
        <v>41830.613969907405</v>
      </c>
      <c r="T516" s="13">
        <f t="shared" si="35"/>
        <v>41860.613969907405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 s="21">
        <v>97000</v>
      </c>
      <c r="E517" s="21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9">
        <f t="shared" si="33"/>
        <v>725.02941176470586</v>
      </c>
      <c r="Q517" t="s">
        <v>8314</v>
      </c>
      <c r="R517" t="s">
        <v>8320</v>
      </c>
      <c r="S517" s="13">
        <f t="shared" si="34"/>
        <v>42327.490752314814</v>
      </c>
      <c r="T517" s="13">
        <f t="shared" si="35"/>
        <v>42367.490752314814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 s="21">
        <v>5000</v>
      </c>
      <c r="E518" s="21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 t="e">
        <f t="shared" si="33"/>
        <v>#DIV/0!</v>
      </c>
      <c r="Q518" t="s">
        <v>8314</v>
      </c>
      <c r="R518" t="s">
        <v>8320</v>
      </c>
      <c r="S518" s="13">
        <f t="shared" si="34"/>
        <v>42091.778703703705</v>
      </c>
      <c r="T518" s="13">
        <f t="shared" si="35"/>
        <v>42151.778703703705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 s="21">
        <v>15000</v>
      </c>
      <c r="E519" s="21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9">
        <f t="shared" si="33"/>
        <v>68.333333333333329</v>
      </c>
      <c r="Q519" t="s">
        <v>8314</v>
      </c>
      <c r="R519" t="s">
        <v>8320</v>
      </c>
      <c r="S519" s="13">
        <f t="shared" si="34"/>
        <v>42738.615289351852</v>
      </c>
      <c r="T519" s="13">
        <f t="shared" si="35"/>
        <v>42768.615289351852</v>
      </c>
    </row>
    <row r="520" spans="1:20" ht="58" x14ac:dyDescent="0.35">
      <c r="A520">
        <v>518</v>
      </c>
      <c r="B520" s="1" t="s">
        <v>519</v>
      </c>
      <c r="C520" s="1" t="s">
        <v>4628</v>
      </c>
      <c r="D520" s="21">
        <v>7175</v>
      </c>
      <c r="E520" s="21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 t="e">
        <f t="shared" si="33"/>
        <v>#DIV/0!</v>
      </c>
      <c r="Q520" t="s">
        <v>8314</v>
      </c>
      <c r="R520" t="s">
        <v>8320</v>
      </c>
      <c r="S520" s="13">
        <f t="shared" si="34"/>
        <v>42223.616018518514</v>
      </c>
      <c r="T520" s="13">
        <f t="shared" si="35"/>
        <v>42253.615277777775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 s="21">
        <v>12001</v>
      </c>
      <c r="E521" s="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9">
        <f t="shared" si="33"/>
        <v>39.228571428571428</v>
      </c>
      <c r="Q521" t="s">
        <v>8314</v>
      </c>
      <c r="R521" t="s">
        <v>8320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 s="21">
        <v>5000</v>
      </c>
      <c r="E522" s="21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9">
        <f t="shared" si="33"/>
        <v>150.14705882352942</v>
      </c>
      <c r="Q522" t="s">
        <v>8321</v>
      </c>
      <c r="R522" t="s">
        <v>8322</v>
      </c>
      <c r="S522" s="13">
        <f t="shared" si="34"/>
        <v>42318.702094907407</v>
      </c>
      <c r="T522" s="13">
        <f t="shared" si="35"/>
        <v>42348.702094907407</v>
      </c>
    </row>
    <row r="523" spans="1:20" ht="58" x14ac:dyDescent="0.35">
      <c r="A523">
        <v>521</v>
      </c>
      <c r="B523" s="1" t="s">
        <v>522</v>
      </c>
      <c r="C523" s="1" t="s">
        <v>4631</v>
      </c>
      <c r="D523" s="21">
        <v>5000</v>
      </c>
      <c r="E523" s="21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9">
        <f t="shared" si="33"/>
        <v>93.428571428571431</v>
      </c>
      <c r="Q523" t="s">
        <v>8321</v>
      </c>
      <c r="R523" t="s">
        <v>8322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 s="21">
        <v>3000</v>
      </c>
      <c r="E524" s="21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9">
        <f t="shared" si="33"/>
        <v>110.96774193548387</v>
      </c>
      <c r="Q524" t="s">
        <v>8321</v>
      </c>
      <c r="R524" t="s">
        <v>8322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 s="21">
        <v>5000</v>
      </c>
      <c r="E525" s="21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9">
        <f t="shared" si="33"/>
        <v>71.785714285714292</v>
      </c>
      <c r="Q525" t="s">
        <v>8321</v>
      </c>
      <c r="R525" t="s">
        <v>8322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 s="21">
        <v>3500</v>
      </c>
      <c r="E526" s="21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9">
        <f t="shared" si="33"/>
        <v>29.258076923076924</v>
      </c>
      <c r="Q526" t="s">
        <v>8321</v>
      </c>
      <c r="R526" t="s">
        <v>8322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>
        <v>525</v>
      </c>
      <c r="B527" s="1" t="s">
        <v>526</v>
      </c>
      <c r="C527" s="1" t="s">
        <v>4635</v>
      </c>
      <c r="D527" s="21">
        <v>12000</v>
      </c>
      <c r="E527" s="21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9">
        <f t="shared" si="33"/>
        <v>1000</v>
      </c>
      <c r="Q527" t="s">
        <v>8321</v>
      </c>
      <c r="R527" t="s">
        <v>8322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 s="21">
        <v>1500</v>
      </c>
      <c r="E528" s="21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9">
        <f t="shared" si="33"/>
        <v>74.347826086956516</v>
      </c>
      <c r="Q528" t="s">
        <v>8321</v>
      </c>
      <c r="R528" t="s">
        <v>8322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>
        <v>527</v>
      </c>
      <c r="B529" s="1" t="s">
        <v>528</v>
      </c>
      <c r="C529" s="1" t="s">
        <v>4637</v>
      </c>
      <c r="D529" s="21">
        <v>10000</v>
      </c>
      <c r="E529" s="21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9">
        <f t="shared" si="33"/>
        <v>63.829113924050631</v>
      </c>
      <c r="Q529" t="s">
        <v>8321</v>
      </c>
      <c r="R529" t="s">
        <v>8322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>
        <v>528</v>
      </c>
      <c r="B530" s="1" t="s">
        <v>529</v>
      </c>
      <c r="C530" s="1" t="s">
        <v>4638</v>
      </c>
      <c r="D530" s="21">
        <v>1150</v>
      </c>
      <c r="E530" s="21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9">
        <f t="shared" si="33"/>
        <v>44.333333333333336</v>
      </c>
      <c r="Q530" t="s">
        <v>8321</v>
      </c>
      <c r="R530" t="s">
        <v>8322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 s="21">
        <v>1200</v>
      </c>
      <c r="E531" s="2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9">
        <f t="shared" si="33"/>
        <v>86.944444444444443</v>
      </c>
      <c r="Q531" t="s">
        <v>8321</v>
      </c>
      <c r="R531" t="s">
        <v>8322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 s="21">
        <v>3405</v>
      </c>
      <c r="E532" s="21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9">
        <f t="shared" si="33"/>
        <v>126.55172413793103</v>
      </c>
      <c r="Q532" t="s">
        <v>8321</v>
      </c>
      <c r="R532" t="s">
        <v>8322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 s="21">
        <v>4000</v>
      </c>
      <c r="E533" s="21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9">
        <f t="shared" si="33"/>
        <v>129.03225806451613</v>
      </c>
      <c r="Q533" t="s">
        <v>8321</v>
      </c>
      <c r="R533" t="s">
        <v>8322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 s="21">
        <v>10000</v>
      </c>
      <c r="E534" s="21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9">
        <f t="shared" si="33"/>
        <v>71.242774566473983</v>
      </c>
      <c r="Q534" t="s">
        <v>8321</v>
      </c>
      <c r="R534" t="s">
        <v>8322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 s="21">
        <v>2000</v>
      </c>
      <c r="E535" s="21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9">
        <f t="shared" si="33"/>
        <v>117.88235294117646</v>
      </c>
      <c r="Q535" t="s">
        <v>8321</v>
      </c>
      <c r="R535" t="s">
        <v>8322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 s="21">
        <v>15000</v>
      </c>
      <c r="E536" s="21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9">
        <f t="shared" si="33"/>
        <v>327.08333333333331</v>
      </c>
      <c r="Q536" t="s">
        <v>8321</v>
      </c>
      <c r="R536" t="s">
        <v>8322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 s="21">
        <v>2000</v>
      </c>
      <c r="E537" s="21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9">
        <f t="shared" si="33"/>
        <v>34.745762711864408</v>
      </c>
      <c r="Q537" t="s">
        <v>8321</v>
      </c>
      <c r="R537" t="s">
        <v>8322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>
        <v>536</v>
      </c>
      <c r="B538" s="1" t="s">
        <v>537</v>
      </c>
      <c r="C538" s="1" t="s">
        <v>4646</v>
      </c>
      <c r="D538" s="21">
        <v>3300</v>
      </c>
      <c r="E538" s="21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9">
        <f t="shared" si="33"/>
        <v>100.06410256410257</v>
      </c>
      <c r="Q538" t="s">
        <v>8321</v>
      </c>
      <c r="R538" t="s">
        <v>8322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 s="21">
        <v>2000</v>
      </c>
      <c r="E539" s="21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9">
        <f t="shared" si="33"/>
        <v>40.847457627118644</v>
      </c>
      <c r="Q539" t="s">
        <v>8321</v>
      </c>
      <c r="R539" t="s">
        <v>8322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 s="21">
        <v>5000</v>
      </c>
      <c r="E540" s="21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9">
        <f t="shared" si="33"/>
        <v>252.01666666666668</v>
      </c>
      <c r="Q540" t="s">
        <v>8321</v>
      </c>
      <c r="R540" t="s">
        <v>8322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 s="21">
        <v>500</v>
      </c>
      <c r="E541" s="2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9">
        <f t="shared" si="33"/>
        <v>25.161000000000001</v>
      </c>
      <c r="Q541" t="s">
        <v>8321</v>
      </c>
      <c r="R541" t="s">
        <v>8322</v>
      </c>
      <c r="S541" s="13">
        <f t="shared" si="34"/>
        <v>42535.049849537041</v>
      </c>
      <c r="T541" s="13">
        <f t="shared" si="35"/>
        <v>42556.049849537041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 s="21">
        <v>15000</v>
      </c>
      <c r="E542" s="21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9">
        <f t="shared" si="33"/>
        <v>1</v>
      </c>
      <c r="Q542" t="s">
        <v>8323</v>
      </c>
      <c r="R542" t="s">
        <v>8324</v>
      </c>
      <c r="S542" s="13">
        <f t="shared" si="34"/>
        <v>42009.817199074074</v>
      </c>
      <c r="T542" s="13">
        <f t="shared" si="35"/>
        <v>42039.817199074074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 s="21">
        <v>4500</v>
      </c>
      <c r="E543" s="21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9">
        <f t="shared" si="33"/>
        <v>25</v>
      </c>
      <c r="Q543" t="s">
        <v>8323</v>
      </c>
      <c r="R543" t="s">
        <v>8324</v>
      </c>
      <c r="S543" s="13">
        <f t="shared" si="34"/>
        <v>42276.046689814815</v>
      </c>
      <c r="T543" s="13">
        <f t="shared" si="35"/>
        <v>42306.046689814815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 s="21">
        <v>250000</v>
      </c>
      <c r="E544" s="21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9">
        <f t="shared" si="33"/>
        <v>1</v>
      </c>
      <c r="Q544" t="s">
        <v>8323</v>
      </c>
      <c r="R544" t="s">
        <v>8324</v>
      </c>
      <c r="S544" s="13">
        <f t="shared" si="34"/>
        <v>42433.737453703703</v>
      </c>
      <c r="T544" s="13">
        <f t="shared" si="35"/>
        <v>42493.695787037039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 s="21">
        <v>22000</v>
      </c>
      <c r="E545" s="21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9">
        <f t="shared" si="33"/>
        <v>35</v>
      </c>
      <c r="Q545" t="s">
        <v>8323</v>
      </c>
      <c r="R545" t="s">
        <v>8324</v>
      </c>
      <c r="S545" s="13">
        <f t="shared" si="34"/>
        <v>41914.092152777775</v>
      </c>
      <c r="T545" s="13">
        <f t="shared" si="35"/>
        <v>41944.092152777775</v>
      </c>
    </row>
    <row r="546" spans="1:20" ht="58" x14ac:dyDescent="0.35">
      <c r="A546">
        <v>544</v>
      </c>
      <c r="B546" s="1" t="s">
        <v>545</v>
      </c>
      <c r="C546" s="1" t="s">
        <v>4654</v>
      </c>
      <c r="D546" s="21">
        <v>500</v>
      </c>
      <c r="E546" s="21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9">
        <f t="shared" si="33"/>
        <v>3</v>
      </c>
      <c r="Q546" t="s">
        <v>8323</v>
      </c>
      <c r="R546" t="s">
        <v>8324</v>
      </c>
      <c r="S546" s="13">
        <f t="shared" si="34"/>
        <v>42525.656944444447</v>
      </c>
      <c r="T546" s="13">
        <f t="shared" si="35"/>
        <v>42555.656944444447</v>
      </c>
    </row>
    <row r="547" spans="1:20" ht="58" x14ac:dyDescent="0.35">
      <c r="A547">
        <v>545</v>
      </c>
      <c r="B547" s="1" t="s">
        <v>546</v>
      </c>
      <c r="C547" s="1" t="s">
        <v>4655</v>
      </c>
      <c r="D547" s="21">
        <v>50000</v>
      </c>
      <c r="E547" s="21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9">
        <f t="shared" si="33"/>
        <v>402.70588235294116</v>
      </c>
      <c r="Q547" t="s">
        <v>8323</v>
      </c>
      <c r="R547" t="s">
        <v>8324</v>
      </c>
      <c r="S547" s="13">
        <f t="shared" si="34"/>
        <v>42283.592465277776</v>
      </c>
      <c r="T547" s="13">
        <f t="shared" si="35"/>
        <v>42323.634131944447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 s="21">
        <v>60000</v>
      </c>
      <c r="E548" s="21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9">
        <f t="shared" si="33"/>
        <v>26</v>
      </c>
      <c r="Q548" t="s">
        <v>8323</v>
      </c>
      <c r="R548" t="s">
        <v>8324</v>
      </c>
      <c r="S548" s="13">
        <f t="shared" si="34"/>
        <v>42249.667997685188</v>
      </c>
      <c r="T548" s="13">
        <f t="shared" si="35"/>
        <v>42294.667997685188</v>
      </c>
    </row>
    <row r="549" spans="1:20" ht="58" x14ac:dyDescent="0.35">
      <c r="A549">
        <v>547</v>
      </c>
      <c r="B549" s="1" t="s">
        <v>548</v>
      </c>
      <c r="C549" s="1" t="s">
        <v>4657</v>
      </c>
      <c r="D549" s="21">
        <v>7500</v>
      </c>
      <c r="E549" s="21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 t="e">
        <f t="shared" si="33"/>
        <v>#DIV/0!</v>
      </c>
      <c r="Q549" t="s">
        <v>8323</v>
      </c>
      <c r="R549" t="s">
        <v>8324</v>
      </c>
      <c r="S549" s="13">
        <f t="shared" si="34"/>
        <v>42380.696342592593</v>
      </c>
      <c r="T549" s="13">
        <f t="shared" si="35"/>
        <v>42410.696342592593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 s="21">
        <v>10000</v>
      </c>
      <c r="E550" s="21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9">
        <f t="shared" si="33"/>
        <v>9</v>
      </c>
      <c r="Q550" t="s">
        <v>8323</v>
      </c>
      <c r="R550" t="s">
        <v>8324</v>
      </c>
      <c r="S550" s="13">
        <f t="shared" si="34"/>
        <v>42276.903333333335</v>
      </c>
      <c r="T550" s="13">
        <f t="shared" si="35"/>
        <v>42306.903333333335</v>
      </c>
    </row>
    <row r="551" spans="1:20" ht="58" x14ac:dyDescent="0.35">
      <c r="A551">
        <v>549</v>
      </c>
      <c r="B551" s="1" t="s">
        <v>550</v>
      </c>
      <c r="C551" s="1" t="s">
        <v>4659</v>
      </c>
      <c r="D551" s="21">
        <v>2500</v>
      </c>
      <c r="E551" s="2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9">
        <f t="shared" si="33"/>
        <v>8.5</v>
      </c>
      <c r="Q551" t="s">
        <v>8323</v>
      </c>
      <c r="R551" t="s">
        <v>8324</v>
      </c>
      <c r="S551" s="13">
        <f t="shared" si="34"/>
        <v>42163.636828703704</v>
      </c>
      <c r="T551" s="13">
        <f t="shared" si="35"/>
        <v>42193.636828703704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 s="21">
        <v>5000</v>
      </c>
      <c r="E552" s="21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9">
        <f t="shared" si="33"/>
        <v>8.75</v>
      </c>
      <c r="Q552" t="s">
        <v>8323</v>
      </c>
      <c r="R552" t="s">
        <v>8324</v>
      </c>
      <c r="S552" s="13">
        <f t="shared" si="34"/>
        <v>42753.678761574076</v>
      </c>
      <c r="T552" s="13">
        <f t="shared" si="35"/>
        <v>42766.208333333328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 s="21">
        <v>75000</v>
      </c>
      <c r="E553" s="21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9">
        <f t="shared" si="33"/>
        <v>135.03571428571428</v>
      </c>
      <c r="Q553" t="s">
        <v>8323</v>
      </c>
      <c r="R553" t="s">
        <v>8324</v>
      </c>
      <c r="S553" s="13">
        <f t="shared" si="34"/>
        <v>42173.275740740741</v>
      </c>
      <c r="T553" s="13">
        <f t="shared" si="35"/>
        <v>42217.745138888888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 s="21">
        <v>45000</v>
      </c>
      <c r="E554" s="21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 t="e">
        <f t="shared" si="33"/>
        <v>#DIV/0!</v>
      </c>
      <c r="Q554" t="s">
        <v>8323</v>
      </c>
      <c r="R554" t="s">
        <v>8324</v>
      </c>
      <c r="S554" s="13">
        <f t="shared" si="34"/>
        <v>42318.616851851853</v>
      </c>
      <c r="T554" s="13">
        <f t="shared" si="35"/>
        <v>42378.616851851853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 s="21">
        <v>25000</v>
      </c>
      <c r="E555" s="21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9">
        <f t="shared" si="33"/>
        <v>20.5</v>
      </c>
      <c r="Q555" t="s">
        <v>8323</v>
      </c>
      <c r="R555" t="s">
        <v>8324</v>
      </c>
      <c r="S555" s="13">
        <f t="shared" si="34"/>
        <v>41927.71980324074</v>
      </c>
      <c r="T555" s="13">
        <f t="shared" si="35"/>
        <v>41957.761469907404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 s="21">
        <v>3870</v>
      </c>
      <c r="E556" s="21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9">
        <f t="shared" si="33"/>
        <v>64.36363636363636</v>
      </c>
      <c r="Q556" t="s">
        <v>8323</v>
      </c>
      <c r="R556" t="s">
        <v>8324</v>
      </c>
      <c r="S556" s="13">
        <f t="shared" si="34"/>
        <v>41901.684861111113</v>
      </c>
      <c r="T556" s="13">
        <f t="shared" si="35"/>
        <v>41931.684861111113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 s="21">
        <v>7500</v>
      </c>
      <c r="E557" s="21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 t="e">
        <f t="shared" si="33"/>
        <v>#DIV/0!</v>
      </c>
      <c r="Q557" t="s">
        <v>8323</v>
      </c>
      <c r="R557" t="s">
        <v>8324</v>
      </c>
      <c r="S557" s="13">
        <f t="shared" si="34"/>
        <v>42503.353506944448</v>
      </c>
      <c r="T557" s="13">
        <f t="shared" si="35"/>
        <v>42533.353506944448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 s="21">
        <v>8000</v>
      </c>
      <c r="E558" s="21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9">
        <f t="shared" si="33"/>
        <v>200</v>
      </c>
      <c r="Q558" t="s">
        <v>8323</v>
      </c>
      <c r="R558" t="s">
        <v>8324</v>
      </c>
      <c r="S558" s="13">
        <f t="shared" si="34"/>
        <v>42345.860150462962</v>
      </c>
      <c r="T558" s="13">
        <f t="shared" si="35"/>
        <v>42375.860150462962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 s="21">
        <v>150000</v>
      </c>
      <c r="E559" s="21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9">
        <f t="shared" si="33"/>
        <v>68.3</v>
      </c>
      <c r="Q559" t="s">
        <v>8323</v>
      </c>
      <c r="R559" t="s">
        <v>8324</v>
      </c>
      <c r="S559" s="13">
        <f t="shared" si="34"/>
        <v>42676.942164351851</v>
      </c>
      <c r="T559" s="13">
        <f t="shared" si="35"/>
        <v>42706.983831018515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 s="21">
        <v>750</v>
      </c>
      <c r="E560" s="21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 t="e">
        <f t="shared" si="33"/>
        <v>#DIV/0!</v>
      </c>
      <c r="Q560" t="s">
        <v>8323</v>
      </c>
      <c r="R560" t="s">
        <v>8324</v>
      </c>
      <c r="S560" s="13">
        <f t="shared" si="34"/>
        <v>42057.883159722223</v>
      </c>
      <c r="T560" s="13">
        <f t="shared" si="35"/>
        <v>42087.841493055559</v>
      </c>
    </row>
    <row r="561" spans="1:20" ht="58" x14ac:dyDescent="0.35">
      <c r="A561">
        <v>559</v>
      </c>
      <c r="B561" s="1" t="s">
        <v>560</v>
      </c>
      <c r="C561" s="1" t="s">
        <v>4669</v>
      </c>
      <c r="D561" s="21">
        <v>240000</v>
      </c>
      <c r="E561" s="2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9">
        <f t="shared" si="33"/>
        <v>50</v>
      </c>
      <c r="Q561" t="s">
        <v>8323</v>
      </c>
      <c r="R561" t="s">
        <v>8324</v>
      </c>
      <c r="S561" s="13">
        <f t="shared" si="34"/>
        <v>42321.283101851848</v>
      </c>
      <c r="T561" s="13">
        <f t="shared" si="35"/>
        <v>42351.283101851848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 s="21">
        <v>100000</v>
      </c>
      <c r="E562" s="21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9">
        <f t="shared" si="33"/>
        <v>4</v>
      </c>
      <c r="Q562" t="s">
        <v>8323</v>
      </c>
      <c r="R562" t="s">
        <v>8324</v>
      </c>
      <c r="S562" s="13">
        <f t="shared" si="34"/>
        <v>41960.771354166667</v>
      </c>
      <c r="T562" s="13">
        <f t="shared" si="35"/>
        <v>41990.771354166667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 s="21">
        <v>15000</v>
      </c>
      <c r="E563" s="21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9">
        <f t="shared" si="33"/>
        <v>27.5</v>
      </c>
      <c r="Q563" t="s">
        <v>8323</v>
      </c>
      <c r="R563" t="s">
        <v>8324</v>
      </c>
      <c r="S563" s="13">
        <f t="shared" si="34"/>
        <v>42268.658715277779</v>
      </c>
      <c r="T563" s="13">
        <f t="shared" si="35"/>
        <v>42303.658715277779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 s="21">
        <v>50000</v>
      </c>
      <c r="E564" s="21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 t="e">
        <f t="shared" si="33"/>
        <v>#DIV/0!</v>
      </c>
      <c r="Q564" t="s">
        <v>8323</v>
      </c>
      <c r="R564" t="s">
        <v>8324</v>
      </c>
      <c r="S564" s="13">
        <f t="shared" si="34"/>
        <v>42692.389062500006</v>
      </c>
      <c r="T564" s="13">
        <f t="shared" si="35"/>
        <v>42722.389062500006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 s="21">
        <v>75000</v>
      </c>
      <c r="E565" s="21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9">
        <f t="shared" si="33"/>
        <v>34</v>
      </c>
      <c r="Q565" t="s">
        <v>8323</v>
      </c>
      <c r="R565" t="s">
        <v>8324</v>
      </c>
      <c r="S565" s="13">
        <f t="shared" si="34"/>
        <v>42022.069988425923</v>
      </c>
      <c r="T565" s="13">
        <f t="shared" si="35"/>
        <v>42052.069988425923</v>
      </c>
    </row>
    <row r="566" spans="1:20" ht="58" x14ac:dyDescent="0.35">
      <c r="A566">
        <v>564</v>
      </c>
      <c r="B566" s="1" t="s">
        <v>565</v>
      </c>
      <c r="C566" s="1" t="s">
        <v>4674</v>
      </c>
      <c r="D566" s="21">
        <v>18000</v>
      </c>
      <c r="E566" s="21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9">
        <f t="shared" si="33"/>
        <v>1</v>
      </c>
      <c r="Q566" t="s">
        <v>8323</v>
      </c>
      <c r="R566" t="s">
        <v>8324</v>
      </c>
      <c r="S566" s="13">
        <f t="shared" si="34"/>
        <v>42411.942997685182</v>
      </c>
      <c r="T566" s="13">
        <f t="shared" si="35"/>
        <v>42441.942997685182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 s="21">
        <v>25000</v>
      </c>
      <c r="E567" s="21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 t="e">
        <f t="shared" si="33"/>
        <v>#DIV/0!</v>
      </c>
      <c r="Q567" t="s">
        <v>8323</v>
      </c>
      <c r="R567" t="s">
        <v>8324</v>
      </c>
      <c r="S567" s="13">
        <f t="shared" si="34"/>
        <v>42165.785289351858</v>
      </c>
      <c r="T567" s="13">
        <f t="shared" si="35"/>
        <v>42195.785289351858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 s="21">
        <v>5000</v>
      </c>
      <c r="E568" s="21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9">
        <f t="shared" si="33"/>
        <v>1</v>
      </c>
      <c r="Q568" t="s">
        <v>8323</v>
      </c>
      <c r="R568" t="s">
        <v>8324</v>
      </c>
      <c r="S568" s="13">
        <f t="shared" si="34"/>
        <v>42535.68440972222</v>
      </c>
      <c r="T568" s="13">
        <f t="shared" si="35"/>
        <v>42565.68440972222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 s="21">
        <v>10000</v>
      </c>
      <c r="E569" s="21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 t="e">
        <f t="shared" si="33"/>
        <v>#DIV/0!</v>
      </c>
      <c r="Q569" t="s">
        <v>8323</v>
      </c>
      <c r="R569" t="s">
        <v>8324</v>
      </c>
      <c r="S569" s="13">
        <f t="shared" si="34"/>
        <v>41975.842523148152</v>
      </c>
      <c r="T569" s="13">
        <f t="shared" si="35"/>
        <v>42005.842523148152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 s="21">
        <v>24500</v>
      </c>
      <c r="E570" s="21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9">
        <f t="shared" si="33"/>
        <v>49</v>
      </c>
      <c r="Q570" t="s">
        <v>8323</v>
      </c>
      <c r="R570" t="s">
        <v>8324</v>
      </c>
      <c r="S570" s="13">
        <f t="shared" si="34"/>
        <v>42348.9215625</v>
      </c>
      <c r="T570" s="13">
        <f t="shared" si="35"/>
        <v>42385.458333333328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 s="21">
        <v>2500</v>
      </c>
      <c r="E571" s="2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9">
        <f t="shared" si="33"/>
        <v>20</v>
      </c>
      <c r="Q571" t="s">
        <v>8323</v>
      </c>
      <c r="R571" t="s">
        <v>8324</v>
      </c>
      <c r="S571" s="13">
        <f t="shared" si="34"/>
        <v>42340.847361111111</v>
      </c>
      <c r="T571" s="13">
        <f t="shared" si="35"/>
        <v>42370.847361111111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 s="21">
        <v>85000</v>
      </c>
      <c r="E572" s="21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9">
        <f t="shared" si="33"/>
        <v>142</v>
      </c>
      <c r="Q572" t="s">
        <v>8323</v>
      </c>
      <c r="R572" t="s">
        <v>8324</v>
      </c>
      <c r="S572" s="13">
        <f t="shared" si="34"/>
        <v>42388.798252314817</v>
      </c>
      <c r="T572" s="13">
        <f t="shared" si="35"/>
        <v>42418.798252314817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 s="21">
        <v>25000</v>
      </c>
      <c r="E573" s="21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9">
        <f t="shared" si="33"/>
        <v>53</v>
      </c>
      <c r="Q573" t="s">
        <v>8323</v>
      </c>
      <c r="R573" t="s">
        <v>8324</v>
      </c>
      <c r="S573" s="13">
        <f t="shared" si="34"/>
        <v>42192.816238425927</v>
      </c>
      <c r="T573" s="13">
        <f t="shared" si="35"/>
        <v>42212.165972222225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 s="21">
        <v>2500</v>
      </c>
      <c r="E574" s="21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 t="e">
        <f t="shared" si="33"/>
        <v>#DIV/0!</v>
      </c>
      <c r="Q574" t="s">
        <v>8323</v>
      </c>
      <c r="R574" t="s">
        <v>8324</v>
      </c>
      <c r="S574" s="13">
        <f t="shared" si="34"/>
        <v>42282.71629629629</v>
      </c>
      <c r="T574" s="13">
        <f t="shared" si="35"/>
        <v>42312.757962962962</v>
      </c>
    </row>
    <row r="575" spans="1:20" ht="58" x14ac:dyDescent="0.35">
      <c r="A575">
        <v>573</v>
      </c>
      <c r="B575" s="1" t="s">
        <v>574</v>
      </c>
      <c r="C575" s="1" t="s">
        <v>4683</v>
      </c>
      <c r="D575" s="21">
        <v>88888</v>
      </c>
      <c r="E575" s="21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9">
        <f t="shared" si="33"/>
        <v>38.444444444444443</v>
      </c>
      <c r="Q575" t="s">
        <v>8323</v>
      </c>
      <c r="R575" t="s">
        <v>8324</v>
      </c>
      <c r="S575" s="13">
        <f t="shared" si="34"/>
        <v>41963.050127314811</v>
      </c>
      <c r="T575" s="13">
        <f t="shared" si="35"/>
        <v>42022.05</v>
      </c>
    </row>
    <row r="576" spans="1:20" ht="58" x14ac:dyDescent="0.35">
      <c r="A576">
        <v>574</v>
      </c>
      <c r="B576" s="1" t="s">
        <v>575</v>
      </c>
      <c r="C576" s="1" t="s">
        <v>4684</v>
      </c>
      <c r="D576" s="21">
        <v>11180</v>
      </c>
      <c r="E576" s="21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9">
        <f t="shared" si="33"/>
        <v>20</v>
      </c>
      <c r="Q576" t="s">
        <v>8323</v>
      </c>
      <c r="R576" t="s">
        <v>8324</v>
      </c>
      <c r="S576" s="13">
        <f t="shared" si="34"/>
        <v>42632.443368055552</v>
      </c>
      <c r="T576" s="13">
        <f t="shared" si="35"/>
        <v>42662.443368055552</v>
      </c>
    </row>
    <row r="577" spans="1:20" ht="58" x14ac:dyDescent="0.35">
      <c r="A577">
        <v>575</v>
      </c>
      <c r="B577" s="1" t="s">
        <v>576</v>
      </c>
      <c r="C577" s="1" t="s">
        <v>4685</v>
      </c>
      <c r="D577" s="21">
        <v>60000</v>
      </c>
      <c r="E577" s="21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9">
        <f t="shared" si="33"/>
        <v>64.75</v>
      </c>
      <c r="Q577" t="s">
        <v>8323</v>
      </c>
      <c r="R577" t="s">
        <v>8324</v>
      </c>
      <c r="S577" s="13">
        <f t="shared" si="34"/>
        <v>42138.692627314813</v>
      </c>
      <c r="T577" s="13">
        <f t="shared" si="35"/>
        <v>42168.692627314813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 s="21">
        <v>80000</v>
      </c>
      <c r="E578" s="21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9">
        <f t="shared" si="33"/>
        <v>1</v>
      </c>
      <c r="Q578" t="s">
        <v>8323</v>
      </c>
      <c r="R578" t="s">
        <v>8324</v>
      </c>
      <c r="S578" s="13">
        <f t="shared" si="34"/>
        <v>42031.471666666665</v>
      </c>
      <c r="T578" s="13">
        <f t="shared" si="35"/>
        <v>42091.43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 s="21">
        <v>5000</v>
      </c>
      <c r="E579" s="21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 s="9">
        <f t="shared" ref="P579:P642" si="37">E579/L579</f>
        <v>10</v>
      </c>
      <c r="Q579" t="s">
        <v>8323</v>
      </c>
      <c r="R579" t="s">
        <v>8324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 s="21">
        <v>125000</v>
      </c>
      <c r="E580" s="21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9">
        <f t="shared" si="37"/>
        <v>2</v>
      </c>
      <c r="Q580" t="s">
        <v>8323</v>
      </c>
      <c r="R580" t="s">
        <v>8324</v>
      </c>
      <c r="S580" s="13">
        <f t="shared" si="38"/>
        <v>42230.578622685185</v>
      </c>
      <c r="T580" s="13">
        <f t="shared" si="39"/>
        <v>42254.578622685185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 s="21">
        <v>12000</v>
      </c>
      <c r="E581" s="2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9">
        <f t="shared" si="37"/>
        <v>35</v>
      </c>
      <c r="Q581" t="s">
        <v>8323</v>
      </c>
      <c r="R581" t="s">
        <v>8324</v>
      </c>
      <c r="S581" s="13">
        <f t="shared" si="38"/>
        <v>41968.852118055554</v>
      </c>
      <c r="T581" s="13">
        <f t="shared" si="39"/>
        <v>41998.852118055554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 s="21">
        <v>3000</v>
      </c>
      <c r="E582" s="21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9">
        <f t="shared" si="37"/>
        <v>1</v>
      </c>
      <c r="Q582" t="s">
        <v>8323</v>
      </c>
      <c r="R582" t="s">
        <v>8324</v>
      </c>
      <c r="S582" s="13">
        <f t="shared" si="38"/>
        <v>42605.908182870371</v>
      </c>
      <c r="T582" s="13">
        <f t="shared" si="39"/>
        <v>42635.908182870371</v>
      </c>
    </row>
    <row r="583" spans="1:20" ht="58" x14ac:dyDescent="0.35">
      <c r="A583">
        <v>581</v>
      </c>
      <c r="B583" s="1" t="s">
        <v>582</v>
      </c>
      <c r="C583" s="1" t="s">
        <v>4691</v>
      </c>
      <c r="D583" s="21">
        <v>400</v>
      </c>
      <c r="E583" s="21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 t="e">
        <f t="shared" si="37"/>
        <v>#DIV/0!</v>
      </c>
      <c r="Q583" t="s">
        <v>8323</v>
      </c>
      <c r="R583" t="s">
        <v>8324</v>
      </c>
      <c r="S583" s="13">
        <f t="shared" si="38"/>
        <v>42188.012777777782</v>
      </c>
      <c r="T583" s="13">
        <f t="shared" si="39"/>
        <v>42218.012777777782</v>
      </c>
    </row>
    <row r="584" spans="1:20" ht="58" x14ac:dyDescent="0.35">
      <c r="A584">
        <v>582</v>
      </c>
      <c r="B584" s="1" t="s">
        <v>583</v>
      </c>
      <c r="C584" s="1" t="s">
        <v>4692</v>
      </c>
      <c r="D584" s="21">
        <v>100000</v>
      </c>
      <c r="E584" s="21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 t="e">
        <f t="shared" si="37"/>
        <v>#DIV/0!</v>
      </c>
      <c r="Q584" t="s">
        <v>8323</v>
      </c>
      <c r="R584" t="s">
        <v>8324</v>
      </c>
      <c r="S584" s="13">
        <f t="shared" si="38"/>
        <v>42055.739803240736</v>
      </c>
      <c r="T584" s="13">
        <f t="shared" si="39"/>
        <v>42078.75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 s="21">
        <v>9000</v>
      </c>
      <c r="E585" s="21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9">
        <f t="shared" si="37"/>
        <v>1</v>
      </c>
      <c r="Q585" t="s">
        <v>8323</v>
      </c>
      <c r="R585" t="s">
        <v>8324</v>
      </c>
      <c r="S585" s="13">
        <f t="shared" si="38"/>
        <v>42052.93850694444</v>
      </c>
      <c r="T585" s="13">
        <f t="shared" si="39"/>
        <v>42082.896840277783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 s="21">
        <v>1000</v>
      </c>
      <c r="E586" s="21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9">
        <f t="shared" si="37"/>
        <v>5</v>
      </c>
      <c r="Q586" t="s">
        <v>8323</v>
      </c>
      <c r="R586" t="s">
        <v>8324</v>
      </c>
      <c r="S586" s="13">
        <f t="shared" si="38"/>
        <v>42049.716620370367</v>
      </c>
      <c r="T586" s="13">
        <f t="shared" si="39"/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 s="21">
        <v>9000</v>
      </c>
      <c r="E587" s="21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 t="e">
        <f t="shared" si="37"/>
        <v>#DIV/0!</v>
      </c>
      <c r="Q587" t="s">
        <v>8323</v>
      </c>
      <c r="R587" t="s">
        <v>8324</v>
      </c>
      <c r="S587" s="13">
        <f t="shared" si="38"/>
        <v>42283.3909375</v>
      </c>
      <c r="T587" s="13">
        <f t="shared" si="39"/>
        <v>42339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 s="21">
        <v>10000</v>
      </c>
      <c r="E588" s="21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9">
        <f t="shared" si="37"/>
        <v>14</v>
      </c>
      <c r="Q588" t="s">
        <v>8323</v>
      </c>
      <c r="R588" t="s">
        <v>8324</v>
      </c>
      <c r="S588" s="13">
        <f t="shared" si="38"/>
        <v>42020.854247685187</v>
      </c>
      <c r="T588" s="13">
        <f t="shared" si="39"/>
        <v>42050.854247685187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 s="21">
        <v>30000</v>
      </c>
      <c r="E589" s="21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9">
        <f t="shared" si="37"/>
        <v>389.28571428571428</v>
      </c>
      <c r="Q589" t="s">
        <v>8323</v>
      </c>
      <c r="R589" t="s">
        <v>8324</v>
      </c>
      <c r="S589" s="13">
        <f t="shared" si="38"/>
        <v>42080.757326388892</v>
      </c>
      <c r="T589" s="13">
        <f t="shared" si="39"/>
        <v>42110.757326388892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 s="21">
        <v>9000</v>
      </c>
      <c r="E590" s="21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9">
        <f t="shared" si="37"/>
        <v>150.5</v>
      </c>
      <c r="Q590" t="s">
        <v>8323</v>
      </c>
      <c r="R590" t="s">
        <v>8324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 s="21">
        <v>7500</v>
      </c>
      <c r="E591" s="2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9">
        <f t="shared" si="37"/>
        <v>1</v>
      </c>
      <c r="Q591" t="s">
        <v>8323</v>
      </c>
      <c r="R591" t="s">
        <v>8324</v>
      </c>
      <c r="S591" s="13">
        <f t="shared" si="38"/>
        <v>42178.614571759259</v>
      </c>
      <c r="T591" s="13">
        <f t="shared" si="39"/>
        <v>42193.614571759259</v>
      </c>
    </row>
    <row r="592" spans="1:20" ht="58" x14ac:dyDescent="0.35">
      <c r="A592">
        <v>590</v>
      </c>
      <c r="B592" s="1" t="s">
        <v>591</v>
      </c>
      <c r="C592" s="1" t="s">
        <v>4700</v>
      </c>
      <c r="D592" s="21">
        <v>5000</v>
      </c>
      <c r="E592" s="21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9">
        <f t="shared" si="37"/>
        <v>24.777777777777779</v>
      </c>
      <c r="Q592" t="s">
        <v>8323</v>
      </c>
      <c r="R592" t="s">
        <v>8324</v>
      </c>
      <c r="S592" s="13">
        <f t="shared" si="38"/>
        <v>42377.554756944446</v>
      </c>
      <c r="T592" s="13">
        <f t="shared" si="39"/>
        <v>42408.542361111111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 s="21">
        <v>100000</v>
      </c>
      <c r="E593" s="21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9">
        <f t="shared" si="37"/>
        <v>30.5</v>
      </c>
      <c r="Q593" t="s">
        <v>8323</v>
      </c>
      <c r="R593" t="s">
        <v>8324</v>
      </c>
      <c r="S593" s="13">
        <f t="shared" si="38"/>
        <v>42177.543171296296</v>
      </c>
      <c r="T593" s="13">
        <f t="shared" si="39"/>
        <v>42207.543171296296</v>
      </c>
    </row>
    <row r="594" spans="1:20" ht="58" x14ac:dyDescent="0.35">
      <c r="A594">
        <v>592</v>
      </c>
      <c r="B594" s="1" t="s">
        <v>593</v>
      </c>
      <c r="C594" s="1" t="s">
        <v>4702</v>
      </c>
      <c r="D594" s="21">
        <v>7500</v>
      </c>
      <c r="E594" s="21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9">
        <f t="shared" si="37"/>
        <v>250</v>
      </c>
      <c r="Q594" t="s">
        <v>8323</v>
      </c>
      <c r="R594" t="s">
        <v>8324</v>
      </c>
      <c r="S594" s="13">
        <f t="shared" si="38"/>
        <v>41946.232175925928</v>
      </c>
      <c r="T594" s="13">
        <f t="shared" si="39"/>
        <v>41976.232175925921</v>
      </c>
    </row>
    <row r="595" spans="1:20" ht="58" x14ac:dyDescent="0.35">
      <c r="A595">
        <v>593</v>
      </c>
      <c r="B595" s="1" t="s">
        <v>594</v>
      </c>
      <c r="C595" s="1" t="s">
        <v>4703</v>
      </c>
      <c r="D595" s="21">
        <v>500</v>
      </c>
      <c r="E595" s="21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9">
        <f t="shared" si="37"/>
        <v>16.428571428571427</v>
      </c>
      <c r="Q595" t="s">
        <v>8323</v>
      </c>
      <c r="R595" t="s">
        <v>8324</v>
      </c>
      <c r="S595" s="13">
        <f t="shared" si="38"/>
        <v>42070.677604166667</v>
      </c>
      <c r="T595" s="13">
        <f t="shared" si="39"/>
        <v>42100.635937500003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 s="21">
        <v>25000</v>
      </c>
      <c r="E596" s="21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9">
        <f t="shared" si="37"/>
        <v>13</v>
      </c>
      <c r="Q596" t="s">
        <v>8323</v>
      </c>
      <c r="R596" t="s">
        <v>8324</v>
      </c>
      <c r="S596" s="13">
        <f t="shared" si="38"/>
        <v>42446.780162037037</v>
      </c>
      <c r="T596" s="13">
        <f t="shared" si="39"/>
        <v>42476.780162037037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 s="21">
        <v>100000</v>
      </c>
      <c r="E597" s="21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9">
        <f t="shared" si="37"/>
        <v>53.25</v>
      </c>
      <c r="Q597" t="s">
        <v>8323</v>
      </c>
      <c r="R597" t="s">
        <v>8324</v>
      </c>
      <c r="S597" s="13">
        <f t="shared" si="38"/>
        <v>42083.069884259254</v>
      </c>
      <c r="T597" s="13">
        <f t="shared" si="39"/>
        <v>42128.069884259254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 s="21">
        <v>20000</v>
      </c>
      <c r="E598" s="21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9">
        <f t="shared" si="37"/>
        <v>3</v>
      </c>
      <c r="Q598" t="s">
        <v>8323</v>
      </c>
      <c r="R598" t="s">
        <v>8324</v>
      </c>
      <c r="S598" s="13">
        <f t="shared" si="38"/>
        <v>42646.896898148145</v>
      </c>
      <c r="T598" s="13">
        <f t="shared" si="39"/>
        <v>42676.896898148145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 s="21">
        <v>7500</v>
      </c>
      <c r="E599" s="21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9">
        <f t="shared" si="37"/>
        <v>10</v>
      </c>
      <c r="Q599" t="s">
        <v>8323</v>
      </c>
      <c r="R599" t="s">
        <v>8324</v>
      </c>
      <c r="S599" s="13">
        <f t="shared" si="38"/>
        <v>42545.705266203702</v>
      </c>
      <c r="T599" s="13">
        <f t="shared" si="39"/>
        <v>42582.666666666672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 s="21">
        <v>2500</v>
      </c>
      <c r="E600" s="21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9">
        <f t="shared" si="37"/>
        <v>121.42857142857143</v>
      </c>
      <c r="Q600" t="s">
        <v>8323</v>
      </c>
      <c r="R600" t="s">
        <v>8324</v>
      </c>
      <c r="S600" s="13">
        <f t="shared" si="38"/>
        <v>41948.00209490741</v>
      </c>
      <c r="T600" s="13">
        <f t="shared" si="39"/>
        <v>41978.00209490741</v>
      </c>
    </row>
    <row r="601" spans="1:20" ht="58" x14ac:dyDescent="0.35">
      <c r="A601">
        <v>599</v>
      </c>
      <c r="B601" s="1" t="s">
        <v>600</v>
      </c>
      <c r="C601" s="1" t="s">
        <v>4709</v>
      </c>
      <c r="D601" s="21">
        <v>50000</v>
      </c>
      <c r="E601" s="2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9">
        <f t="shared" si="37"/>
        <v>15.5</v>
      </c>
      <c r="Q601" t="s">
        <v>8323</v>
      </c>
      <c r="R601" t="s">
        <v>8324</v>
      </c>
      <c r="S601" s="13">
        <f t="shared" si="38"/>
        <v>42047.812523148154</v>
      </c>
      <c r="T601" s="13">
        <f t="shared" si="39"/>
        <v>42071.636111111111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 s="21">
        <v>5000</v>
      </c>
      <c r="E602" s="21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9">
        <f t="shared" si="37"/>
        <v>100</v>
      </c>
      <c r="Q602" t="s">
        <v>8323</v>
      </c>
      <c r="R602" t="s">
        <v>8324</v>
      </c>
      <c r="S602" s="13">
        <f t="shared" si="38"/>
        <v>42073.798171296294</v>
      </c>
      <c r="T602" s="13">
        <f t="shared" si="39"/>
        <v>42133.798171296294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 s="21">
        <v>10000</v>
      </c>
      <c r="E603" s="21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9">
        <f t="shared" si="37"/>
        <v>23.333333333333332</v>
      </c>
      <c r="Q603" t="s">
        <v>8323</v>
      </c>
      <c r="R603" t="s">
        <v>8324</v>
      </c>
      <c r="S603" s="13">
        <f t="shared" si="38"/>
        <v>41969.858090277776</v>
      </c>
      <c r="T603" s="13">
        <f t="shared" si="39"/>
        <v>41999.858090277776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 s="21">
        <v>70000</v>
      </c>
      <c r="E604" s="21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 t="e">
        <f t="shared" si="37"/>
        <v>#DIV/0!</v>
      </c>
      <c r="Q604" t="s">
        <v>8323</v>
      </c>
      <c r="R604" t="s">
        <v>8324</v>
      </c>
      <c r="S604" s="13">
        <f t="shared" si="38"/>
        <v>42143.79415509259</v>
      </c>
      <c r="T604" s="13">
        <f t="shared" si="39"/>
        <v>42173.79415509259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 s="21">
        <v>15000</v>
      </c>
      <c r="E605" s="21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9">
        <f t="shared" si="37"/>
        <v>45.386153846153846</v>
      </c>
      <c r="Q605" t="s">
        <v>8323</v>
      </c>
      <c r="R605" t="s">
        <v>8324</v>
      </c>
      <c r="S605" s="13">
        <f t="shared" si="38"/>
        <v>41835.639155092591</v>
      </c>
      <c r="T605" s="13">
        <f t="shared" si="39"/>
        <v>41865.639155092591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 s="21">
        <v>1500</v>
      </c>
      <c r="E606" s="21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 t="e">
        <f t="shared" si="37"/>
        <v>#DIV/0!</v>
      </c>
      <c r="Q606" t="s">
        <v>8323</v>
      </c>
      <c r="R606" t="s">
        <v>8324</v>
      </c>
      <c r="S606" s="13">
        <f t="shared" si="38"/>
        <v>41849.035370370373</v>
      </c>
      <c r="T606" s="13">
        <f t="shared" si="39"/>
        <v>41879.035370370373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 s="21">
        <v>5000</v>
      </c>
      <c r="E607" s="21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9">
        <f t="shared" si="37"/>
        <v>16.375</v>
      </c>
      <c r="Q607" t="s">
        <v>8323</v>
      </c>
      <c r="R607" t="s">
        <v>8324</v>
      </c>
      <c r="S607" s="13">
        <f t="shared" si="38"/>
        <v>42194.357731481476</v>
      </c>
      <c r="T607" s="13">
        <f t="shared" si="39"/>
        <v>42239.357731481476</v>
      </c>
    </row>
    <row r="608" spans="1:20" ht="58" x14ac:dyDescent="0.35">
      <c r="A608">
        <v>606</v>
      </c>
      <c r="B608" s="1" t="s">
        <v>607</v>
      </c>
      <c r="C608" s="1" t="s">
        <v>4716</v>
      </c>
      <c r="D608" s="21">
        <v>5000</v>
      </c>
      <c r="E608" s="21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9">
        <f t="shared" si="37"/>
        <v>10</v>
      </c>
      <c r="Q608" t="s">
        <v>8323</v>
      </c>
      <c r="R608" t="s">
        <v>8324</v>
      </c>
      <c r="S608" s="13">
        <f t="shared" si="38"/>
        <v>42102.650567129633</v>
      </c>
      <c r="T608" s="13">
        <f t="shared" si="39"/>
        <v>42148.625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 s="21">
        <v>250</v>
      </c>
      <c r="E609" s="21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 t="e">
        <f t="shared" si="37"/>
        <v>#DIV/0!</v>
      </c>
      <c r="Q609" t="s">
        <v>8323</v>
      </c>
      <c r="R609" t="s">
        <v>8324</v>
      </c>
      <c r="S609" s="13">
        <f t="shared" si="38"/>
        <v>42300.825648148151</v>
      </c>
      <c r="T609" s="13">
        <f t="shared" si="39"/>
        <v>42330.867314814815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 s="21">
        <v>150000</v>
      </c>
      <c r="E610" s="21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9">
        <f t="shared" si="37"/>
        <v>292.2</v>
      </c>
      <c r="Q610" t="s">
        <v>8323</v>
      </c>
      <c r="R610" t="s">
        <v>8324</v>
      </c>
      <c r="S610" s="13">
        <f t="shared" si="38"/>
        <v>42140.921064814815</v>
      </c>
      <c r="T610" s="13">
        <f t="shared" si="39"/>
        <v>42170.921064814815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 s="21">
        <v>780</v>
      </c>
      <c r="E611" s="2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9">
        <f t="shared" si="37"/>
        <v>5</v>
      </c>
      <c r="Q611" t="s">
        <v>8323</v>
      </c>
      <c r="R611" t="s">
        <v>8324</v>
      </c>
      <c r="S611" s="13">
        <f t="shared" si="38"/>
        <v>42307.034074074079</v>
      </c>
      <c r="T611" s="13">
        <f t="shared" si="39"/>
        <v>42337.075740740736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 s="21">
        <v>13803</v>
      </c>
      <c r="E612" s="21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 t="e">
        <f t="shared" si="37"/>
        <v>#DIV/0!</v>
      </c>
      <c r="Q612" t="s">
        <v>8323</v>
      </c>
      <c r="R612" t="s">
        <v>8324</v>
      </c>
      <c r="S612" s="13">
        <f t="shared" si="38"/>
        <v>42086.83085648148</v>
      </c>
      <c r="T612" s="13">
        <f t="shared" si="39"/>
        <v>42116.83085648148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 s="21">
        <v>80000</v>
      </c>
      <c r="E613" s="21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 t="e">
        <f t="shared" si="37"/>
        <v>#DIV/0!</v>
      </c>
      <c r="Q613" t="s">
        <v>8323</v>
      </c>
      <c r="R613" t="s">
        <v>8324</v>
      </c>
      <c r="S613" s="13">
        <f t="shared" si="38"/>
        <v>42328.560613425929</v>
      </c>
      <c r="T613" s="13">
        <f t="shared" si="39"/>
        <v>42388.560613425929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 s="21">
        <v>10000</v>
      </c>
      <c r="E614" s="21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 t="e">
        <f t="shared" si="37"/>
        <v>#DIV/0!</v>
      </c>
      <c r="Q614" t="s">
        <v>8323</v>
      </c>
      <c r="R614" t="s">
        <v>8324</v>
      </c>
      <c r="S614" s="13">
        <f t="shared" si="38"/>
        <v>42585.031782407401</v>
      </c>
      <c r="T614" s="13">
        <f t="shared" si="39"/>
        <v>42615.031782407401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 s="21">
        <v>60000</v>
      </c>
      <c r="E615" s="21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9">
        <f t="shared" si="37"/>
        <v>105.93388429752066</v>
      </c>
      <c r="Q615" t="s">
        <v>8323</v>
      </c>
      <c r="R615" t="s">
        <v>8324</v>
      </c>
      <c r="S615" s="13">
        <f t="shared" si="38"/>
        <v>42247.496759259258</v>
      </c>
      <c r="T615" s="13">
        <f t="shared" si="39"/>
        <v>42278.207638888889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 s="21">
        <v>10000</v>
      </c>
      <c r="E616" s="21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 t="e">
        <f t="shared" si="37"/>
        <v>#DIV/0!</v>
      </c>
      <c r="Q616" t="s">
        <v>8323</v>
      </c>
      <c r="R616" t="s">
        <v>8324</v>
      </c>
      <c r="S616" s="13">
        <f t="shared" si="38"/>
        <v>42515.061805555553</v>
      </c>
      <c r="T616" s="13">
        <f t="shared" si="39"/>
        <v>42545.061805555553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 s="21">
        <v>515</v>
      </c>
      <c r="E617" s="21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 t="e">
        <f t="shared" si="37"/>
        <v>#DIV/0!</v>
      </c>
      <c r="Q617" t="s">
        <v>8323</v>
      </c>
      <c r="R617" t="s">
        <v>8324</v>
      </c>
      <c r="S617" s="13">
        <f t="shared" si="38"/>
        <v>42242.122210648144</v>
      </c>
      <c r="T617" s="13">
        <f t="shared" si="39"/>
        <v>42272.122210648144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 s="21">
        <v>5000</v>
      </c>
      <c r="E618" s="21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 t="e">
        <f t="shared" si="37"/>
        <v>#DIV/0!</v>
      </c>
      <c r="Q618" t="s">
        <v>8323</v>
      </c>
      <c r="R618" t="s">
        <v>8324</v>
      </c>
      <c r="S618" s="13">
        <f t="shared" si="38"/>
        <v>42761.376238425932</v>
      </c>
      <c r="T618" s="13">
        <f t="shared" si="39"/>
        <v>42791.376238425932</v>
      </c>
    </row>
    <row r="619" spans="1:20" ht="58" x14ac:dyDescent="0.35">
      <c r="A619">
        <v>617</v>
      </c>
      <c r="B619" s="1" t="s">
        <v>618</v>
      </c>
      <c r="C619" s="1" t="s">
        <v>4727</v>
      </c>
      <c r="D619" s="21">
        <v>2000</v>
      </c>
      <c r="E619" s="21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9">
        <f t="shared" si="37"/>
        <v>20</v>
      </c>
      <c r="Q619" t="s">
        <v>8323</v>
      </c>
      <c r="R619" t="s">
        <v>8324</v>
      </c>
      <c r="S619" s="13">
        <f t="shared" si="38"/>
        <v>42087.343090277776</v>
      </c>
      <c r="T619" s="13">
        <f t="shared" si="39"/>
        <v>42132.343090277776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 s="21">
        <v>400</v>
      </c>
      <c r="E620" s="21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 t="e">
        <f t="shared" si="37"/>
        <v>#DIV/0!</v>
      </c>
      <c r="Q620" t="s">
        <v>8323</v>
      </c>
      <c r="R620" t="s">
        <v>8324</v>
      </c>
      <c r="S620" s="13">
        <f t="shared" si="38"/>
        <v>42317.810219907406</v>
      </c>
      <c r="T620" s="13">
        <f t="shared" si="39"/>
        <v>42347.810219907406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 s="21">
        <v>2500000</v>
      </c>
      <c r="E621" s="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9">
        <f t="shared" si="37"/>
        <v>1</v>
      </c>
      <c r="Q621" t="s">
        <v>8323</v>
      </c>
      <c r="R621" t="s">
        <v>8324</v>
      </c>
      <c r="S621" s="13">
        <f t="shared" si="38"/>
        <v>41908.650347222225</v>
      </c>
      <c r="T621" s="13">
        <f t="shared" si="39"/>
        <v>41968.692013888889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 s="21">
        <v>30000</v>
      </c>
      <c r="E622" s="21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9">
        <f t="shared" si="37"/>
        <v>300</v>
      </c>
      <c r="Q622" t="s">
        <v>8323</v>
      </c>
      <c r="R622" t="s">
        <v>8324</v>
      </c>
      <c r="S622" s="13">
        <f t="shared" si="38"/>
        <v>41831.716874999998</v>
      </c>
      <c r="T622" s="13">
        <f t="shared" si="39"/>
        <v>41876.716874999998</v>
      </c>
    </row>
    <row r="623" spans="1:20" ht="58" x14ac:dyDescent="0.35">
      <c r="A623">
        <v>621</v>
      </c>
      <c r="B623" s="1" t="s">
        <v>622</v>
      </c>
      <c r="C623" s="1" t="s">
        <v>4731</v>
      </c>
      <c r="D623" s="21">
        <v>25000</v>
      </c>
      <c r="E623" s="21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9">
        <f t="shared" si="37"/>
        <v>87</v>
      </c>
      <c r="Q623" t="s">
        <v>8323</v>
      </c>
      <c r="R623" t="s">
        <v>8324</v>
      </c>
      <c r="S623" s="13">
        <f t="shared" si="38"/>
        <v>42528.987696759257</v>
      </c>
      <c r="T623" s="13">
        <f t="shared" si="39"/>
        <v>42558.987696759257</v>
      </c>
    </row>
    <row r="624" spans="1:20" ht="58" x14ac:dyDescent="0.35">
      <c r="A624">
        <v>622</v>
      </c>
      <c r="B624" s="1" t="s">
        <v>623</v>
      </c>
      <c r="C624" s="1" t="s">
        <v>4732</v>
      </c>
      <c r="D624" s="21">
        <v>6000</v>
      </c>
      <c r="E624" s="21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9">
        <f t="shared" si="37"/>
        <v>37.888888888888886</v>
      </c>
      <c r="Q624" t="s">
        <v>8323</v>
      </c>
      <c r="R624" t="s">
        <v>8324</v>
      </c>
      <c r="S624" s="13">
        <f t="shared" si="38"/>
        <v>42532.774745370371</v>
      </c>
      <c r="T624" s="13">
        <f t="shared" si="39"/>
        <v>42552.774745370371</v>
      </c>
    </row>
    <row r="625" spans="1:20" ht="58" x14ac:dyDescent="0.35">
      <c r="A625">
        <v>623</v>
      </c>
      <c r="B625" s="1" t="s">
        <v>624</v>
      </c>
      <c r="C625" s="1" t="s">
        <v>4733</v>
      </c>
      <c r="D625" s="21">
        <v>75000</v>
      </c>
      <c r="E625" s="21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 t="e">
        <f t="shared" si="37"/>
        <v>#DIV/0!</v>
      </c>
      <c r="Q625" t="s">
        <v>8323</v>
      </c>
      <c r="R625" t="s">
        <v>8324</v>
      </c>
      <c r="S625" s="13">
        <f t="shared" si="38"/>
        <v>42122.009224537032</v>
      </c>
      <c r="T625" s="13">
        <f t="shared" si="39"/>
        <v>42152.009224537032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 s="21">
        <v>5000</v>
      </c>
      <c r="E626" s="21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 t="e">
        <f t="shared" si="37"/>
        <v>#DIV/0!</v>
      </c>
      <c r="Q626" t="s">
        <v>8323</v>
      </c>
      <c r="R626" t="s">
        <v>8324</v>
      </c>
      <c r="S626" s="13">
        <f t="shared" si="38"/>
        <v>42108.988900462966</v>
      </c>
      <c r="T626" s="13">
        <f t="shared" si="39"/>
        <v>42138.988900462966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 s="21">
        <v>25000</v>
      </c>
      <c r="E627" s="21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 t="e">
        <f t="shared" si="37"/>
        <v>#DIV/0!</v>
      </c>
      <c r="Q627" t="s">
        <v>8323</v>
      </c>
      <c r="R627" t="s">
        <v>8324</v>
      </c>
      <c r="S627" s="13">
        <f t="shared" si="38"/>
        <v>42790.895567129628</v>
      </c>
      <c r="T627" s="13">
        <f t="shared" si="39"/>
        <v>42820.853900462964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 s="21">
        <v>25000</v>
      </c>
      <c r="E628" s="21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9">
        <f t="shared" si="37"/>
        <v>111.41025641025641</v>
      </c>
      <c r="Q628" t="s">
        <v>8323</v>
      </c>
      <c r="R628" t="s">
        <v>8324</v>
      </c>
      <c r="S628" s="13">
        <f t="shared" si="38"/>
        <v>42198.559479166666</v>
      </c>
      <c r="T628" s="13">
        <f t="shared" si="39"/>
        <v>42231.556944444441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 s="21">
        <v>450000</v>
      </c>
      <c r="E629" s="21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9">
        <f t="shared" si="37"/>
        <v>90</v>
      </c>
      <c r="Q629" t="s">
        <v>8323</v>
      </c>
      <c r="R629" t="s">
        <v>8324</v>
      </c>
      <c r="S629" s="13">
        <f t="shared" si="38"/>
        <v>42384.306840277779</v>
      </c>
      <c r="T629" s="13">
        <f t="shared" si="39"/>
        <v>42443.958333333328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 s="21">
        <v>5000</v>
      </c>
      <c r="E630" s="21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 t="e">
        <f t="shared" si="37"/>
        <v>#DIV/0!</v>
      </c>
      <c r="Q630" t="s">
        <v>8323</v>
      </c>
      <c r="R630" t="s">
        <v>8324</v>
      </c>
      <c r="S630" s="13">
        <f t="shared" si="38"/>
        <v>41803.692789351851</v>
      </c>
      <c r="T630" s="13">
        <f t="shared" si="39"/>
        <v>41833.692789351851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 s="21">
        <v>200000</v>
      </c>
      <c r="E631" s="2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9">
        <f t="shared" si="37"/>
        <v>116.66666666666667</v>
      </c>
      <c r="Q631" t="s">
        <v>8323</v>
      </c>
      <c r="R631" t="s">
        <v>8324</v>
      </c>
      <c r="S631" s="13">
        <f t="shared" si="38"/>
        <v>42474.637824074074</v>
      </c>
      <c r="T631" s="13">
        <f t="shared" si="39"/>
        <v>42504.637824074074</v>
      </c>
    </row>
    <row r="632" spans="1:20" ht="58" x14ac:dyDescent="0.35">
      <c r="A632">
        <v>630</v>
      </c>
      <c r="B632" s="1" t="s">
        <v>631</v>
      </c>
      <c r="C632" s="1" t="s">
        <v>4740</v>
      </c>
      <c r="D632" s="21">
        <v>11999</v>
      </c>
      <c r="E632" s="21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9">
        <f t="shared" si="37"/>
        <v>10</v>
      </c>
      <c r="Q632" t="s">
        <v>8323</v>
      </c>
      <c r="R632" t="s">
        <v>8324</v>
      </c>
      <c r="S632" s="13">
        <f t="shared" si="38"/>
        <v>42223.619456018518</v>
      </c>
      <c r="T632" s="13">
        <f t="shared" si="39"/>
        <v>42253.215277777781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 s="21">
        <v>50000</v>
      </c>
      <c r="E633" s="21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9">
        <f t="shared" si="37"/>
        <v>76.666666666666671</v>
      </c>
      <c r="Q633" t="s">
        <v>8323</v>
      </c>
      <c r="R633" t="s">
        <v>8324</v>
      </c>
      <c r="S633" s="13">
        <f t="shared" si="38"/>
        <v>42489.772326388891</v>
      </c>
      <c r="T633" s="13">
        <f t="shared" si="39"/>
        <v>42518.772326388891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 s="21">
        <v>20000</v>
      </c>
      <c r="E634" s="21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 t="e">
        <f t="shared" si="37"/>
        <v>#DIV/0!</v>
      </c>
      <c r="Q634" t="s">
        <v>8323</v>
      </c>
      <c r="R634" t="s">
        <v>8324</v>
      </c>
      <c r="S634" s="13">
        <f t="shared" si="38"/>
        <v>42303.659317129626</v>
      </c>
      <c r="T634" s="13">
        <f t="shared" si="39"/>
        <v>42333.700983796298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 s="21">
        <v>10000</v>
      </c>
      <c r="E635" s="21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9">
        <f t="shared" si="37"/>
        <v>49.8</v>
      </c>
      <c r="Q635" t="s">
        <v>8323</v>
      </c>
      <c r="R635" t="s">
        <v>8324</v>
      </c>
      <c r="S635" s="13">
        <f t="shared" si="38"/>
        <v>42507.29932870371</v>
      </c>
      <c r="T635" s="13">
        <f t="shared" si="39"/>
        <v>42538.958333333328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 s="21">
        <v>5000</v>
      </c>
      <c r="E636" s="21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9">
        <f t="shared" si="37"/>
        <v>1</v>
      </c>
      <c r="Q636" t="s">
        <v>8323</v>
      </c>
      <c r="R636" t="s">
        <v>8324</v>
      </c>
      <c r="S636" s="13">
        <f t="shared" si="38"/>
        <v>42031.928576388891</v>
      </c>
      <c r="T636" s="13">
        <f t="shared" si="39"/>
        <v>42061.928576388891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 s="21">
        <v>25000</v>
      </c>
      <c r="E637" s="21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9">
        <f t="shared" si="37"/>
        <v>2</v>
      </c>
      <c r="Q637" t="s">
        <v>8323</v>
      </c>
      <c r="R637" t="s">
        <v>8324</v>
      </c>
      <c r="S637" s="13">
        <f t="shared" si="38"/>
        <v>42076.092152777783</v>
      </c>
      <c r="T637" s="13">
        <f t="shared" si="39"/>
        <v>42106.092152777783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 s="21">
        <v>2000</v>
      </c>
      <c r="E638" s="21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9">
        <f t="shared" si="37"/>
        <v>4</v>
      </c>
      <c r="Q638" t="s">
        <v>8323</v>
      </c>
      <c r="R638" t="s">
        <v>8324</v>
      </c>
      <c r="S638" s="13">
        <f t="shared" si="38"/>
        <v>42131.455439814818</v>
      </c>
      <c r="T638" s="13">
        <f t="shared" si="39"/>
        <v>42161.44930555555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 s="21">
        <v>100000</v>
      </c>
      <c r="E639" s="21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 t="e">
        <f t="shared" si="37"/>
        <v>#DIV/0!</v>
      </c>
      <c r="Q639" t="s">
        <v>8323</v>
      </c>
      <c r="R639" t="s">
        <v>8324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 s="21">
        <v>200000</v>
      </c>
      <c r="E640" s="21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9">
        <f t="shared" si="37"/>
        <v>3</v>
      </c>
      <c r="Q640" t="s">
        <v>8323</v>
      </c>
      <c r="R640" t="s">
        <v>8324</v>
      </c>
      <c r="S640" s="13">
        <f t="shared" si="38"/>
        <v>42759.593310185184</v>
      </c>
      <c r="T640" s="13">
        <f t="shared" si="39"/>
        <v>42819.55164351852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 s="21">
        <v>1000000</v>
      </c>
      <c r="E641" s="2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9">
        <f t="shared" si="37"/>
        <v>1</v>
      </c>
      <c r="Q641" t="s">
        <v>8323</v>
      </c>
      <c r="R641" t="s">
        <v>8324</v>
      </c>
      <c r="S641" s="13">
        <f t="shared" si="38"/>
        <v>41865.583275462966</v>
      </c>
      <c r="T641" s="13">
        <f t="shared" si="39"/>
        <v>41925.583275462966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 s="21">
        <v>70</v>
      </c>
      <c r="E642" s="21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9">
        <f t="shared" si="37"/>
        <v>50.5</v>
      </c>
      <c r="Q642" t="s">
        <v>8323</v>
      </c>
      <c r="R642" t="s">
        <v>8325</v>
      </c>
      <c r="S642" s="13">
        <f t="shared" si="38"/>
        <v>42683.420312500006</v>
      </c>
      <c r="T642" s="13">
        <f t="shared" si="39"/>
        <v>42698.958333333328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 s="21">
        <v>40000</v>
      </c>
      <c r="E643" s="21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 s="9">
        <f t="shared" ref="P643:P706" si="41">E643/L643</f>
        <v>151.31746031746033</v>
      </c>
      <c r="Q643" t="s">
        <v>8323</v>
      </c>
      <c r="R643" t="s">
        <v>8325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 s="21">
        <v>20000</v>
      </c>
      <c r="E644" s="21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9">
        <f t="shared" si="41"/>
        <v>134.3592456301748</v>
      </c>
      <c r="Q644" t="s">
        <v>8323</v>
      </c>
      <c r="R644" t="s">
        <v>8325</v>
      </c>
      <c r="S644" s="13">
        <f t="shared" si="42"/>
        <v>42199.651319444441</v>
      </c>
      <c r="T644" s="13">
        <f t="shared" si="43"/>
        <v>42235.651319444441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 s="21">
        <v>25000</v>
      </c>
      <c r="E645" s="21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9">
        <f t="shared" si="41"/>
        <v>174.02631578947367</v>
      </c>
      <c r="Q645" t="s">
        <v>8323</v>
      </c>
      <c r="R645" t="s">
        <v>8325</v>
      </c>
      <c r="S645" s="13">
        <f t="shared" si="42"/>
        <v>42100.642071759255</v>
      </c>
      <c r="T645" s="13">
        <f t="shared" si="43"/>
        <v>42155.642071759255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 s="21">
        <v>25000</v>
      </c>
      <c r="E646" s="2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9">
        <f t="shared" si="41"/>
        <v>73.486268364348675</v>
      </c>
      <c r="Q646" t="s">
        <v>8323</v>
      </c>
      <c r="R646" t="s">
        <v>8325</v>
      </c>
      <c r="S646" s="13">
        <f t="shared" si="42"/>
        <v>41898.665960648148</v>
      </c>
      <c r="T646" s="13">
        <f t="shared" si="43"/>
        <v>41941.041666666664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 s="21">
        <v>2000</v>
      </c>
      <c r="E647" s="21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9">
        <f t="shared" si="41"/>
        <v>23.518987341772153</v>
      </c>
      <c r="Q647" t="s">
        <v>8323</v>
      </c>
      <c r="R647" t="s">
        <v>8325</v>
      </c>
      <c r="S647" s="13">
        <f t="shared" si="42"/>
        <v>42564.026319444441</v>
      </c>
      <c r="T647" s="13">
        <f t="shared" si="43"/>
        <v>42594.026319444441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 s="21">
        <v>800</v>
      </c>
      <c r="E648" s="21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9">
        <f t="shared" si="41"/>
        <v>39.074444444444445</v>
      </c>
      <c r="Q648" t="s">
        <v>8323</v>
      </c>
      <c r="R648" t="s">
        <v>8325</v>
      </c>
      <c r="S648" s="13">
        <f t="shared" si="42"/>
        <v>41832.852627314816</v>
      </c>
      <c r="T648" s="13">
        <f t="shared" si="43"/>
        <v>41862.852627314816</v>
      </c>
    </row>
    <row r="649" spans="1:20" ht="58" x14ac:dyDescent="0.35">
      <c r="A649">
        <v>647</v>
      </c>
      <c r="B649" s="1" t="s">
        <v>648</v>
      </c>
      <c r="C649" s="1" t="s">
        <v>4757</v>
      </c>
      <c r="D649" s="21">
        <v>2000</v>
      </c>
      <c r="E649" s="21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9">
        <f t="shared" si="41"/>
        <v>125.94117647058823</v>
      </c>
      <c r="Q649" t="s">
        <v>8323</v>
      </c>
      <c r="R649" t="s">
        <v>8325</v>
      </c>
      <c r="S649" s="13">
        <f t="shared" si="42"/>
        <v>42416.767928240741</v>
      </c>
      <c r="T649" s="13">
        <f t="shared" si="43"/>
        <v>42446.726261574076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 s="21">
        <v>35000</v>
      </c>
      <c r="E650" s="21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9">
        <f t="shared" si="41"/>
        <v>1644</v>
      </c>
      <c r="Q650" t="s">
        <v>8323</v>
      </c>
      <c r="R650" t="s">
        <v>8325</v>
      </c>
      <c r="S650" s="13">
        <f t="shared" si="42"/>
        <v>41891.693379629629</v>
      </c>
      <c r="T650" s="13">
        <f t="shared" si="43"/>
        <v>41926.693379629629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 s="21">
        <v>2500</v>
      </c>
      <c r="E651" s="2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9">
        <f t="shared" si="41"/>
        <v>42.670731707317074</v>
      </c>
      <c r="Q651" t="s">
        <v>8323</v>
      </c>
      <c r="R651" t="s">
        <v>8325</v>
      </c>
      <c r="S651" s="13">
        <f t="shared" si="42"/>
        <v>41877.912187499998</v>
      </c>
      <c r="T651" s="13">
        <f t="shared" si="43"/>
        <v>41898.912187499998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 s="21">
        <v>1500</v>
      </c>
      <c r="E652" s="21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9">
        <f t="shared" si="41"/>
        <v>35.125</v>
      </c>
      <c r="Q652" t="s">
        <v>8323</v>
      </c>
      <c r="R652" t="s">
        <v>8325</v>
      </c>
      <c r="S652" s="13">
        <f t="shared" si="42"/>
        <v>41932.036851851852</v>
      </c>
      <c r="T652" s="13">
        <f t="shared" si="43"/>
        <v>41992.078518518523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 s="21">
        <v>25000</v>
      </c>
      <c r="E653" s="21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9">
        <f t="shared" si="41"/>
        <v>239.35238095238094</v>
      </c>
      <c r="Q653" t="s">
        <v>8323</v>
      </c>
      <c r="R653" t="s">
        <v>8325</v>
      </c>
      <c r="S653" s="13">
        <f t="shared" si="42"/>
        <v>41956.017488425925</v>
      </c>
      <c r="T653" s="13">
        <f t="shared" si="43"/>
        <v>41986.017488425925</v>
      </c>
    </row>
    <row r="654" spans="1:20" ht="58" x14ac:dyDescent="0.35">
      <c r="A654">
        <v>652</v>
      </c>
      <c r="B654" s="1" t="s">
        <v>653</v>
      </c>
      <c r="C654" s="1" t="s">
        <v>4762</v>
      </c>
      <c r="D654" s="21">
        <v>3000</v>
      </c>
      <c r="E654" s="21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9">
        <f t="shared" si="41"/>
        <v>107.64285714285714</v>
      </c>
      <c r="Q654" t="s">
        <v>8323</v>
      </c>
      <c r="R654" t="s">
        <v>8325</v>
      </c>
      <c r="S654" s="13">
        <f t="shared" si="42"/>
        <v>42675.690393518518</v>
      </c>
      <c r="T654" s="13">
        <f t="shared" si="43"/>
        <v>42705.732060185182</v>
      </c>
    </row>
    <row r="655" spans="1:20" ht="58" x14ac:dyDescent="0.35">
      <c r="A655">
        <v>653</v>
      </c>
      <c r="B655" s="1" t="s">
        <v>654</v>
      </c>
      <c r="C655" s="1" t="s">
        <v>4763</v>
      </c>
      <c r="D655" s="21">
        <v>75000</v>
      </c>
      <c r="E655" s="2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9">
        <f t="shared" si="41"/>
        <v>95.830623306233065</v>
      </c>
      <c r="Q655" t="s">
        <v>8323</v>
      </c>
      <c r="R655" t="s">
        <v>8325</v>
      </c>
      <c r="S655" s="13">
        <f t="shared" si="42"/>
        <v>42199.618518518517</v>
      </c>
      <c r="T655" s="13">
        <f t="shared" si="43"/>
        <v>42236.618518518517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 s="21">
        <v>12000</v>
      </c>
      <c r="E656" s="21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9">
        <f t="shared" si="41"/>
        <v>31.663376110562684</v>
      </c>
      <c r="Q656" t="s">
        <v>8323</v>
      </c>
      <c r="R656" t="s">
        <v>8325</v>
      </c>
      <c r="S656" s="13">
        <f t="shared" si="42"/>
        <v>42163.957326388889</v>
      </c>
      <c r="T656" s="13">
        <f t="shared" si="43"/>
        <v>42193.957326388889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 s="21">
        <v>8000</v>
      </c>
      <c r="E657" s="21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9">
        <f t="shared" si="41"/>
        <v>42.886861313868614</v>
      </c>
      <c r="Q657" t="s">
        <v>8323</v>
      </c>
      <c r="R657" t="s">
        <v>8325</v>
      </c>
      <c r="S657" s="13">
        <f t="shared" si="42"/>
        <v>42045.957314814819</v>
      </c>
      <c r="T657" s="13">
        <f t="shared" si="43"/>
        <v>42075.915648148148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 s="21">
        <v>5000</v>
      </c>
      <c r="E658" s="21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9">
        <f t="shared" si="41"/>
        <v>122.73563218390805</v>
      </c>
      <c r="Q658" t="s">
        <v>8323</v>
      </c>
      <c r="R658" t="s">
        <v>8325</v>
      </c>
      <c r="S658" s="13">
        <f t="shared" si="42"/>
        <v>42417.804618055554</v>
      </c>
      <c r="T658" s="13">
        <f t="shared" si="43"/>
        <v>42477.762951388882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 s="21">
        <v>15000</v>
      </c>
      <c r="E659" s="21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9">
        <f t="shared" si="41"/>
        <v>190.45454545454547</v>
      </c>
      <c r="Q659" t="s">
        <v>8323</v>
      </c>
      <c r="R659" t="s">
        <v>8325</v>
      </c>
      <c r="S659" s="13">
        <f t="shared" si="42"/>
        <v>42331.84574074074</v>
      </c>
      <c r="T659" s="13">
        <f t="shared" si="43"/>
        <v>42361.84574074074</v>
      </c>
    </row>
    <row r="660" spans="1:20" ht="58" x14ac:dyDescent="0.35">
      <c r="A660">
        <v>658</v>
      </c>
      <c r="B660" s="1" t="s">
        <v>659</v>
      </c>
      <c r="C660" s="1" t="s">
        <v>4768</v>
      </c>
      <c r="D660" s="21">
        <v>28888</v>
      </c>
      <c r="E660" s="21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9">
        <f t="shared" si="41"/>
        <v>109.33695652173913</v>
      </c>
      <c r="Q660" t="s">
        <v>8323</v>
      </c>
      <c r="R660" t="s">
        <v>8325</v>
      </c>
      <c r="S660" s="13">
        <f t="shared" si="42"/>
        <v>42179.160752314812</v>
      </c>
      <c r="T660" s="13">
        <f t="shared" si="43"/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 s="21">
        <v>3000</v>
      </c>
      <c r="E661" s="2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9">
        <f t="shared" si="41"/>
        <v>143.66666666666666</v>
      </c>
      <c r="Q661" t="s">
        <v>8323</v>
      </c>
      <c r="R661" t="s">
        <v>8325</v>
      </c>
      <c r="S661" s="13">
        <f t="shared" si="42"/>
        <v>42209.593692129631</v>
      </c>
      <c r="T661" s="13">
        <f t="shared" si="43"/>
        <v>42239.593692129631</v>
      </c>
    </row>
    <row r="662" spans="1:20" ht="58" x14ac:dyDescent="0.35">
      <c r="A662">
        <v>660</v>
      </c>
      <c r="B662" s="1" t="s">
        <v>661</v>
      </c>
      <c r="C662" s="1" t="s">
        <v>4770</v>
      </c>
      <c r="D662" s="21">
        <v>50000</v>
      </c>
      <c r="E662" s="21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9">
        <f t="shared" si="41"/>
        <v>84.944444444444443</v>
      </c>
      <c r="Q662" t="s">
        <v>8323</v>
      </c>
      <c r="R662" t="s">
        <v>8325</v>
      </c>
      <c r="S662" s="13">
        <f t="shared" si="42"/>
        <v>41922.741655092592</v>
      </c>
      <c r="T662" s="13">
        <f t="shared" si="43"/>
        <v>41952.783321759263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 s="21">
        <v>10000</v>
      </c>
      <c r="E663" s="21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9">
        <f t="shared" si="41"/>
        <v>10.555555555555555</v>
      </c>
      <c r="Q663" t="s">
        <v>8323</v>
      </c>
      <c r="R663" t="s">
        <v>8325</v>
      </c>
      <c r="S663" s="13">
        <f t="shared" si="42"/>
        <v>42636.645358796297</v>
      </c>
      <c r="T663" s="13">
        <f t="shared" si="43"/>
        <v>42666.645358796297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 s="21">
        <v>39000</v>
      </c>
      <c r="E664" s="21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9">
        <f t="shared" si="41"/>
        <v>39</v>
      </c>
      <c r="Q664" t="s">
        <v>8323</v>
      </c>
      <c r="R664" t="s">
        <v>8325</v>
      </c>
      <c r="S664" s="13">
        <f t="shared" si="42"/>
        <v>41990.438043981485</v>
      </c>
      <c r="T664" s="13">
        <f t="shared" si="43"/>
        <v>42020.438043981485</v>
      </c>
    </row>
    <row r="665" spans="1:20" ht="58" x14ac:dyDescent="0.35">
      <c r="A665">
        <v>663</v>
      </c>
      <c r="B665" s="1" t="s">
        <v>664</v>
      </c>
      <c r="C665" s="1" t="s">
        <v>4773</v>
      </c>
      <c r="D665" s="21">
        <v>200000</v>
      </c>
      <c r="E665" s="21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9">
        <f t="shared" si="41"/>
        <v>100</v>
      </c>
      <c r="Q665" t="s">
        <v>8323</v>
      </c>
      <c r="R665" t="s">
        <v>8325</v>
      </c>
      <c r="S665" s="13">
        <f t="shared" si="42"/>
        <v>42173.843240740738</v>
      </c>
      <c r="T665" s="13">
        <f t="shared" si="43"/>
        <v>42203.843240740738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 s="21">
        <v>12000</v>
      </c>
      <c r="E666" s="21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9">
        <f t="shared" si="41"/>
        <v>31.172413793103448</v>
      </c>
      <c r="Q666" t="s">
        <v>8323</v>
      </c>
      <c r="R666" t="s">
        <v>8325</v>
      </c>
      <c r="S666" s="13">
        <f t="shared" si="42"/>
        <v>42077.666377314818</v>
      </c>
      <c r="T666" s="13">
        <f t="shared" si="43"/>
        <v>42107.666377314818</v>
      </c>
    </row>
    <row r="667" spans="1:20" ht="58" x14ac:dyDescent="0.35">
      <c r="A667">
        <v>665</v>
      </c>
      <c r="B667" s="1" t="s">
        <v>666</v>
      </c>
      <c r="C667" s="1" t="s">
        <v>4775</v>
      </c>
      <c r="D667" s="21">
        <v>10000</v>
      </c>
      <c r="E667" s="21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9">
        <f t="shared" si="41"/>
        <v>155.33333333333334</v>
      </c>
      <c r="Q667" t="s">
        <v>8323</v>
      </c>
      <c r="R667" t="s">
        <v>8325</v>
      </c>
      <c r="S667" s="13">
        <f t="shared" si="42"/>
        <v>42688.711354166662</v>
      </c>
      <c r="T667" s="13">
        <f t="shared" si="43"/>
        <v>42748.711354166662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 s="21">
        <v>200000</v>
      </c>
      <c r="E668" s="21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9">
        <f t="shared" si="41"/>
        <v>2</v>
      </c>
      <c r="Q668" t="s">
        <v>8323</v>
      </c>
      <c r="R668" t="s">
        <v>8325</v>
      </c>
      <c r="S668" s="13">
        <f t="shared" si="42"/>
        <v>41838.832152777781</v>
      </c>
      <c r="T668" s="13">
        <f t="shared" si="43"/>
        <v>41868.832152777781</v>
      </c>
    </row>
    <row r="669" spans="1:20" ht="58" x14ac:dyDescent="0.35">
      <c r="A669">
        <v>667</v>
      </c>
      <c r="B669" s="1" t="s">
        <v>668</v>
      </c>
      <c r="C669" s="1" t="s">
        <v>4777</v>
      </c>
      <c r="D669" s="21">
        <v>50000</v>
      </c>
      <c r="E669" s="21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9">
        <f t="shared" si="41"/>
        <v>178.92857142857142</v>
      </c>
      <c r="Q669" t="s">
        <v>8323</v>
      </c>
      <c r="R669" t="s">
        <v>8325</v>
      </c>
      <c r="S669" s="13">
        <f t="shared" si="42"/>
        <v>42632.373414351852</v>
      </c>
      <c r="T669" s="13">
        <f t="shared" si="43"/>
        <v>42672.373414351852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 s="21">
        <v>15000</v>
      </c>
      <c r="E670" s="21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9">
        <f t="shared" si="41"/>
        <v>27.36</v>
      </c>
      <c r="Q670" t="s">
        <v>8323</v>
      </c>
      <c r="R670" t="s">
        <v>8325</v>
      </c>
      <c r="S670" s="13">
        <f t="shared" si="42"/>
        <v>42090.831273148149</v>
      </c>
      <c r="T670" s="13">
        <f t="shared" si="43"/>
        <v>42135.831273148149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 s="21">
        <v>200000</v>
      </c>
      <c r="E671" s="2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9">
        <f t="shared" si="41"/>
        <v>1536.25</v>
      </c>
      <c r="Q671" t="s">
        <v>8323</v>
      </c>
      <c r="R671" t="s">
        <v>8325</v>
      </c>
      <c r="S671" s="13">
        <f t="shared" si="42"/>
        <v>42527.625671296293</v>
      </c>
      <c r="T671" s="13">
        <f t="shared" si="43"/>
        <v>42557.625671296293</v>
      </c>
    </row>
    <row r="672" spans="1:20" ht="58" x14ac:dyDescent="0.35">
      <c r="A672">
        <v>670</v>
      </c>
      <c r="B672" s="1" t="s">
        <v>671</v>
      </c>
      <c r="C672" s="1" t="s">
        <v>4780</v>
      </c>
      <c r="D672" s="21">
        <v>90000</v>
      </c>
      <c r="E672" s="21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9">
        <f t="shared" si="41"/>
        <v>84.99677419354839</v>
      </c>
      <c r="Q672" t="s">
        <v>8323</v>
      </c>
      <c r="R672" t="s">
        <v>8325</v>
      </c>
      <c r="S672" s="13">
        <f t="shared" si="42"/>
        <v>42506.709722222222</v>
      </c>
      <c r="T672" s="13">
        <f t="shared" si="43"/>
        <v>42540.340277777781</v>
      </c>
    </row>
    <row r="673" spans="1:20" ht="58" x14ac:dyDescent="0.35">
      <c r="A673">
        <v>671</v>
      </c>
      <c r="B673" s="1" t="s">
        <v>672</v>
      </c>
      <c r="C673" s="1" t="s">
        <v>4781</v>
      </c>
      <c r="D673" s="21">
        <v>30000</v>
      </c>
      <c r="E673" s="21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9">
        <f t="shared" si="41"/>
        <v>788.5333333333333</v>
      </c>
      <c r="Q673" t="s">
        <v>8323</v>
      </c>
      <c r="R673" t="s">
        <v>8325</v>
      </c>
      <c r="S673" s="13">
        <f t="shared" si="42"/>
        <v>41984.692731481482</v>
      </c>
      <c r="T673" s="13">
        <f t="shared" si="43"/>
        <v>42018.166666666672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 s="21">
        <v>50000</v>
      </c>
      <c r="E674" s="21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9">
        <f t="shared" si="41"/>
        <v>50.29767441860465</v>
      </c>
      <c r="Q674" t="s">
        <v>8323</v>
      </c>
      <c r="R674" t="s">
        <v>8325</v>
      </c>
      <c r="S674" s="13">
        <f t="shared" si="42"/>
        <v>41974.219490740739</v>
      </c>
      <c r="T674" s="13">
        <f t="shared" si="43"/>
        <v>42005.207638888889</v>
      </c>
    </row>
    <row r="675" spans="1:20" ht="58" x14ac:dyDescent="0.35">
      <c r="A675">
        <v>673</v>
      </c>
      <c r="B675" s="1" t="s">
        <v>674</v>
      </c>
      <c r="C675" s="1" t="s">
        <v>4783</v>
      </c>
      <c r="D675" s="21">
        <v>100000</v>
      </c>
      <c r="E675" s="21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9">
        <f t="shared" si="41"/>
        <v>68.333333333333329</v>
      </c>
      <c r="Q675" t="s">
        <v>8323</v>
      </c>
      <c r="R675" t="s">
        <v>8325</v>
      </c>
      <c r="S675" s="13">
        <f t="shared" si="42"/>
        <v>41838.840474537035</v>
      </c>
      <c r="T675" s="13">
        <f t="shared" si="43"/>
        <v>41883.840474537035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 s="21">
        <v>50000</v>
      </c>
      <c r="E676" s="21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9">
        <f t="shared" si="41"/>
        <v>7.5</v>
      </c>
      <c r="Q676" t="s">
        <v>8323</v>
      </c>
      <c r="R676" t="s">
        <v>8325</v>
      </c>
      <c r="S676" s="13">
        <f t="shared" si="42"/>
        <v>41803.116053240738</v>
      </c>
      <c r="T676" s="13">
        <f t="shared" si="43"/>
        <v>41863.116053240738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 s="21">
        <v>6000</v>
      </c>
      <c r="E677" s="21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9">
        <f t="shared" si="41"/>
        <v>34.269230769230766</v>
      </c>
      <c r="Q677" t="s">
        <v>8323</v>
      </c>
      <c r="R677" t="s">
        <v>8325</v>
      </c>
      <c r="S677" s="13">
        <f t="shared" si="42"/>
        <v>41975.930601851855</v>
      </c>
      <c r="T677" s="13">
        <f t="shared" si="43"/>
        <v>42005.290972222225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 s="21">
        <v>100000</v>
      </c>
      <c r="E678" s="21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9">
        <f t="shared" si="41"/>
        <v>61.291666666666664</v>
      </c>
      <c r="Q678" t="s">
        <v>8323</v>
      </c>
      <c r="R678" t="s">
        <v>8325</v>
      </c>
      <c r="S678" s="13">
        <f t="shared" si="42"/>
        <v>42012.768298611118</v>
      </c>
      <c r="T678" s="13">
        <f t="shared" si="43"/>
        <v>42042.768298611118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 s="21">
        <v>50000</v>
      </c>
      <c r="E679" s="21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9">
        <f t="shared" si="41"/>
        <v>133.25</v>
      </c>
      <c r="Q679" t="s">
        <v>8323</v>
      </c>
      <c r="R679" t="s">
        <v>8325</v>
      </c>
      <c r="S679" s="13">
        <f t="shared" si="42"/>
        <v>42504.403877314813</v>
      </c>
      <c r="T679" s="13">
        <f t="shared" si="43"/>
        <v>42549.403877314813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 s="21">
        <v>29000</v>
      </c>
      <c r="E680" s="21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9">
        <f t="shared" si="41"/>
        <v>65.17647058823529</v>
      </c>
      <c r="Q680" t="s">
        <v>8323</v>
      </c>
      <c r="R680" t="s">
        <v>8325</v>
      </c>
      <c r="S680" s="13">
        <f t="shared" si="42"/>
        <v>42481.376597222217</v>
      </c>
      <c r="T680" s="13">
        <f t="shared" si="43"/>
        <v>42511.376597222217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 s="21">
        <v>57000</v>
      </c>
      <c r="E681" s="2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9">
        <f t="shared" si="41"/>
        <v>93.90425531914893</v>
      </c>
      <c r="Q681" t="s">
        <v>8323</v>
      </c>
      <c r="R681" t="s">
        <v>8325</v>
      </c>
      <c r="S681" s="13">
        <f t="shared" si="42"/>
        <v>42556.695706018523</v>
      </c>
      <c r="T681" s="13">
        <f t="shared" si="43"/>
        <v>42616.695706018523</v>
      </c>
    </row>
    <row r="682" spans="1:20" ht="58" x14ac:dyDescent="0.35">
      <c r="A682">
        <v>680</v>
      </c>
      <c r="B682" s="1" t="s">
        <v>681</v>
      </c>
      <c r="C682" s="1" t="s">
        <v>4790</v>
      </c>
      <c r="D682" s="21">
        <v>75000</v>
      </c>
      <c r="E682" s="21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9">
        <f t="shared" si="41"/>
        <v>150.65116279069767</v>
      </c>
      <c r="Q682" t="s">
        <v>8323</v>
      </c>
      <c r="R682" t="s">
        <v>8325</v>
      </c>
      <c r="S682" s="13">
        <f t="shared" si="42"/>
        <v>41864.501516203702</v>
      </c>
      <c r="T682" s="13">
        <f t="shared" si="43"/>
        <v>41899.501516203702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 s="21">
        <v>2500</v>
      </c>
      <c r="E683" s="21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9">
        <f t="shared" si="41"/>
        <v>1</v>
      </c>
      <c r="Q683" t="s">
        <v>8323</v>
      </c>
      <c r="R683" t="s">
        <v>8325</v>
      </c>
      <c r="S683" s="13">
        <f t="shared" si="42"/>
        <v>42639.805601851855</v>
      </c>
      <c r="T683" s="13">
        <f t="shared" si="43"/>
        <v>42669.805601851855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 s="21">
        <v>50000</v>
      </c>
      <c r="E684" s="21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9">
        <f t="shared" si="41"/>
        <v>13.25</v>
      </c>
      <c r="Q684" t="s">
        <v>8323</v>
      </c>
      <c r="R684" t="s">
        <v>8325</v>
      </c>
      <c r="S684" s="13">
        <f t="shared" si="42"/>
        <v>42778.765300925923</v>
      </c>
      <c r="T684" s="13">
        <f t="shared" si="43"/>
        <v>42808.723634259266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 s="21">
        <v>35000</v>
      </c>
      <c r="E685" s="21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9">
        <f t="shared" si="41"/>
        <v>99.333333333333329</v>
      </c>
      <c r="Q685" t="s">
        <v>8323</v>
      </c>
      <c r="R685" t="s">
        <v>8325</v>
      </c>
      <c r="S685" s="13">
        <f t="shared" si="42"/>
        <v>42634.900046296301</v>
      </c>
      <c r="T685" s="13">
        <f t="shared" si="43"/>
        <v>42674.900046296301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 s="21">
        <v>320000</v>
      </c>
      <c r="E686" s="21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9">
        <f t="shared" si="41"/>
        <v>177.39259259259259</v>
      </c>
      <c r="Q686" t="s">
        <v>8323</v>
      </c>
      <c r="R686" t="s">
        <v>8325</v>
      </c>
      <c r="S686" s="13">
        <f t="shared" si="42"/>
        <v>41809.473275462966</v>
      </c>
      <c r="T686" s="13">
        <f t="shared" si="43"/>
        <v>41845.125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 s="21">
        <v>2000</v>
      </c>
      <c r="E687" s="21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9">
        <f t="shared" si="41"/>
        <v>55.3</v>
      </c>
      <c r="Q687" t="s">
        <v>8323</v>
      </c>
      <c r="R687" t="s">
        <v>8325</v>
      </c>
      <c r="S687" s="13">
        <f t="shared" si="42"/>
        <v>41971.866574074069</v>
      </c>
      <c r="T687" s="13">
        <f t="shared" si="43"/>
        <v>42016.866574074069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 s="21">
        <v>500000</v>
      </c>
      <c r="E688" s="21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 t="e">
        <f t="shared" si="41"/>
        <v>#DIV/0!</v>
      </c>
      <c r="Q688" t="s">
        <v>8323</v>
      </c>
      <c r="R688" t="s">
        <v>8325</v>
      </c>
      <c r="S688" s="13">
        <f t="shared" si="42"/>
        <v>42189.673263888893</v>
      </c>
      <c r="T688" s="13">
        <f t="shared" si="43"/>
        <v>42219.673263888893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 s="21">
        <v>100000</v>
      </c>
      <c r="E689" s="21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9">
        <f t="shared" si="41"/>
        <v>591.66666666666663</v>
      </c>
      <c r="Q689" t="s">
        <v>8323</v>
      </c>
      <c r="R689" t="s">
        <v>8325</v>
      </c>
      <c r="S689" s="13">
        <f t="shared" si="42"/>
        <v>42711.750613425931</v>
      </c>
      <c r="T689" s="13">
        <f t="shared" si="43"/>
        <v>42771.750613425931</v>
      </c>
    </row>
    <row r="690" spans="1:20" ht="58" x14ac:dyDescent="0.35">
      <c r="A690">
        <v>688</v>
      </c>
      <c r="B690" s="1" t="s">
        <v>689</v>
      </c>
      <c r="C690" s="1" t="s">
        <v>4798</v>
      </c>
      <c r="D690" s="21">
        <v>20000</v>
      </c>
      <c r="E690" s="21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9">
        <f t="shared" si="41"/>
        <v>405.5</v>
      </c>
      <c r="Q690" t="s">
        <v>8323</v>
      </c>
      <c r="R690" t="s">
        <v>8325</v>
      </c>
      <c r="S690" s="13">
        <f t="shared" si="42"/>
        <v>42262.104780092588</v>
      </c>
      <c r="T690" s="13">
        <f t="shared" si="43"/>
        <v>42292.104780092588</v>
      </c>
    </row>
    <row r="691" spans="1:20" ht="58" x14ac:dyDescent="0.35">
      <c r="A691">
        <v>689</v>
      </c>
      <c r="B691" s="1" t="s">
        <v>690</v>
      </c>
      <c r="C691" s="1" t="s">
        <v>4799</v>
      </c>
      <c r="D691" s="21">
        <v>200000</v>
      </c>
      <c r="E691" s="2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9">
        <f t="shared" si="41"/>
        <v>343.14732142857144</v>
      </c>
      <c r="Q691" t="s">
        <v>8323</v>
      </c>
      <c r="R691" t="s">
        <v>8325</v>
      </c>
      <c r="S691" s="13">
        <f t="shared" si="42"/>
        <v>42675.66778935185</v>
      </c>
      <c r="T691" s="13">
        <f t="shared" si="43"/>
        <v>42712.207638888889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 s="21">
        <v>20000</v>
      </c>
      <c r="E692" s="21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9">
        <f t="shared" si="41"/>
        <v>72.588235294117652</v>
      </c>
      <c r="Q692" t="s">
        <v>8323</v>
      </c>
      <c r="R692" t="s">
        <v>8325</v>
      </c>
      <c r="S692" s="13">
        <f t="shared" si="42"/>
        <v>42579.634733796294</v>
      </c>
      <c r="T692" s="13">
        <f t="shared" si="43"/>
        <v>42622.25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 s="21">
        <v>50000</v>
      </c>
      <c r="E693" s="21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9">
        <f t="shared" si="41"/>
        <v>26</v>
      </c>
      <c r="Q693" t="s">
        <v>8323</v>
      </c>
      <c r="R693" t="s">
        <v>8325</v>
      </c>
      <c r="S693" s="13">
        <f t="shared" si="42"/>
        <v>42158.028310185182</v>
      </c>
      <c r="T693" s="13">
        <f t="shared" si="43"/>
        <v>42186.028310185182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 s="21">
        <v>20000</v>
      </c>
      <c r="E694" s="21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9">
        <f t="shared" si="41"/>
        <v>6.4975124378109452</v>
      </c>
      <c r="Q694" t="s">
        <v>8323</v>
      </c>
      <c r="R694" t="s">
        <v>8325</v>
      </c>
      <c r="S694" s="13">
        <f t="shared" si="42"/>
        <v>42696.37572916667</v>
      </c>
      <c r="T694" s="13">
        <f t="shared" si="43"/>
        <v>42726.37572916667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 s="21">
        <v>100000</v>
      </c>
      <c r="E695" s="21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9">
        <f t="shared" si="41"/>
        <v>119.38513513513513</v>
      </c>
      <c r="Q695" t="s">
        <v>8323</v>
      </c>
      <c r="R695" t="s">
        <v>8325</v>
      </c>
      <c r="S695" s="13">
        <f t="shared" si="42"/>
        <v>42094.808182870373</v>
      </c>
      <c r="T695" s="13">
        <f t="shared" si="43"/>
        <v>42124.808182870373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 s="21">
        <v>150000</v>
      </c>
      <c r="E696" s="21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9">
        <f t="shared" si="41"/>
        <v>84.285714285714292</v>
      </c>
      <c r="Q696" t="s">
        <v>8323</v>
      </c>
      <c r="R696" t="s">
        <v>8325</v>
      </c>
      <c r="S696" s="13">
        <f t="shared" si="42"/>
        <v>42737.663877314815</v>
      </c>
      <c r="T696" s="13">
        <f t="shared" si="43"/>
        <v>42767.663877314815</v>
      </c>
    </row>
    <row r="697" spans="1:20" ht="58" x14ac:dyDescent="0.35">
      <c r="A697">
        <v>695</v>
      </c>
      <c r="B697" s="1" t="s">
        <v>696</v>
      </c>
      <c r="C697" s="1" t="s">
        <v>4805</v>
      </c>
      <c r="D697" s="21">
        <v>60000</v>
      </c>
      <c r="E697" s="21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9">
        <f t="shared" si="41"/>
        <v>90.857142857142861</v>
      </c>
      <c r="Q697" t="s">
        <v>8323</v>
      </c>
      <c r="R697" t="s">
        <v>8325</v>
      </c>
      <c r="S697" s="13">
        <f t="shared" si="42"/>
        <v>41913.521064814813</v>
      </c>
      <c r="T697" s="13">
        <f t="shared" si="43"/>
        <v>41943.521064814813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 s="21">
        <v>175000</v>
      </c>
      <c r="E698" s="21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9">
        <f t="shared" si="41"/>
        <v>1</v>
      </c>
      <c r="Q698" t="s">
        <v>8323</v>
      </c>
      <c r="R698" t="s">
        <v>8325</v>
      </c>
      <c r="S698" s="13">
        <f t="shared" si="42"/>
        <v>41815.927106481482</v>
      </c>
      <c r="T698" s="13">
        <f t="shared" si="43"/>
        <v>41845.927106481482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 s="21">
        <v>5000</v>
      </c>
      <c r="E699" s="21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9">
        <f t="shared" si="41"/>
        <v>20.342105263157894</v>
      </c>
      <c r="Q699" t="s">
        <v>8323</v>
      </c>
      <c r="R699" t="s">
        <v>8325</v>
      </c>
      <c r="S699" s="13">
        <f t="shared" si="42"/>
        <v>42388.523020833338</v>
      </c>
      <c r="T699" s="13">
        <f t="shared" si="43"/>
        <v>42403.523020833338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 s="21">
        <v>100000</v>
      </c>
      <c r="E700" s="21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9">
        <f t="shared" si="41"/>
        <v>530.68965517241384</v>
      </c>
      <c r="Q700" t="s">
        <v>8323</v>
      </c>
      <c r="R700" t="s">
        <v>8325</v>
      </c>
      <c r="S700" s="13">
        <f t="shared" si="42"/>
        <v>41866.931076388886</v>
      </c>
      <c r="T700" s="13">
        <f t="shared" si="43"/>
        <v>41900.083333333336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 s="21">
        <v>130000</v>
      </c>
      <c r="E701" s="2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9">
        <f t="shared" si="41"/>
        <v>120.39184269662923</v>
      </c>
      <c r="Q701" t="s">
        <v>8323</v>
      </c>
      <c r="R701" t="s">
        <v>8325</v>
      </c>
      <c r="S701" s="13">
        <f t="shared" si="42"/>
        <v>41563.485509259262</v>
      </c>
      <c r="T701" s="13">
        <f t="shared" si="43"/>
        <v>41600.666666666664</v>
      </c>
    </row>
    <row r="702" spans="1:20" ht="58" x14ac:dyDescent="0.35">
      <c r="A702">
        <v>700</v>
      </c>
      <c r="B702" s="1" t="s">
        <v>701</v>
      </c>
      <c r="C702" s="1" t="s">
        <v>4810</v>
      </c>
      <c r="D702" s="21">
        <v>15000</v>
      </c>
      <c r="E702" s="21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9">
        <f t="shared" si="41"/>
        <v>13</v>
      </c>
      <c r="Q702" t="s">
        <v>8323</v>
      </c>
      <c r="R702" t="s">
        <v>8325</v>
      </c>
      <c r="S702" s="13">
        <f t="shared" si="42"/>
        <v>42715.688437500001</v>
      </c>
      <c r="T702" s="13">
        <f t="shared" si="43"/>
        <v>42745.688437500001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 s="21">
        <v>23000</v>
      </c>
      <c r="E703" s="21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9">
        <f t="shared" si="41"/>
        <v>291.33333333333331</v>
      </c>
      <c r="Q703" t="s">
        <v>8323</v>
      </c>
      <c r="R703" t="s">
        <v>8325</v>
      </c>
      <c r="S703" s="13">
        <f t="shared" si="42"/>
        <v>41813.662962962961</v>
      </c>
      <c r="T703" s="13">
        <f t="shared" si="43"/>
        <v>41843.662962962961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 s="21">
        <v>15000</v>
      </c>
      <c r="E704" s="21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9">
        <f t="shared" si="41"/>
        <v>124.9191891891892</v>
      </c>
      <c r="Q704" t="s">
        <v>8323</v>
      </c>
      <c r="R704" t="s">
        <v>8325</v>
      </c>
      <c r="S704" s="13">
        <f t="shared" si="42"/>
        <v>42668.726701388892</v>
      </c>
      <c r="T704" s="13">
        <f t="shared" si="43"/>
        <v>42698.768368055549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 s="21">
        <v>15000</v>
      </c>
      <c r="E705" s="21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9">
        <f t="shared" si="41"/>
        <v>119.57142857142857</v>
      </c>
      <c r="Q705" t="s">
        <v>8323</v>
      </c>
      <c r="R705" t="s">
        <v>8325</v>
      </c>
      <c r="S705" s="13">
        <f t="shared" si="42"/>
        <v>42711.950798611113</v>
      </c>
      <c r="T705" s="13">
        <f t="shared" si="43"/>
        <v>42766.98055555555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 s="21">
        <v>55000</v>
      </c>
      <c r="E706" s="21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9">
        <f t="shared" si="41"/>
        <v>120.25</v>
      </c>
      <c r="Q706" t="s">
        <v>8323</v>
      </c>
      <c r="R706" t="s">
        <v>8325</v>
      </c>
      <c r="S706" s="13">
        <f t="shared" si="42"/>
        <v>42726.192916666667</v>
      </c>
      <c r="T706" s="13">
        <f t="shared" si="43"/>
        <v>42786.192916666667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 s="21">
        <v>100000</v>
      </c>
      <c r="E707" s="21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 s="9">
        <f t="shared" ref="P707:P770" si="45">E707/L707</f>
        <v>195.4</v>
      </c>
      <c r="Q707" t="s">
        <v>8323</v>
      </c>
      <c r="R707" t="s">
        <v>8325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 s="21">
        <v>100000</v>
      </c>
      <c r="E708" s="21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 t="e">
        <f t="shared" si="45"/>
        <v>#DIV/0!</v>
      </c>
      <c r="Q708" t="s">
        <v>8323</v>
      </c>
      <c r="R708" t="s">
        <v>8325</v>
      </c>
      <c r="S708" s="13">
        <f t="shared" si="46"/>
        <v>42676.995173611111</v>
      </c>
      <c r="T708" s="13">
        <f t="shared" si="47"/>
        <v>42718.777083333334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 s="21">
        <v>68000</v>
      </c>
      <c r="E709" s="21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9">
        <f t="shared" si="45"/>
        <v>117.69868421052631</v>
      </c>
      <c r="Q709" t="s">
        <v>8323</v>
      </c>
      <c r="R709" t="s">
        <v>8325</v>
      </c>
      <c r="S709" s="13">
        <f t="shared" si="46"/>
        <v>42696.663506944446</v>
      </c>
      <c r="T709" s="13">
        <f t="shared" si="47"/>
        <v>42736.663506944446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 s="21">
        <v>40000</v>
      </c>
      <c r="E710" s="21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9">
        <f t="shared" si="45"/>
        <v>23.948509485094849</v>
      </c>
      <c r="Q710" t="s">
        <v>8323</v>
      </c>
      <c r="R710" t="s">
        <v>8325</v>
      </c>
      <c r="S710" s="13">
        <f t="shared" si="46"/>
        <v>41835.581018518518</v>
      </c>
      <c r="T710" s="13">
        <f t="shared" si="47"/>
        <v>41895.581018518518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 s="21">
        <v>15000</v>
      </c>
      <c r="E711" s="2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9">
        <f t="shared" si="45"/>
        <v>30.5</v>
      </c>
      <c r="Q711" t="s">
        <v>8323</v>
      </c>
      <c r="R711" t="s">
        <v>8325</v>
      </c>
      <c r="S711" s="13">
        <f t="shared" si="46"/>
        <v>41948.041192129633</v>
      </c>
      <c r="T711" s="13">
        <f t="shared" si="47"/>
        <v>41978.041192129633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 s="21">
        <v>1200</v>
      </c>
      <c r="E712" s="21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 t="e">
        <f t="shared" si="45"/>
        <v>#DIV/0!</v>
      </c>
      <c r="Q712" t="s">
        <v>8323</v>
      </c>
      <c r="R712" t="s">
        <v>8325</v>
      </c>
      <c r="S712" s="13">
        <f t="shared" si="46"/>
        <v>41837.984976851854</v>
      </c>
      <c r="T712" s="13">
        <f t="shared" si="47"/>
        <v>41871.030555555553</v>
      </c>
    </row>
    <row r="713" spans="1:20" ht="58" x14ac:dyDescent="0.35">
      <c r="A713">
        <v>711</v>
      </c>
      <c r="B713" s="1" t="s">
        <v>712</v>
      </c>
      <c r="C713" s="1" t="s">
        <v>4821</v>
      </c>
      <c r="D713" s="21">
        <v>100000</v>
      </c>
      <c r="E713" s="21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9">
        <f t="shared" si="45"/>
        <v>99.973372781065095</v>
      </c>
      <c r="Q713" t="s">
        <v>8323</v>
      </c>
      <c r="R713" t="s">
        <v>8325</v>
      </c>
      <c r="S713" s="13">
        <f t="shared" si="46"/>
        <v>42678.459120370375</v>
      </c>
      <c r="T713" s="13">
        <f t="shared" si="47"/>
        <v>42718.500787037032</v>
      </c>
    </row>
    <row r="714" spans="1:20" ht="58" x14ac:dyDescent="0.35">
      <c r="A714">
        <v>712</v>
      </c>
      <c r="B714" s="1" t="s">
        <v>713</v>
      </c>
      <c r="C714" s="1" t="s">
        <v>4822</v>
      </c>
      <c r="D714" s="21">
        <v>48500</v>
      </c>
      <c r="E714" s="21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9">
        <f t="shared" si="45"/>
        <v>26.25</v>
      </c>
      <c r="Q714" t="s">
        <v>8323</v>
      </c>
      <c r="R714" t="s">
        <v>8325</v>
      </c>
      <c r="S714" s="13">
        <f t="shared" si="46"/>
        <v>42384.680925925932</v>
      </c>
      <c r="T714" s="13">
        <f t="shared" si="47"/>
        <v>42414.680925925932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 s="21">
        <v>25000</v>
      </c>
      <c r="E715" s="21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9">
        <f t="shared" si="45"/>
        <v>199</v>
      </c>
      <c r="Q715" t="s">
        <v>8323</v>
      </c>
      <c r="R715" t="s">
        <v>8325</v>
      </c>
      <c r="S715" s="13">
        <f t="shared" si="46"/>
        <v>42496.529305555552</v>
      </c>
      <c r="T715" s="13">
        <f t="shared" si="47"/>
        <v>42526.529305555552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 s="21">
        <v>15000</v>
      </c>
      <c r="E716" s="21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9">
        <f t="shared" si="45"/>
        <v>80.321428571428569</v>
      </c>
      <c r="Q716" t="s">
        <v>8323</v>
      </c>
      <c r="R716" t="s">
        <v>8325</v>
      </c>
      <c r="S716" s="13">
        <f t="shared" si="46"/>
        <v>42734.787986111114</v>
      </c>
      <c r="T716" s="13">
        <f t="shared" si="47"/>
        <v>42794.787986111114</v>
      </c>
    </row>
    <row r="717" spans="1:20" ht="58" x14ac:dyDescent="0.35">
      <c r="A717">
        <v>715</v>
      </c>
      <c r="B717" s="1" t="s">
        <v>716</v>
      </c>
      <c r="C717" s="1" t="s">
        <v>4825</v>
      </c>
      <c r="D717" s="21">
        <v>27500</v>
      </c>
      <c r="E717" s="21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9">
        <f t="shared" si="45"/>
        <v>115.75</v>
      </c>
      <c r="Q717" t="s">
        <v>8323</v>
      </c>
      <c r="R717" t="s">
        <v>8325</v>
      </c>
      <c r="S717" s="13">
        <f t="shared" si="46"/>
        <v>42273.090740740736</v>
      </c>
      <c r="T717" s="13">
        <f t="shared" si="47"/>
        <v>42313.132407407407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 s="21">
        <v>7000</v>
      </c>
      <c r="E718" s="21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9">
        <f t="shared" si="45"/>
        <v>44.6875</v>
      </c>
      <c r="Q718" t="s">
        <v>8323</v>
      </c>
      <c r="R718" t="s">
        <v>8325</v>
      </c>
      <c r="S718" s="13">
        <f t="shared" si="46"/>
        <v>41940.658645833333</v>
      </c>
      <c r="T718" s="13">
        <f t="shared" si="47"/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 s="21">
        <v>100000</v>
      </c>
      <c r="E719" s="21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9">
        <f t="shared" si="45"/>
        <v>76.25</v>
      </c>
      <c r="Q719" t="s">
        <v>8323</v>
      </c>
      <c r="R719" t="s">
        <v>8325</v>
      </c>
      <c r="S719" s="13">
        <f t="shared" si="46"/>
        <v>41857.854189814818</v>
      </c>
      <c r="T719" s="13">
        <f t="shared" si="47"/>
        <v>41887.854189814818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 s="21">
        <v>12000</v>
      </c>
      <c r="E720" s="21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9">
        <f t="shared" si="45"/>
        <v>22.5</v>
      </c>
      <c r="Q720" t="s">
        <v>8323</v>
      </c>
      <c r="R720" t="s">
        <v>8325</v>
      </c>
      <c r="S720" s="13">
        <f t="shared" si="46"/>
        <v>42752.845451388886</v>
      </c>
      <c r="T720" s="13">
        <f t="shared" si="47"/>
        <v>42784.249305555553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 s="21">
        <v>15000</v>
      </c>
      <c r="E721" s="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9">
        <f t="shared" si="45"/>
        <v>19.399999999999999</v>
      </c>
      <c r="Q721" t="s">
        <v>8323</v>
      </c>
      <c r="R721" t="s">
        <v>8325</v>
      </c>
      <c r="S721" s="13">
        <f t="shared" si="46"/>
        <v>42409.040231481486</v>
      </c>
      <c r="T721" s="13">
        <f t="shared" si="47"/>
        <v>42423.040231481486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 s="21">
        <v>1900</v>
      </c>
      <c r="E722" s="21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9">
        <f t="shared" si="45"/>
        <v>66.707317073170728</v>
      </c>
      <c r="Q722" t="s">
        <v>8326</v>
      </c>
      <c r="R722" t="s">
        <v>8327</v>
      </c>
      <c r="S722" s="13">
        <f t="shared" si="46"/>
        <v>40909.649201388893</v>
      </c>
      <c r="T722" s="13">
        <f t="shared" si="47"/>
        <v>40937.649201388893</v>
      </c>
    </row>
    <row r="723" spans="1:20" ht="58" x14ac:dyDescent="0.35">
      <c r="A723">
        <v>721</v>
      </c>
      <c r="B723" s="1" t="s">
        <v>722</v>
      </c>
      <c r="C723" s="1" t="s">
        <v>4831</v>
      </c>
      <c r="D723" s="21">
        <v>8200</v>
      </c>
      <c r="E723" s="21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9">
        <f t="shared" si="45"/>
        <v>84.142857142857139</v>
      </c>
      <c r="Q723" t="s">
        <v>8326</v>
      </c>
      <c r="R723" t="s">
        <v>8327</v>
      </c>
      <c r="S723" s="13">
        <f t="shared" si="46"/>
        <v>41807.571840277778</v>
      </c>
      <c r="T723" s="13">
        <f t="shared" si="47"/>
        <v>41852.571840277778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 s="21">
        <v>25000</v>
      </c>
      <c r="E724" s="21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9">
        <f t="shared" si="45"/>
        <v>215.72549019607843</v>
      </c>
      <c r="Q724" t="s">
        <v>8326</v>
      </c>
      <c r="R724" t="s">
        <v>8327</v>
      </c>
      <c r="S724" s="13">
        <f t="shared" si="46"/>
        <v>40977.805300925924</v>
      </c>
      <c r="T724" s="13">
        <f t="shared" si="47"/>
        <v>41007.76363425926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 s="21">
        <v>5000</v>
      </c>
      <c r="E725" s="21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9">
        <f t="shared" si="45"/>
        <v>54.69</v>
      </c>
      <c r="Q725" t="s">
        <v>8326</v>
      </c>
      <c r="R725" t="s">
        <v>8327</v>
      </c>
      <c r="S725" s="13">
        <f t="shared" si="46"/>
        <v>42184.816539351858</v>
      </c>
      <c r="T725" s="13">
        <f t="shared" si="47"/>
        <v>42215.165972222225</v>
      </c>
    </row>
    <row r="726" spans="1:20" ht="58" x14ac:dyDescent="0.35">
      <c r="A726">
        <v>724</v>
      </c>
      <c r="B726" s="1" t="s">
        <v>725</v>
      </c>
      <c r="C726" s="1" t="s">
        <v>4834</v>
      </c>
      <c r="D726" s="21">
        <v>7000</v>
      </c>
      <c r="E726" s="21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9">
        <f t="shared" si="45"/>
        <v>51.62944055944056</v>
      </c>
      <c r="Q726" t="s">
        <v>8326</v>
      </c>
      <c r="R726" t="s">
        <v>8327</v>
      </c>
      <c r="S726" s="13">
        <f t="shared" si="46"/>
        <v>40694.638460648144</v>
      </c>
      <c r="T726" s="13">
        <f t="shared" si="47"/>
        <v>40724.638460648144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 s="21">
        <v>20000</v>
      </c>
      <c r="E727" s="21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9">
        <f t="shared" si="45"/>
        <v>143.35714285714286</v>
      </c>
      <c r="Q727" t="s">
        <v>8326</v>
      </c>
      <c r="R727" t="s">
        <v>8327</v>
      </c>
      <c r="S727" s="13">
        <f t="shared" si="46"/>
        <v>42321.626296296294</v>
      </c>
      <c r="T727" s="13">
        <f t="shared" si="47"/>
        <v>42351.626296296294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 s="21">
        <v>2500</v>
      </c>
      <c r="E728" s="21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9">
        <f t="shared" si="45"/>
        <v>72.428571428571431</v>
      </c>
      <c r="Q728" t="s">
        <v>8326</v>
      </c>
      <c r="R728" t="s">
        <v>8327</v>
      </c>
      <c r="S728" s="13">
        <f t="shared" si="46"/>
        <v>41346.042673611111</v>
      </c>
      <c r="T728" s="13">
        <f t="shared" si="47"/>
        <v>41376.042673611111</v>
      </c>
    </row>
    <row r="729" spans="1:20" ht="58" x14ac:dyDescent="0.35">
      <c r="A729">
        <v>727</v>
      </c>
      <c r="B729" s="1" t="s">
        <v>728</v>
      </c>
      <c r="C729" s="1" t="s">
        <v>4837</v>
      </c>
      <c r="D729" s="21">
        <v>3500</v>
      </c>
      <c r="E729" s="21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9">
        <f t="shared" si="45"/>
        <v>36.530201342281877</v>
      </c>
      <c r="Q729" t="s">
        <v>8326</v>
      </c>
      <c r="R729" t="s">
        <v>8327</v>
      </c>
      <c r="S729" s="13">
        <f t="shared" si="46"/>
        <v>41247.020243055551</v>
      </c>
      <c r="T729" s="13">
        <f t="shared" si="47"/>
        <v>41288.888888888891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 s="21">
        <v>7500</v>
      </c>
      <c r="E730" s="21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9">
        <f t="shared" si="45"/>
        <v>60.903461538461535</v>
      </c>
      <c r="Q730" t="s">
        <v>8326</v>
      </c>
      <c r="R730" t="s">
        <v>8327</v>
      </c>
      <c r="S730" s="13">
        <f t="shared" si="46"/>
        <v>40731.837465277778</v>
      </c>
      <c r="T730" s="13">
        <f t="shared" si="47"/>
        <v>40776.837465277778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 s="21">
        <v>4000</v>
      </c>
      <c r="E731" s="2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9">
        <f t="shared" si="45"/>
        <v>43.55</v>
      </c>
      <c r="Q731" t="s">
        <v>8326</v>
      </c>
      <c r="R731" t="s">
        <v>8327</v>
      </c>
      <c r="S731" s="13">
        <f t="shared" si="46"/>
        <v>41111.185891203706</v>
      </c>
      <c r="T731" s="13">
        <f t="shared" si="47"/>
        <v>41171.185891203706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 s="21">
        <v>20000</v>
      </c>
      <c r="E732" s="21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9">
        <f t="shared" si="45"/>
        <v>99.766037735849054</v>
      </c>
      <c r="Q732" t="s">
        <v>8326</v>
      </c>
      <c r="R732" t="s">
        <v>8327</v>
      </c>
      <c r="S732" s="13">
        <f t="shared" si="46"/>
        <v>40854.745266203703</v>
      </c>
      <c r="T732" s="13">
        <f t="shared" si="47"/>
        <v>40884.745266203703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 s="21">
        <v>5000</v>
      </c>
      <c r="E733" s="21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9">
        <f t="shared" si="45"/>
        <v>88.732394366197184</v>
      </c>
      <c r="Q733" t="s">
        <v>8326</v>
      </c>
      <c r="R733" t="s">
        <v>8327</v>
      </c>
      <c r="S733" s="13">
        <f t="shared" si="46"/>
        <v>40879.795682870368</v>
      </c>
      <c r="T733" s="13">
        <f t="shared" si="47"/>
        <v>40930.25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 s="21">
        <v>40</v>
      </c>
      <c r="E734" s="21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9">
        <f t="shared" si="45"/>
        <v>4.9230769230769234</v>
      </c>
      <c r="Q734" t="s">
        <v>8326</v>
      </c>
      <c r="R734" t="s">
        <v>8327</v>
      </c>
      <c r="S734" s="13">
        <f t="shared" si="46"/>
        <v>41486.424317129626</v>
      </c>
      <c r="T734" s="13">
        <f t="shared" si="47"/>
        <v>41546.424317129626</v>
      </c>
    </row>
    <row r="735" spans="1:20" ht="58" x14ac:dyDescent="0.35">
      <c r="A735">
        <v>733</v>
      </c>
      <c r="B735" s="1" t="s">
        <v>734</v>
      </c>
      <c r="C735" s="1" t="s">
        <v>4843</v>
      </c>
      <c r="D735" s="21">
        <v>2500</v>
      </c>
      <c r="E735" s="21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9">
        <f t="shared" si="45"/>
        <v>17.822485207100591</v>
      </c>
      <c r="Q735" t="s">
        <v>8326</v>
      </c>
      <c r="R735" t="s">
        <v>8327</v>
      </c>
      <c r="S735" s="13">
        <f t="shared" si="46"/>
        <v>41598.420046296298</v>
      </c>
      <c r="T735" s="13">
        <f t="shared" si="47"/>
        <v>41628.420046296298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 s="21">
        <v>8500</v>
      </c>
      <c r="E736" s="21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9">
        <f t="shared" si="45"/>
        <v>187.19298245614036</v>
      </c>
      <c r="Q736" t="s">
        <v>8326</v>
      </c>
      <c r="R736" t="s">
        <v>8327</v>
      </c>
      <c r="S736" s="13">
        <f t="shared" si="46"/>
        <v>42102.164583333331</v>
      </c>
      <c r="T736" s="13">
        <f t="shared" si="47"/>
        <v>42133.208333333328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 s="21">
        <v>47000</v>
      </c>
      <c r="E737" s="21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9">
        <f t="shared" si="45"/>
        <v>234.80786026200875</v>
      </c>
      <c r="Q737" t="s">
        <v>8326</v>
      </c>
      <c r="R737" t="s">
        <v>8327</v>
      </c>
      <c r="S737" s="13">
        <f t="shared" si="46"/>
        <v>41946.029467592591</v>
      </c>
      <c r="T737" s="13">
        <f t="shared" si="47"/>
        <v>41977.027083333334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 s="21">
        <v>3600</v>
      </c>
      <c r="E738" s="21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9">
        <f t="shared" si="45"/>
        <v>105.04629629629629</v>
      </c>
      <c r="Q738" t="s">
        <v>8326</v>
      </c>
      <c r="R738" t="s">
        <v>8327</v>
      </c>
      <c r="S738" s="13">
        <f t="shared" si="46"/>
        <v>41579.734259259261</v>
      </c>
      <c r="T738" s="13">
        <f t="shared" si="47"/>
        <v>41599.207638888889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 s="21">
        <v>5000</v>
      </c>
      <c r="E739" s="21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9">
        <f t="shared" si="45"/>
        <v>56.666666666666664</v>
      </c>
      <c r="Q739" t="s">
        <v>8326</v>
      </c>
      <c r="R739" t="s">
        <v>8327</v>
      </c>
      <c r="S739" s="13">
        <f t="shared" si="46"/>
        <v>41667.275312500002</v>
      </c>
      <c r="T739" s="13">
        <f t="shared" si="47"/>
        <v>41684.833333333336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 s="21">
        <v>1500</v>
      </c>
      <c r="E740" s="21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9">
        <f t="shared" si="45"/>
        <v>39.048780487804876</v>
      </c>
      <c r="Q740" t="s">
        <v>8326</v>
      </c>
      <c r="R740" t="s">
        <v>8327</v>
      </c>
      <c r="S740" s="13">
        <f t="shared" si="46"/>
        <v>41943.604097222218</v>
      </c>
      <c r="T740" s="13">
        <f t="shared" si="47"/>
        <v>41974.207638888889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 s="21">
        <v>6000</v>
      </c>
      <c r="E741" s="2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9">
        <f t="shared" si="45"/>
        <v>68.345323741007192</v>
      </c>
      <c r="Q741" t="s">
        <v>8326</v>
      </c>
      <c r="R741" t="s">
        <v>8327</v>
      </c>
      <c r="S741" s="13">
        <f t="shared" si="46"/>
        <v>41829.502650462964</v>
      </c>
      <c r="T741" s="13">
        <f t="shared" si="47"/>
        <v>41862.502650462964</v>
      </c>
    </row>
    <row r="742" spans="1:20" ht="58" x14ac:dyDescent="0.35">
      <c r="A742">
        <v>740</v>
      </c>
      <c r="B742" s="1" t="s">
        <v>741</v>
      </c>
      <c r="C742" s="1" t="s">
        <v>4850</v>
      </c>
      <c r="D742" s="21">
        <v>3000</v>
      </c>
      <c r="E742" s="21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9">
        <f t="shared" si="45"/>
        <v>169.57894736842104</v>
      </c>
      <c r="Q742" t="s">
        <v>8326</v>
      </c>
      <c r="R742" t="s">
        <v>8327</v>
      </c>
      <c r="S742" s="13">
        <f t="shared" si="46"/>
        <v>42162.146782407406</v>
      </c>
      <c r="T742" s="13">
        <f t="shared" si="47"/>
        <v>42176.146782407406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 s="21">
        <v>13000</v>
      </c>
      <c r="E743" s="21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9">
        <f t="shared" si="45"/>
        <v>141.42340425531913</v>
      </c>
      <c r="Q743" t="s">
        <v>8326</v>
      </c>
      <c r="R743" t="s">
        <v>8327</v>
      </c>
      <c r="S743" s="13">
        <f t="shared" si="46"/>
        <v>41401.648217592592</v>
      </c>
      <c r="T743" s="13">
        <f t="shared" si="47"/>
        <v>41436.648217592592</v>
      </c>
    </row>
    <row r="744" spans="1:20" ht="58" x14ac:dyDescent="0.35">
      <c r="A744">
        <v>742</v>
      </c>
      <c r="B744" s="1" t="s">
        <v>743</v>
      </c>
      <c r="C744" s="1" t="s">
        <v>4852</v>
      </c>
      <c r="D744" s="21">
        <v>1400</v>
      </c>
      <c r="E744" s="21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9">
        <f t="shared" si="45"/>
        <v>67.391304347826093</v>
      </c>
      <c r="Q744" t="s">
        <v>8326</v>
      </c>
      <c r="R744" t="s">
        <v>8327</v>
      </c>
      <c r="S744" s="13">
        <f t="shared" si="46"/>
        <v>41689.917962962965</v>
      </c>
      <c r="T744" s="13">
        <f t="shared" si="47"/>
        <v>41719.876296296294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 s="21">
        <v>550</v>
      </c>
      <c r="E745" s="21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9">
        <f t="shared" si="45"/>
        <v>54.266666666666666</v>
      </c>
      <c r="Q745" t="s">
        <v>8326</v>
      </c>
      <c r="R745" t="s">
        <v>8327</v>
      </c>
      <c r="S745" s="13">
        <f t="shared" si="46"/>
        <v>40990.709317129629</v>
      </c>
      <c r="T745" s="13">
        <f t="shared" si="47"/>
        <v>41015.875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 s="21">
        <v>5000</v>
      </c>
      <c r="E746" s="21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9">
        <f t="shared" si="45"/>
        <v>82.516129032258064</v>
      </c>
      <c r="Q746" t="s">
        <v>8326</v>
      </c>
      <c r="R746" t="s">
        <v>8327</v>
      </c>
      <c r="S746" s="13">
        <f t="shared" si="46"/>
        <v>41226.95721064815</v>
      </c>
      <c r="T746" s="13">
        <f t="shared" si="47"/>
        <v>41256.95721064815</v>
      </c>
    </row>
    <row r="747" spans="1:20" ht="58" x14ac:dyDescent="0.35">
      <c r="A747">
        <v>745</v>
      </c>
      <c r="B747" s="1" t="s">
        <v>746</v>
      </c>
      <c r="C747" s="1" t="s">
        <v>4855</v>
      </c>
      <c r="D747" s="21">
        <v>2220</v>
      </c>
      <c r="E747" s="21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9">
        <f t="shared" si="45"/>
        <v>53.729729729729726</v>
      </c>
      <c r="Q747" t="s">
        <v>8326</v>
      </c>
      <c r="R747" t="s">
        <v>8327</v>
      </c>
      <c r="S747" s="13">
        <f t="shared" si="46"/>
        <v>41367.572280092594</v>
      </c>
      <c r="T747" s="13">
        <f t="shared" si="47"/>
        <v>41397.572280092594</v>
      </c>
    </row>
    <row r="748" spans="1:20" ht="29" x14ac:dyDescent="0.35">
      <c r="A748">
        <v>746</v>
      </c>
      <c r="B748" s="1" t="s">
        <v>747</v>
      </c>
      <c r="C748" s="1" t="s">
        <v>4856</v>
      </c>
      <c r="D748" s="21">
        <v>2987</v>
      </c>
      <c r="E748" s="21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9">
        <f t="shared" si="45"/>
        <v>34.206185567010309</v>
      </c>
      <c r="Q748" t="s">
        <v>8326</v>
      </c>
      <c r="R748" t="s">
        <v>8327</v>
      </c>
      <c r="S748" s="13">
        <f t="shared" si="46"/>
        <v>41157.042928240742</v>
      </c>
      <c r="T748" s="13">
        <f t="shared" si="47"/>
        <v>41175.165972222225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 s="21">
        <v>7000</v>
      </c>
      <c r="E749" s="21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9">
        <f t="shared" si="45"/>
        <v>127.32727272727273</v>
      </c>
      <c r="Q749" t="s">
        <v>8326</v>
      </c>
      <c r="R749" t="s">
        <v>8327</v>
      </c>
      <c r="S749" s="13">
        <f t="shared" si="46"/>
        <v>41988.548831018517</v>
      </c>
      <c r="T749" s="13">
        <f t="shared" si="47"/>
        <v>42019.454166666663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 s="21">
        <v>2000</v>
      </c>
      <c r="E750" s="21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9">
        <f t="shared" si="45"/>
        <v>45.56818181818182</v>
      </c>
      <c r="Q750" t="s">
        <v>8326</v>
      </c>
      <c r="R750" t="s">
        <v>8327</v>
      </c>
      <c r="S750" s="13">
        <f t="shared" si="46"/>
        <v>41831.846828703703</v>
      </c>
      <c r="T750" s="13">
        <f t="shared" si="47"/>
        <v>41861.846828703703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 s="21">
        <v>10000</v>
      </c>
      <c r="E751" s="2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9">
        <f t="shared" si="45"/>
        <v>95.963636363636368</v>
      </c>
      <c r="Q751" t="s">
        <v>8326</v>
      </c>
      <c r="R751" t="s">
        <v>8327</v>
      </c>
      <c r="S751" s="13">
        <f t="shared" si="46"/>
        <v>42733.94131944445</v>
      </c>
      <c r="T751" s="13">
        <f t="shared" si="47"/>
        <v>42763.94131944445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 s="21">
        <v>4444</v>
      </c>
      <c r="E752" s="21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9">
        <f t="shared" si="45"/>
        <v>77.271186440677965</v>
      </c>
      <c r="Q752" t="s">
        <v>8326</v>
      </c>
      <c r="R752" t="s">
        <v>8327</v>
      </c>
      <c r="S752" s="13">
        <f t="shared" si="46"/>
        <v>41299.878148148149</v>
      </c>
      <c r="T752" s="13">
        <f t="shared" si="47"/>
        <v>41329.878148148149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 s="21">
        <v>3000</v>
      </c>
      <c r="E753" s="21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9">
        <f t="shared" si="45"/>
        <v>57.338709677419352</v>
      </c>
      <c r="Q753" t="s">
        <v>8326</v>
      </c>
      <c r="R753" t="s">
        <v>8327</v>
      </c>
      <c r="S753" s="13">
        <f t="shared" si="46"/>
        <v>40713.630497685182</v>
      </c>
      <c r="T753" s="13">
        <f t="shared" si="47"/>
        <v>40759.630497685182</v>
      </c>
    </row>
    <row r="754" spans="1:20" ht="58" x14ac:dyDescent="0.35">
      <c r="A754">
        <v>752</v>
      </c>
      <c r="B754" s="1" t="s">
        <v>753</v>
      </c>
      <c r="C754" s="1" t="s">
        <v>4862</v>
      </c>
      <c r="D754" s="21">
        <v>5000</v>
      </c>
      <c r="E754" s="21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9">
        <f t="shared" si="45"/>
        <v>53.19047619047619</v>
      </c>
      <c r="Q754" t="s">
        <v>8326</v>
      </c>
      <c r="R754" t="s">
        <v>8327</v>
      </c>
      <c r="S754" s="13">
        <f t="shared" si="46"/>
        <v>42639.421493055561</v>
      </c>
      <c r="T754" s="13">
        <f t="shared" si="47"/>
        <v>42659.458333333328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 s="21">
        <v>10000</v>
      </c>
      <c r="E755" s="21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9">
        <f t="shared" si="45"/>
        <v>492.30769230769232</v>
      </c>
      <c r="Q755" t="s">
        <v>8326</v>
      </c>
      <c r="R755" t="s">
        <v>8327</v>
      </c>
      <c r="S755" s="13">
        <f t="shared" si="46"/>
        <v>42019.590173611112</v>
      </c>
      <c r="T755" s="13">
        <f t="shared" si="47"/>
        <v>42049.590173611112</v>
      </c>
    </row>
    <row r="756" spans="1:20" ht="58" x14ac:dyDescent="0.35">
      <c r="A756">
        <v>754</v>
      </c>
      <c r="B756" s="1" t="s">
        <v>755</v>
      </c>
      <c r="C756" s="1" t="s">
        <v>4864</v>
      </c>
      <c r="D756" s="21">
        <v>2000</v>
      </c>
      <c r="E756" s="21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9">
        <f t="shared" si="45"/>
        <v>42.346938775510203</v>
      </c>
      <c r="Q756" t="s">
        <v>8326</v>
      </c>
      <c r="R756" t="s">
        <v>8327</v>
      </c>
      <c r="S756" s="13">
        <f t="shared" si="46"/>
        <v>41249.749085648145</v>
      </c>
      <c r="T756" s="13">
        <f t="shared" si="47"/>
        <v>41279.749085648145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 s="21">
        <v>2500</v>
      </c>
      <c r="E757" s="21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9">
        <f t="shared" si="45"/>
        <v>37.466029411764708</v>
      </c>
      <c r="Q757" t="s">
        <v>8326</v>
      </c>
      <c r="R757" t="s">
        <v>8327</v>
      </c>
      <c r="S757" s="13">
        <f t="shared" si="46"/>
        <v>41383.605057870373</v>
      </c>
      <c r="T757" s="13">
        <f t="shared" si="47"/>
        <v>41414.02847222222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 s="21">
        <v>700</v>
      </c>
      <c r="E758" s="21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9">
        <f t="shared" si="45"/>
        <v>37.454545454545453</v>
      </c>
      <c r="Q758" t="s">
        <v>8326</v>
      </c>
      <c r="R758" t="s">
        <v>8327</v>
      </c>
      <c r="S758" s="13">
        <f t="shared" si="46"/>
        <v>40590.766886574071</v>
      </c>
      <c r="T758" s="13">
        <f t="shared" si="47"/>
        <v>40651.725219907406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 s="21">
        <v>250</v>
      </c>
      <c r="E759" s="21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9">
        <f t="shared" si="45"/>
        <v>33.055555555555557</v>
      </c>
      <c r="Q759" t="s">
        <v>8326</v>
      </c>
      <c r="R759" t="s">
        <v>8327</v>
      </c>
      <c r="S759" s="13">
        <f t="shared" si="46"/>
        <v>41235.054560185185</v>
      </c>
      <c r="T759" s="13">
        <f t="shared" si="47"/>
        <v>41249.054560185185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 s="21">
        <v>2500</v>
      </c>
      <c r="E760" s="21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9">
        <f t="shared" si="45"/>
        <v>134.21052631578948</v>
      </c>
      <c r="Q760" t="s">
        <v>8326</v>
      </c>
      <c r="R760" t="s">
        <v>8327</v>
      </c>
      <c r="S760" s="13">
        <f t="shared" si="46"/>
        <v>40429.836435185185</v>
      </c>
      <c r="T760" s="13">
        <f t="shared" si="47"/>
        <v>40459.836435185185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 s="21">
        <v>5000</v>
      </c>
      <c r="E761" s="2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9">
        <f t="shared" si="45"/>
        <v>51.474747474747474</v>
      </c>
      <c r="Q761" t="s">
        <v>8326</v>
      </c>
      <c r="R761" t="s">
        <v>8327</v>
      </c>
      <c r="S761" s="13">
        <f t="shared" si="46"/>
        <v>41789.330312500002</v>
      </c>
      <c r="T761" s="13">
        <f t="shared" si="47"/>
        <v>41829.330312500002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 s="21">
        <v>2200</v>
      </c>
      <c r="E762" s="21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 t="e">
        <f t="shared" si="45"/>
        <v>#DIV/0!</v>
      </c>
      <c r="Q762" t="s">
        <v>8326</v>
      </c>
      <c r="R762" t="s">
        <v>8310</v>
      </c>
      <c r="S762" s="13">
        <f t="shared" si="46"/>
        <v>42670.764039351852</v>
      </c>
      <c r="T762" s="13">
        <f t="shared" si="47"/>
        <v>42700.805706018517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 s="21">
        <v>5000</v>
      </c>
      <c r="E763" s="21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9">
        <f t="shared" si="45"/>
        <v>39.166666666666664</v>
      </c>
      <c r="Q763" t="s">
        <v>8326</v>
      </c>
      <c r="R763" t="s">
        <v>8310</v>
      </c>
      <c r="S763" s="13">
        <f t="shared" si="46"/>
        <v>41642.751458333332</v>
      </c>
      <c r="T763" s="13">
        <f t="shared" si="47"/>
        <v>41672.751458333332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 s="21">
        <v>3500</v>
      </c>
      <c r="E764" s="21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 t="e">
        <f t="shared" si="45"/>
        <v>#DIV/0!</v>
      </c>
      <c r="Q764" t="s">
        <v>8326</v>
      </c>
      <c r="R764" t="s">
        <v>8310</v>
      </c>
      <c r="S764" s="13">
        <f t="shared" si="46"/>
        <v>42690.858449074076</v>
      </c>
      <c r="T764" s="13">
        <f t="shared" si="47"/>
        <v>42708.25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 s="21">
        <v>4290</v>
      </c>
      <c r="E765" s="21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9">
        <f t="shared" si="45"/>
        <v>5</v>
      </c>
      <c r="Q765" t="s">
        <v>8326</v>
      </c>
      <c r="R765" t="s">
        <v>8310</v>
      </c>
      <c r="S765" s="13">
        <f t="shared" si="46"/>
        <v>41471.446851851848</v>
      </c>
      <c r="T765" s="13">
        <f t="shared" si="47"/>
        <v>41501.446851851848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 s="21">
        <v>5000</v>
      </c>
      <c r="E766" s="21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 t="e">
        <f t="shared" si="45"/>
        <v>#DIV/0!</v>
      </c>
      <c r="Q766" t="s">
        <v>8326</v>
      </c>
      <c r="R766" t="s">
        <v>8310</v>
      </c>
      <c r="S766" s="13">
        <f t="shared" si="46"/>
        <v>42227.173159722224</v>
      </c>
      <c r="T766" s="13">
        <f t="shared" si="47"/>
        <v>42257.173159722224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 s="21">
        <v>7000</v>
      </c>
      <c r="E767" s="21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9">
        <f t="shared" si="45"/>
        <v>57.295454545454547</v>
      </c>
      <c r="Q767" t="s">
        <v>8326</v>
      </c>
      <c r="R767" t="s">
        <v>8310</v>
      </c>
      <c r="S767" s="13">
        <f t="shared" si="46"/>
        <v>41901.542638888888</v>
      </c>
      <c r="T767" s="13">
        <f t="shared" si="47"/>
        <v>41931.542638888888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 s="21">
        <v>4000</v>
      </c>
      <c r="E768" s="21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 t="e">
        <f t="shared" si="45"/>
        <v>#DIV/0!</v>
      </c>
      <c r="Q768" t="s">
        <v>8326</v>
      </c>
      <c r="R768" t="s">
        <v>8310</v>
      </c>
      <c r="S768" s="13">
        <f t="shared" si="46"/>
        <v>42021.783368055556</v>
      </c>
      <c r="T768" s="13">
        <f t="shared" si="47"/>
        <v>42051.783368055556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 s="21">
        <v>5000</v>
      </c>
      <c r="E769" s="21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9">
        <f t="shared" si="45"/>
        <v>59</v>
      </c>
      <c r="Q769" t="s">
        <v>8326</v>
      </c>
      <c r="R769" t="s">
        <v>8310</v>
      </c>
      <c r="S769" s="13">
        <f t="shared" si="46"/>
        <v>42115.143634259264</v>
      </c>
      <c r="T769" s="13">
        <f t="shared" si="47"/>
        <v>42145.143634259264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 s="21">
        <v>2500</v>
      </c>
      <c r="E770" s="21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9" t="e">
        <f t="shared" si="45"/>
        <v>#DIV/0!</v>
      </c>
      <c r="Q770" t="s">
        <v>8326</v>
      </c>
      <c r="R770" t="s">
        <v>8310</v>
      </c>
      <c r="S770" s="13">
        <f t="shared" si="46"/>
        <v>41594.207060185188</v>
      </c>
      <c r="T770" s="13">
        <f t="shared" si="47"/>
        <v>41624.207060185188</v>
      </c>
    </row>
    <row r="771" spans="1:20" ht="58" x14ac:dyDescent="0.35">
      <c r="A771">
        <v>769</v>
      </c>
      <c r="B771" s="1" t="s">
        <v>770</v>
      </c>
      <c r="C771" s="1" t="s">
        <v>4879</v>
      </c>
      <c r="D771" s="21">
        <v>4000</v>
      </c>
      <c r="E771" s="2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 s="9">
        <f t="shared" ref="P771:P834" si="49">E771/L771</f>
        <v>31.846153846153847</v>
      </c>
      <c r="Q771" t="s">
        <v>8326</v>
      </c>
      <c r="R771" t="s">
        <v>8310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 s="21">
        <v>17500</v>
      </c>
      <c r="E772" s="21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 t="e">
        <f t="shared" si="49"/>
        <v>#DIV/0!</v>
      </c>
      <c r="Q772" t="s">
        <v>8326</v>
      </c>
      <c r="R772" t="s">
        <v>8310</v>
      </c>
      <c r="S772" s="13">
        <f t="shared" si="50"/>
        <v>41289.999641203707</v>
      </c>
      <c r="T772" s="13">
        <f t="shared" si="51"/>
        <v>41329.999641203707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 s="21">
        <v>38000</v>
      </c>
      <c r="E773" s="21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9">
        <f t="shared" si="49"/>
        <v>10</v>
      </c>
      <c r="Q773" t="s">
        <v>8326</v>
      </c>
      <c r="R773" t="s">
        <v>8310</v>
      </c>
      <c r="S773" s="13">
        <f t="shared" si="50"/>
        <v>42349.824097222227</v>
      </c>
      <c r="T773" s="13">
        <f t="shared" si="51"/>
        <v>42399.824097222227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 s="21">
        <v>1500</v>
      </c>
      <c r="E774" s="21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9">
        <f t="shared" si="49"/>
        <v>50</v>
      </c>
      <c r="Q774" t="s">
        <v>8326</v>
      </c>
      <c r="R774" t="s">
        <v>8310</v>
      </c>
      <c r="S774" s="13">
        <f t="shared" si="50"/>
        <v>40068.056932870371</v>
      </c>
      <c r="T774" s="13">
        <f t="shared" si="51"/>
        <v>40118.165972222225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 s="21">
        <v>3759</v>
      </c>
      <c r="E775" s="21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9">
        <f t="shared" si="49"/>
        <v>16</v>
      </c>
      <c r="Q775" t="s">
        <v>8326</v>
      </c>
      <c r="R775" t="s">
        <v>8310</v>
      </c>
      <c r="S775" s="13">
        <f t="shared" si="50"/>
        <v>42100.735937499994</v>
      </c>
      <c r="T775" s="13">
        <f t="shared" si="51"/>
        <v>42134.959027777775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 s="21">
        <v>500</v>
      </c>
      <c r="E776" s="21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9">
        <f t="shared" si="49"/>
        <v>39</v>
      </c>
      <c r="Q776" t="s">
        <v>8326</v>
      </c>
      <c r="R776" t="s">
        <v>8310</v>
      </c>
      <c r="S776" s="13">
        <f t="shared" si="50"/>
        <v>41663.780300925922</v>
      </c>
      <c r="T776" s="13">
        <f t="shared" si="51"/>
        <v>41693.780300925922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 s="21">
        <v>10000</v>
      </c>
      <c r="E777" s="21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9">
        <f t="shared" si="49"/>
        <v>34</v>
      </c>
      <c r="Q777" t="s">
        <v>8326</v>
      </c>
      <c r="R777" t="s">
        <v>8310</v>
      </c>
      <c r="S777" s="13">
        <f t="shared" si="50"/>
        <v>40863.060127314813</v>
      </c>
      <c r="T777" s="13">
        <f t="shared" si="51"/>
        <v>40893.060127314813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 s="21">
        <v>7000</v>
      </c>
      <c r="E778" s="21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9">
        <f t="shared" si="49"/>
        <v>63.122807017543863</v>
      </c>
      <c r="Q778" t="s">
        <v>8326</v>
      </c>
      <c r="R778" t="s">
        <v>8310</v>
      </c>
      <c r="S778" s="13">
        <f t="shared" si="50"/>
        <v>42250.685706018514</v>
      </c>
      <c r="T778" s="13">
        <f t="shared" si="51"/>
        <v>42288.208333333328</v>
      </c>
    </row>
    <row r="779" spans="1:20" ht="58" x14ac:dyDescent="0.35">
      <c r="A779">
        <v>777</v>
      </c>
      <c r="B779" s="1" t="s">
        <v>778</v>
      </c>
      <c r="C779" s="1" t="s">
        <v>4887</v>
      </c>
      <c r="D779" s="21">
        <v>3000</v>
      </c>
      <c r="E779" s="21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9">
        <f t="shared" si="49"/>
        <v>7</v>
      </c>
      <c r="Q779" t="s">
        <v>8326</v>
      </c>
      <c r="R779" t="s">
        <v>8310</v>
      </c>
      <c r="S779" s="13">
        <f t="shared" si="50"/>
        <v>41456.981215277774</v>
      </c>
      <c r="T779" s="13">
        <f t="shared" si="51"/>
        <v>41486.981215277774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 s="21">
        <v>500</v>
      </c>
      <c r="E780" s="21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9">
        <f t="shared" si="49"/>
        <v>2</v>
      </c>
      <c r="Q780" t="s">
        <v>8326</v>
      </c>
      <c r="R780" t="s">
        <v>8310</v>
      </c>
      <c r="S780" s="13">
        <f t="shared" si="50"/>
        <v>41729.702314814815</v>
      </c>
      <c r="T780" s="13">
        <f t="shared" si="51"/>
        <v>41759.702314814815</v>
      </c>
    </row>
    <row r="781" spans="1:20" ht="58" x14ac:dyDescent="0.35">
      <c r="A781">
        <v>779</v>
      </c>
      <c r="B781" s="1" t="s">
        <v>780</v>
      </c>
      <c r="C781" s="1" t="s">
        <v>4889</v>
      </c>
      <c r="D781" s="21">
        <v>15000</v>
      </c>
      <c r="E781" s="2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9">
        <f t="shared" si="49"/>
        <v>66.666666666666671</v>
      </c>
      <c r="Q781" t="s">
        <v>8326</v>
      </c>
      <c r="R781" t="s">
        <v>8310</v>
      </c>
      <c r="S781" s="13">
        <f t="shared" si="50"/>
        <v>40436.68408564815</v>
      </c>
      <c r="T781" s="13">
        <f t="shared" si="51"/>
        <v>40466.166666666664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 s="21">
        <v>1000</v>
      </c>
      <c r="E782" s="21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9">
        <f t="shared" si="49"/>
        <v>38.518518518518519</v>
      </c>
      <c r="Q782" t="s">
        <v>8312</v>
      </c>
      <c r="R782" t="s">
        <v>8311</v>
      </c>
      <c r="S782" s="13">
        <f t="shared" si="50"/>
        <v>40636.673900462964</v>
      </c>
      <c r="T782" s="13">
        <f t="shared" si="51"/>
        <v>40666.673900462964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 s="21">
        <v>800</v>
      </c>
      <c r="E783" s="21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9">
        <f t="shared" si="49"/>
        <v>42.609200000000001</v>
      </c>
      <c r="Q783" t="s">
        <v>8312</v>
      </c>
      <c r="R783" t="s">
        <v>8311</v>
      </c>
      <c r="S783" s="13">
        <f t="shared" si="50"/>
        <v>41403.000856481485</v>
      </c>
      <c r="T783" s="13">
        <f t="shared" si="51"/>
        <v>41433.000856481485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 s="21">
        <v>700</v>
      </c>
      <c r="E784" s="21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9">
        <f t="shared" si="49"/>
        <v>50</v>
      </c>
      <c r="Q784" t="s">
        <v>8312</v>
      </c>
      <c r="R784" t="s">
        <v>8311</v>
      </c>
      <c r="S784" s="13">
        <f t="shared" si="50"/>
        <v>41116.758125</v>
      </c>
      <c r="T784" s="13">
        <f t="shared" si="51"/>
        <v>41146.758125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 s="21">
        <v>1500</v>
      </c>
      <c r="E785" s="21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9">
        <f t="shared" si="49"/>
        <v>63.485714285714288</v>
      </c>
      <c r="Q785" t="s">
        <v>8312</v>
      </c>
      <c r="R785" t="s">
        <v>8311</v>
      </c>
      <c r="S785" s="13">
        <f t="shared" si="50"/>
        <v>40987.773715277777</v>
      </c>
      <c r="T785" s="13">
        <f t="shared" si="51"/>
        <v>41026.916666666664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 s="21">
        <v>1000</v>
      </c>
      <c r="E786" s="21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9">
        <f t="shared" si="49"/>
        <v>102.5</v>
      </c>
      <c r="Q786" t="s">
        <v>8312</v>
      </c>
      <c r="R786" t="s">
        <v>8311</v>
      </c>
      <c r="S786" s="13">
        <f t="shared" si="50"/>
        <v>41675.149525462963</v>
      </c>
      <c r="T786" s="13">
        <f t="shared" si="51"/>
        <v>41715.107858796298</v>
      </c>
    </row>
    <row r="787" spans="1:20" ht="58" x14ac:dyDescent="0.35">
      <c r="A787">
        <v>785</v>
      </c>
      <c r="B787" s="1" t="s">
        <v>786</v>
      </c>
      <c r="C787" s="1" t="s">
        <v>4895</v>
      </c>
      <c r="D787" s="21">
        <v>500</v>
      </c>
      <c r="E787" s="21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9">
        <f t="shared" si="49"/>
        <v>31.142758620689655</v>
      </c>
      <c r="Q787" t="s">
        <v>8312</v>
      </c>
      <c r="R787" t="s">
        <v>8311</v>
      </c>
      <c r="S787" s="13">
        <f t="shared" si="50"/>
        <v>41303.593923611108</v>
      </c>
      <c r="T787" s="13">
        <f t="shared" si="51"/>
        <v>41333.593923611108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 s="21">
        <v>5000</v>
      </c>
      <c r="E788" s="21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9">
        <f t="shared" si="49"/>
        <v>162.27272727272728</v>
      </c>
      <c r="Q788" t="s">
        <v>8312</v>
      </c>
      <c r="R788" t="s">
        <v>8311</v>
      </c>
      <c r="S788" s="13">
        <f t="shared" si="50"/>
        <v>40983.055949074071</v>
      </c>
      <c r="T788" s="13">
        <f t="shared" si="51"/>
        <v>41040.657638888886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 s="21">
        <v>1200</v>
      </c>
      <c r="E789" s="21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9">
        <f t="shared" si="49"/>
        <v>80.588235294117652</v>
      </c>
      <c r="Q789" t="s">
        <v>8312</v>
      </c>
      <c r="R789" t="s">
        <v>8311</v>
      </c>
      <c r="S789" s="13">
        <f t="shared" si="50"/>
        <v>41549.627615740741</v>
      </c>
      <c r="T789" s="13">
        <f t="shared" si="51"/>
        <v>41579.627615740741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 s="21">
        <v>1000</v>
      </c>
      <c r="E790" s="21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9">
        <f t="shared" si="49"/>
        <v>59.85441176470588</v>
      </c>
      <c r="Q790" t="s">
        <v>8312</v>
      </c>
      <c r="R790" t="s">
        <v>8311</v>
      </c>
      <c r="S790" s="13">
        <f t="shared" si="50"/>
        <v>41059.006805555553</v>
      </c>
      <c r="T790" s="13">
        <f t="shared" si="51"/>
        <v>41097.165972222225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 s="21">
        <v>1700</v>
      </c>
      <c r="E791" s="2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9">
        <f t="shared" si="49"/>
        <v>132.85714285714286</v>
      </c>
      <c r="Q791" t="s">
        <v>8312</v>
      </c>
      <c r="R791" t="s">
        <v>8311</v>
      </c>
      <c r="S791" s="13">
        <f t="shared" si="50"/>
        <v>41277.186111111114</v>
      </c>
      <c r="T791" s="13">
        <f t="shared" si="51"/>
        <v>41295.332638888889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 s="21">
        <v>10000</v>
      </c>
      <c r="E792" s="2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9">
        <f t="shared" si="49"/>
        <v>92.547820512820508</v>
      </c>
      <c r="Q792" t="s">
        <v>8312</v>
      </c>
      <c r="R792" t="s">
        <v>8311</v>
      </c>
      <c r="S792" s="13">
        <f t="shared" si="50"/>
        <v>41276.047905092593</v>
      </c>
      <c r="T792" s="13">
        <f t="shared" si="51"/>
        <v>41306.047905092593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 s="21">
        <v>7500</v>
      </c>
      <c r="E793" s="21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9">
        <f t="shared" si="49"/>
        <v>60.859375</v>
      </c>
      <c r="Q793" t="s">
        <v>8312</v>
      </c>
      <c r="R793" t="s">
        <v>8311</v>
      </c>
      <c r="S793" s="13">
        <f t="shared" si="50"/>
        <v>41557.780624999999</v>
      </c>
      <c r="T793" s="13">
        <f t="shared" si="51"/>
        <v>41591.249305555553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 s="21">
        <v>2500</v>
      </c>
      <c r="E794" s="21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9">
        <f t="shared" si="49"/>
        <v>41.851833333333339</v>
      </c>
      <c r="Q794" t="s">
        <v>8312</v>
      </c>
      <c r="R794" t="s">
        <v>8311</v>
      </c>
      <c r="S794" s="13">
        <f t="shared" si="50"/>
        <v>41555.873645833337</v>
      </c>
      <c r="T794" s="13">
        <f t="shared" si="51"/>
        <v>41585.915312500001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 s="21">
        <v>2750</v>
      </c>
      <c r="E795" s="21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9">
        <f t="shared" si="49"/>
        <v>88.325937499999995</v>
      </c>
      <c r="Q795" t="s">
        <v>8312</v>
      </c>
      <c r="R795" t="s">
        <v>8311</v>
      </c>
      <c r="S795" s="13">
        <f t="shared" si="50"/>
        <v>41442.741249999999</v>
      </c>
      <c r="T795" s="13">
        <f t="shared" si="51"/>
        <v>41458.207638888889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 s="21">
        <v>8000</v>
      </c>
      <c r="E796" s="21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9">
        <f t="shared" si="49"/>
        <v>158.96226415094338</v>
      </c>
      <c r="Q796" t="s">
        <v>8312</v>
      </c>
      <c r="R796" t="s">
        <v>8311</v>
      </c>
      <c r="S796" s="13">
        <f t="shared" si="50"/>
        <v>40736.115011574075</v>
      </c>
      <c r="T796" s="13">
        <f t="shared" si="51"/>
        <v>40791.712500000001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 s="21">
        <v>14000</v>
      </c>
      <c r="E797" s="21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9">
        <f t="shared" si="49"/>
        <v>85.054347826086953</v>
      </c>
      <c r="Q797" t="s">
        <v>8312</v>
      </c>
      <c r="R797" t="s">
        <v>8311</v>
      </c>
      <c r="S797" s="13">
        <f t="shared" si="50"/>
        <v>40963.613032407404</v>
      </c>
      <c r="T797" s="13">
        <f t="shared" si="51"/>
        <v>41006.207638888889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 s="21">
        <v>10000</v>
      </c>
      <c r="E798" s="21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9">
        <f t="shared" si="49"/>
        <v>112.61111111111111</v>
      </c>
      <c r="Q798" t="s">
        <v>8312</v>
      </c>
      <c r="R798" t="s">
        <v>8311</v>
      </c>
      <c r="S798" s="13">
        <f t="shared" si="50"/>
        <v>41502.882928240739</v>
      </c>
      <c r="T798" s="13">
        <f t="shared" si="51"/>
        <v>41532.881944444445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 s="21">
        <v>3000</v>
      </c>
      <c r="E799" s="21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9">
        <f t="shared" si="49"/>
        <v>45.436619718309856</v>
      </c>
      <c r="Q799" t="s">
        <v>8312</v>
      </c>
      <c r="R799" t="s">
        <v>8311</v>
      </c>
      <c r="S799" s="13">
        <f t="shared" si="50"/>
        <v>40996.994074074071</v>
      </c>
      <c r="T799" s="13">
        <f t="shared" si="51"/>
        <v>41028.166666666664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 s="21">
        <v>3500</v>
      </c>
      <c r="E800" s="21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9">
        <f t="shared" si="49"/>
        <v>46.218390804597703</v>
      </c>
      <c r="Q800" t="s">
        <v>8312</v>
      </c>
      <c r="R800" t="s">
        <v>8311</v>
      </c>
      <c r="S800" s="13">
        <f t="shared" si="50"/>
        <v>41882.590127314819</v>
      </c>
      <c r="T800" s="13">
        <f t="shared" si="51"/>
        <v>41912.590127314819</v>
      </c>
    </row>
    <row r="801" spans="1:20" ht="58" x14ac:dyDescent="0.35">
      <c r="A801">
        <v>799</v>
      </c>
      <c r="B801" s="1" t="s">
        <v>800</v>
      </c>
      <c r="C801" s="1" t="s">
        <v>4909</v>
      </c>
      <c r="D801" s="21">
        <v>5000</v>
      </c>
      <c r="E801" s="2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9">
        <f t="shared" si="49"/>
        <v>178.60714285714286</v>
      </c>
      <c r="Q801" t="s">
        <v>8312</v>
      </c>
      <c r="R801" t="s">
        <v>8311</v>
      </c>
      <c r="S801" s="13">
        <f t="shared" si="50"/>
        <v>40996.667199074072</v>
      </c>
      <c r="T801" s="13">
        <f t="shared" si="51"/>
        <v>41026.667199074072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 s="21">
        <v>1500</v>
      </c>
      <c r="E802" s="21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9">
        <f t="shared" si="49"/>
        <v>40.75</v>
      </c>
      <c r="Q802" t="s">
        <v>8312</v>
      </c>
      <c r="R802" t="s">
        <v>8311</v>
      </c>
      <c r="S802" s="13">
        <f t="shared" si="50"/>
        <v>41863.433495370373</v>
      </c>
      <c r="T802" s="13">
        <f t="shared" si="51"/>
        <v>41893.433495370373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 s="21">
        <v>2000</v>
      </c>
      <c r="E803" s="2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9">
        <f t="shared" si="49"/>
        <v>43.733921568627444</v>
      </c>
      <c r="Q803" t="s">
        <v>8312</v>
      </c>
      <c r="R803" t="s">
        <v>8311</v>
      </c>
      <c r="S803" s="13">
        <f t="shared" si="50"/>
        <v>40695.795370370368</v>
      </c>
      <c r="T803" s="13">
        <f t="shared" si="51"/>
        <v>40725.795370370368</v>
      </c>
    </row>
    <row r="804" spans="1:20" ht="58" x14ac:dyDescent="0.35">
      <c r="A804">
        <v>802</v>
      </c>
      <c r="B804" s="1" t="s">
        <v>803</v>
      </c>
      <c r="C804" s="1" t="s">
        <v>4912</v>
      </c>
      <c r="D804" s="21">
        <v>6000</v>
      </c>
      <c r="E804" s="21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9">
        <f t="shared" si="49"/>
        <v>81.066666666666663</v>
      </c>
      <c r="Q804" t="s">
        <v>8312</v>
      </c>
      <c r="R804" t="s">
        <v>8311</v>
      </c>
      <c r="S804" s="13">
        <f t="shared" si="50"/>
        <v>41123.022268518522</v>
      </c>
      <c r="T804" s="13">
        <f t="shared" si="51"/>
        <v>41169.170138888891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 s="21">
        <v>2300</v>
      </c>
      <c r="E805" s="21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9">
        <f t="shared" si="49"/>
        <v>74.60526315789474</v>
      </c>
      <c r="Q805" t="s">
        <v>8312</v>
      </c>
      <c r="R805" t="s">
        <v>8311</v>
      </c>
      <c r="S805" s="13">
        <f t="shared" si="50"/>
        <v>40665.949976851851</v>
      </c>
      <c r="T805" s="13">
        <f t="shared" si="51"/>
        <v>40692.041666666664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 s="21">
        <v>5500</v>
      </c>
      <c r="E806" s="21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9">
        <f t="shared" si="49"/>
        <v>305.55555555555554</v>
      </c>
      <c r="Q806" t="s">
        <v>8312</v>
      </c>
      <c r="R806" t="s">
        <v>8311</v>
      </c>
      <c r="S806" s="13">
        <f t="shared" si="50"/>
        <v>40730.105625000004</v>
      </c>
      <c r="T806" s="13">
        <f t="shared" si="51"/>
        <v>40747.165972222225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 s="21">
        <v>3000</v>
      </c>
      <c r="E807" s="21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9">
        <f t="shared" si="49"/>
        <v>58.333333333333336</v>
      </c>
      <c r="Q807" t="s">
        <v>8312</v>
      </c>
      <c r="R807" t="s">
        <v>8311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 s="21">
        <v>8000</v>
      </c>
      <c r="E808" s="21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9">
        <f t="shared" si="49"/>
        <v>117.67605633802818</v>
      </c>
      <c r="Q808" t="s">
        <v>8312</v>
      </c>
      <c r="R808" t="s">
        <v>8311</v>
      </c>
      <c r="S808" s="13">
        <f t="shared" si="50"/>
        <v>40763.691423611112</v>
      </c>
      <c r="T808" s="13">
        <f t="shared" si="51"/>
        <v>40793.691423611112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 s="21">
        <v>4000</v>
      </c>
      <c r="E809" s="21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9">
        <f t="shared" si="49"/>
        <v>73.771929824561397</v>
      </c>
      <c r="Q809" t="s">
        <v>8312</v>
      </c>
      <c r="R809" t="s">
        <v>8311</v>
      </c>
      <c r="S809" s="13">
        <f t="shared" si="50"/>
        <v>42759.628599537042</v>
      </c>
      <c r="T809" s="13">
        <f t="shared" si="51"/>
        <v>42795.083333333328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 s="21">
        <v>4500</v>
      </c>
      <c r="E810" s="21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9">
        <f t="shared" si="49"/>
        <v>104.65116279069767</v>
      </c>
      <c r="Q810" t="s">
        <v>8312</v>
      </c>
      <c r="R810" t="s">
        <v>8311</v>
      </c>
      <c r="S810" s="13">
        <f t="shared" si="50"/>
        <v>41962.100532407407</v>
      </c>
      <c r="T810" s="13">
        <f t="shared" si="51"/>
        <v>41995.207638888889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 s="21">
        <v>4000</v>
      </c>
      <c r="E811" s="2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9">
        <f t="shared" si="49"/>
        <v>79.82692307692308</v>
      </c>
      <c r="Q811" t="s">
        <v>8312</v>
      </c>
      <c r="R811" t="s">
        <v>8311</v>
      </c>
      <c r="S811" s="13">
        <f t="shared" si="50"/>
        <v>41628.833680555559</v>
      </c>
      <c r="T811" s="13">
        <f t="shared" si="51"/>
        <v>41658.833680555559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 s="21">
        <v>1500</v>
      </c>
      <c r="E812" s="21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9">
        <f t="shared" si="49"/>
        <v>58.333333333333336</v>
      </c>
      <c r="Q812" t="s">
        <v>8312</v>
      </c>
      <c r="R812" t="s">
        <v>8311</v>
      </c>
      <c r="S812" s="13">
        <f t="shared" si="50"/>
        <v>41123.056273148148</v>
      </c>
      <c r="T812" s="13">
        <f t="shared" si="51"/>
        <v>41153.056273148148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 s="21">
        <v>1000</v>
      </c>
      <c r="E813" s="21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9">
        <f t="shared" si="49"/>
        <v>86.666666666666671</v>
      </c>
      <c r="Q813" t="s">
        <v>8312</v>
      </c>
      <c r="R813" t="s">
        <v>8311</v>
      </c>
      <c r="S813" s="13">
        <f t="shared" si="50"/>
        <v>41443.643541666665</v>
      </c>
      <c r="T813" s="13">
        <f t="shared" si="51"/>
        <v>41465.702777777777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 s="21">
        <v>600</v>
      </c>
      <c r="E814" s="21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9">
        <f t="shared" si="49"/>
        <v>27.606060606060606</v>
      </c>
      <c r="Q814" t="s">
        <v>8312</v>
      </c>
      <c r="R814" t="s">
        <v>8311</v>
      </c>
      <c r="S814" s="13">
        <f t="shared" si="50"/>
        <v>41282.017962962964</v>
      </c>
      <c r="T814" s="13">
        <f t="shared" si="51"/>
        <v>41334.581944444442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 s="21">
        <v>1500</v>
      </c>
      <c r="E815" s="21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9">
        <f t="shared" si="49"/>
        <v>24.999375000000001</v>
      </c>
      <c r="Q815" t="s">
        <v>8312</v>
      </c>
      <c r="R815" t="s">
        <v>8311</v>
      </c>
      <c r="S815" s="13">
        <f t="shared" si="50"/>
        <v>41080.960243055553</v>
      </c>
      <c r="T815" s="13">
        <f t="shared" si="51"/>
        <v>41110.960243055553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 s="21">
        <v>1000</v>
      </c>
      <c r="E816" s="21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9">
        <f t="shared" si="49"/>
        <v>45.464285714285715</v>
      </c>
      <c r="Q816" t="s">
        <v>8312</v>
      </c>
      <c r="R816" t="s">
        <v>8311</v>
      </c>
      <c r="S816" s="13">
        <f t="shared" si="50"/>
        <v>40679.743067129632</v>
      </c>
      <c r="T816" s="13">
        <f t="shared" si="51"/>
        <v>40694.75277777778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 s="21">
        <v>4000</v>
      </c>
      <c r="E817" s="21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9">
        <f t="shared" si="49"/>
        <v>99.534883720930239</v>
      </c>
      <c r="Q817" t="s">
        <v>8312</v>
      </c>
      <c r="R817" t="s">
        <v>8311</v>
      </c>
      <c r="S817" s="13">
        <f t="shared" si="50"/>
        <v>41914.917858796296</v>
      </c>
      <c r="T817" s="13">
        <f t="shared" si="51"/>
        <v>41944.917858796296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 s="21">
        <v>7000</v>
      </c>
      <c r="E818" s="21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9">
        <f t="shared" si="49"/>
        <v>39.31</v>
      </c>
      <c r="Q818" t="s">
        <v>8312</v>
      </c>
      <c r="R818" t="s">
        <v>8311</v>
      </c>
      <c r="S818" s="13">
        <f t="shared" si="50"/>
        <v>41341.870868055557</v>
      </c>
      <c r="T818" s="13">
        <f t="shared" si="51"/>
        <v>41373.270833333336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 s="21">
        <v>1500</v>
      </c>
      <c r="E819" s="21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9">
        <f t="shared" si="49"/>
        <v>89.419999999999987</v>
      </c>
      <c r="Q819" t="s">
        <v>8312</v>
      </c>
      <c r="R819" t="s">
        <v>8311</v>
      </c>
      <c r="S819" s="13">
        <f t="shared" si="50"/>
        <v>40925.599664351852</v>
      </c>
      <c r="T819" s="13">
        <f t="shared" si="51"/>
        <v>40979.207638888889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 s="21">
        <v>350</v>
      </c>
      <c r="E820" s="21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9">
        <f t="shared" si="49"/>
        <v>28.684210526315791</v>
      </c>
      <c r="Q820" t="s">
        <v>8312</v>
      </c>
      <c r="R820" t="s">
        <v>8311</v>
      </c>
      <c r="S820" s="13">
        <f t="shared" si="50"/>
        <v>41120.882881944446</v>
      </c>
      <c r="T820" s="13">
        <f t="shared" si="51"/>
        <v>41128.709027777775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 s="21">
        <v>400</v>
      </c>
      <c r="E821" s="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9">
        <f t="shared" si="49"/>
        <v>31.071428571428573</v>
      </c>
      <c r="Q821" t="s">
        <v>8312</v>
      </c>
      <c r="R821" t="s">
        <v>8311</v>
      </c>
      <c r="S821" s="13">
        <f t="shared" si="50"/>
        <v>41619.998310185183</v>
      </c>
      <c r="T821" s="13">
        <f t="shared" si="51"/>
        <v>41629.197222222225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 s="21">
        <v>2000</v>
      </c>
      <c r="E822" s="21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9">
        <f t="shared" si="49"/>
        <v>70.55263157894737</v>
      </c>
      <c r="Q822" t="s">
        <v>8312</v>
      </c>
      <c r="R822" t="s">
        <v>8311</v>
      </c>
      <c r="S822" s="13">
        <f t="shared" si="50"/>
        <v>41768.841921296298</v>
      </c>
      <c r="T822" s="13">
        <f t="shared" si="51"/>
        <v>41799.208333333336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 s="21">
        <v>17482</v>
      </c>
      <c r="E823" s="21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9">
        <f t="shared" si="49"/>
        <v>224.12820512820514</v>
      </c>
      <c r="Q823" t="s">
        <v>8312</v>
      </c>
      <c r="R823" t="s">
        <v>8311</v>
      </c>
      <c r="S823" s="13">
        <f t="shared" si="50"/>
        <v>42093.922048611115</v>
      </c>
      <c r="T823" s="13">
        <f t="shared" si="51"/>
        <v>42128.167361111111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 s="21">
        <v>3000</v>
      </c>
      <c r="E824" s="21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9">
        <f t="shared" si="49"/>
        <v>51.811594202898547</v>
      </c>
      <c r="Q824" t="s">
        <v>8312</v>
      </c>
      <c r="R824" t="s">
        <v>8311</v>
      </c>
      <c r="S824" s="13">
        <f t="shared" si="50"/>
        <v>41157.947337962964</v>
      </c>
      <c r="T824" s="13">
        <f t="shared" si="51"/>
        <v>41187.947337962964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 s="21">
        <v>800</v>
      </c>
      <c r="E825" s="21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9">
        <f t="shared" si="49"/>
        <v>43.515151515151516</v>
      </c>
      <c r="Q825" t="s">
        <v>8312</v>
      </c>
      <c r="R825" t="s">
        <v>8311</v>
      </c>
      <c r="S825" s="13">
        <f t="shared" si="50"/>
        <v>42055.972824074073</v>
      </c>
      <c r="T825" s="13">
        <f t="shared" si="51"/>
        <v>42085.931157407409</v>
      </c>
    </row>
    <row r="826" spans="1:20" ht="58" x14ac:dyDescent="0.35">
      <c r="A826">
        <v>824</v>
      </c>
      <c r="B826" s="1" t="s">
        <v>825</v>
      </c>
      <c r="C826" s="1" t="s">
        <v>4934</v>
      </c>
      <c r="D826" s="21">
        <v>1600</v>
      </c>
      <c r="E826" s="21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9">
        <f t="shared" si="49"/>
        <v>39.816666666666663</v>
      </c>
      <c r="Q826" t="s">
        <v>8312</v>
      </c>
      <c r="R826" t="s">
        <v>8311</v>
      </c>
      <c r="S826" s="13">
        <f t="shared" si="50"/>
        <v>40250.242106481484</v>
      </c>
      <c r="T826" s="13">
        <f t="shared" si="51"/>
        <v>40286.290972222225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 s="21">
        <v>12500</v>
      </c>
      <c r="E827" s="21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9">
        <f t="shared" si="49"/>
        <v>126.8080808080808</v>
      </c>
      <c r="Q827" t="s">
        <v>8312</v>
      </c>
      <c r="R827" t="s">
        <v>8311</v>
      </c>
      <c r="S827" s="13">
        <f t="shared" si="50"/>
        <v>41186.306527777779</v>
      </c>
      <c r="T827" s="13">
        <f t="shared" si="51"/>
        <v>41211.306527777779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 s="21">
        <v>5500</v>
      </c>
      <c r="E828" s="21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9">
        <f t="shared" si="49"/>
        <v>113.87755102040816</v>
      </c>
      <c r="Q828" t="s">
        <v>8312</v>
      </c>
      <c r="R828" t="s">
        <v>8311</v>
      </c>
      <c r="S828" s="13">
        <f t="shared" si="50"/>
        <v>40973.038541666669</v>
      </c>
      <c r="T828" s="13">
        <f t="shared" si="51"/>
        <v>40993.996874999997</v>
      </c>
    </row>
    <row r="829" spans="1:20" ht="58" x14ac:dyDescent="0.35">
      <c r="A829">
        <v>827</v>
      </c>
      <c r="B829" s="1" t="s">
        <v>828</v>
      </c>
      <c r="C829" s="1" t="s">
        <v>4937</v>
      </c>
      <c r="D829" s="21">
        <v>300</v>
      </c>
      <c r="E829" s="21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9">
        <f t="shared" si="49"/>
        <v>28.181818181818183</v>
      </c>
      <c r="Q829" t="s">
        <v>8312</v>
      </c>
      <c r="R829" t="s">
        <v>8311</v>
      </c>
      <c r="S829" s="13">
        <f t="shared" si="50"/>
        <v>40927.473460648151</v>
      </c>
      <c r="T829" s="13">
        <f t="shared" si="51"/>
        <v>40953.825694444444</v>
      </c>
    </row>
    <row r="830" spans="1:20" ht="58" x14ac:dyDescent="0.35">
      <c r="A830">
        <v>828</v>
      </c>
      <c r="B830" s="1" t="s">
        <v>829</v>
      </c>
      <c r="C830" s="1" t="s">
        <v>4938</v>
      </c>
      <c r="D830" s="21">
        <v>1300</v>
      </c>
      <c r="E830" s="21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9">
        <f t="shared" si="49"/>
        <v>36.60526315789474</v>
      </c>
      <c r="Q830" t="s">
        <v>8312</v>
      </c>
      <c r="R830" t="s">
        <v>8311</v>
      </c>
      <c r="S830" s="13">
        <f t="shared" si="50"/>
        <v>41073.050717592596</v>
      </c>
      <c r="T830" s="13">
        <f t="shared" si="51"/>
        <v>41085.683333333334</v>
      </c>
    </row>
    <row r="831" spans="1:20" ht="58" x14ac:dyDescent="0.35">
      <c r="A831">
        <v>829</v>
      </c>
      <c r="B831" s="1" t="s">
        <v>830</v>
      </c>
      <c r="C831" s="1" t="s">
        <v>4939</v>
      </c>
      <c r="D831" s="21">
        <v>500</v>
      </c>
      <c r="E831" s="2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9">
        <f t="shared" si="49"/>
        <v>32.5</v>
      </c>
      <c r="Q831" t="s">
        <v>8312</v>
      </c>
      <c r="R831" t="s">
        <v>8311</v>
      </c>
      <c r="S831" s="13">
        <f t="shared" si="50"/>
        <v>42504.801388888889</v>
      </c>
      <c r="T831" s="13">
        <f t="shared" si="51"/>
        <v>42564.801388888889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 s="21">
        <v>1800</v>
      </c>
      <c r="E832" s="21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9">
        <f t="shared" si="49"/>
        <v>60.65625</v>
      </c>
      <c r="Q832" t="s">
        <v>8312</v>
      </c>
      <c r="R832" t="s">
        <v>8311</v>
      </c>
      <c r="S832" s="13">
        <f t="shared" si="50"/>
        <v>41325.525752314818</v>
      </c>
      <c r="T832" s="13">
        <f t="shared" si="51"/>
        <v>41355.484085648146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 s="21">
        <v>1500</v>
      </c>
      <c r="E833" s="21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9">
        <f t="shared" si="49"/>
        <v>175</v>
      </c>
      <c r="Q833" t="s">
        <v>8312</v>
      </c>
      <c r="R833" t="s">
        <v>8311</v>
      </c>
      <c r="S833" s="13">
        <f t="shared" si="50"/>
        <v>40996.646921296298</v>
      </c>
      <c r="T833" s="13">
        <f t="shared" si="51"/>
        <v>41026.646921296298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 s="21">
        <v>15000</v>
      </c>
      <c r="E834" s="2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9">
        <f t="shared" si="49"/>
        <v>97.993896103896105</v>
      </c>
      <c r="Q834" t="s">
        <v>8312</v>
      </c>
      <c r="R834" t="s">
        <v>8311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5">
      <c r="A835">
        <v>833</v>
      </c>
      <c r="B835" s="1" t="s">
        <v>834</v>
      </c>
      <c r="C835" s="1" t="s">
        <v>4943</v>
      </c>
      <c r="D835" s="21">
        <v>6000</v>
      </c>
      <c r="E835" s="21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 s="9">
        <f t="shared" ref="P835:P898" si="53">E835/L835</f>
        <v>148.78048780487805</v>
      </c>
      <c r="Q835" t="s">
        <v>8312</v>
      </c>
      <c r="R835" t="s">
        <v>8311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x14ac:dyDescent="0.35">
      <c r="A836">
        <v>834</v>
      </c>
      <c r="B836" s="1" t="s">
        <v>835</v>
      </c>
      <c r="C836" s="1" t="s">
        <v>4944</v>
      </c>
      <c r="D836" s="21">
        <v>5500</v>
      </c>
      <c r="E836" s="21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9">
        <f t="shared" si="53"/>
        <v>96.08</v>
      </c>
      <c r="Q836" t="s">
        <v>8312</v>
      </c>
      <c r="R836" t="s">
        <v>8311</v>
      </c>
      <c r="S836" s="13">
        <f t="shared" si="54"/>
        <v>41422.822824074072</v>
      </c>
      <c r="T836" s="13">
        <f t="shared" si="55"/>
        <v>41456.165972222225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 s="21">
        <v>2000</v>
      </c>
      <c r="E837" s="21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9">
        <f t="shared" si="53"/>
        <v>58.625</v>
      </c>
      <c r="Q837" t="s">
        <v>8312</v>
      </c>
      <c r="R837" t="s">
        <v>8311</v>
      </c>
      <c r="S837" s="13">
        <f t="shared" si="54"/>
        <v>41005.45784722222</v>
      </c>
      <c r="T837" s="13">
        <f t="shared" si="55"/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 s="21">
        <v>5000</v>
      </c>
      <c r="E838" s="2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9">
        <f t="shared" si="53"/>
        <v>109.70695652173914</v>
      </c>
      <c r="Q838" t="s">
        <v>8312</v>
      </c>
      <c r="R838" t="s">
        <v>8311</v>
      </c>
      <c r="S838" s="13">
        <f t="shared" si="54"/>
        <v>41524.056921296295</v>
      </c>
      <c r="T838" s="13">
        <f t="shared" si="55"/>
        <v>41554.056921296295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 s="21">
        <v>2500</v>
      </c>
      <c r="E839" s="21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9">
        <f t="shared" si="53"/>
        <v>49.112903225806448</v>
      </c>
      <c r="Q839" t="s">
        <v>8312</v>
      </c>
      <c r="R839" t="s">
        <v>8311</v>
      </c>
      <c r="S839" s="13">
        <f t="shared" si="54"/>
        <v>41730.998402777775</v>
      </c>
      <c r="T839" s="13">
        <f t="shared" si="55"/>
        <v>41760.998402777775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 s="21">
        <v>2000</v>
      </c>
      <c r="E840" s="21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9">
        <f t="shared" si="53"/>
        <v>47.672131147540981</v>
      </c>
      <c r="Q840" t="s">
        <v>8312</v>
      </c>
      <c r="R840" t="s">
        <v>8311</v>
      </c>
      <c r="S840" s="13">
        <f t="shared" si="54"/>
        <v>40895.897974537038</v>
      </c>
      <c r="T840" s="13">
        <f t="shared" si="55"/>
        <v>40925.897974537038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 s="21">
        <v>5000</v>
      </c>
      <c r="E841" s="2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9">
        <f t="shared" si="53"/>
        <v>60.737812499999997</v>
      </c>
      <c r="Q841" t="s">
        <v>8312</v>
      </c>
      <c r="R841" t="s">
        <v>8311</v>
      </c>
      <c r="S841" s="13">
        <f t="shared" si="54"/>
        <v>41144.763379629629</v>
      </c>
      <c r="T841" s="13">
        <f t="shared" si="55"/>
        <v>41174.763379629629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 s="21">
        <v>10000</v>
      </c>
      <c r="E842" s="2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9">
        <f t="shared" si="53"/>
        <v>63.37715789473684</v>
      </c>
      <c r="Q842" t="s">
        <v>8312</v>
      </c>
      <c r="R842" t="s">
        <v>8328</v>
      </c>
      <c r="S842" s="13">
        <f t="shared" si="54"/>
        <v>42607.226701388892</v>
      </c>
      <c r="T842" s="13">
        <f t="shared" si="55"/>
        <v>42637.226701388892</v>
      </c>
    </row>
    <row r="843" spans="1:20" ht="58" x14ac:dyDescent="0.35">
      <c r="A843">
        <v>841</v>
      </c>
      <c r="B843" s="1" t="s">
        <v>842</v>
      </c>
      <c r="C843" s="1" t="s">
        <v>4951</v>
      </c>
      <c r="D843" s="21">
        <v>5000</v>
      </c>
      <c r="E843" s="21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9">
        <f t="shared" si="53"/>
        <v>53.893617021276597</v>
      </c>
      <c r="Q843" t="s">
        <v>8312</v>
      </c>
      <c r="R843" t="s">
        <v>8328</v>
      </c>
      <c r="S843" s="13">
        <f t="shared" si="54"/>
        <v>41923.838692129626</v>
      </c>
      <c r="T843" s="13">
        <f t="shared" si="55"/>
        <v>41953.88035879629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 s="21">
        <v>2500</v>
      </c>
      <c r="E844" s="21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9">
        <f t="shared" si="53"/>
        <v>66.871794871794876</v>
      </c>
      <c r="Q844" t="s">
        <v>8312</v>
      </c>
      <c r="R844" t="s">
        <v>8328</v>
      </c>
      <c r="S844" s="13">
        <f t="shared" si="54"/>
        <v>41526.592395833337</v>
      </c>
      <c r="T844" s="13">
        <f t="shared" si="55"/>
        <v>41561.165972222225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 s="21">
        <v>3000</v>
      </c>
      <c r="E845" s="21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9">
        <f t="shared" si="53"/>
        <v>63.102362204724407</v>
      </c>
      <c r="Q845" t="s">
        <v>8312</v>
      </c>
      <c r="R845" t="s">
        <v>8328</v>
      </c>
      <c r="S845" s="13">
        <f t="shared" si="54"/>
        <v>42695.257870370369</v>
      </c>
      <c r="T845" s="13">
        <f t="shared" si="55"/>
        <v>42712.333333333328</v>
      </c>
    </row>
    <row r="846" spans="1:20" ht="58" x14ac:dyDescent="0.35">
      <c r="A846">
        <v>844</v>
      </c>
      <c r="B846" s="1" t="s">
        <v>845</v>
      </c>
      <c r="C846" s="1" t="s">
        <v>4954</v>
      </c>
      <c r="D846" s="21">
        <v>3000</v>
      </c>
      <c r="E846" s="21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9">
        <f t="shared" si="53"/>
        <v>36.628930817610062</v>
      </c>
      <c r="Q846" t="s">
        <v>8312</v>
      </c>
      <c r="R846" t="s">
        <v>8328</v>
      </c>
      <c r="S846" s="13">
        <f t="shared" si="54"/>
        <v>41905.684629629628</v>
      </c>
      <c r="T846" s="13">
        <f t="shared" si="55"/>
        <v>41944.207638888889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 s="21">
        <v>5000</v>
      </c>
      <c r="E847" s="21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9">
        <f t="shared" si="53"/>
        <v>34.005706214689269</v>
      </c>
      <c r="Q847" t="s">
        <v>8312</v>
      </c>
      <c r="R847" t="s">
        <v>8328</v>
      </c>
      <c r="S847" s="13">
        <f t="shared" si="54"/>
        <v>42578.205972222218</v>
      </c>
      <c r="T847" s="13">
        <f t="shared" si="55"/>
        <v>42618.165972222225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 s="21">
        <v>1100</v>
      </c>
      <c r="E848" s="21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9">
        <f t="shared" si="53"/>
        <v>28.553404255319148</v>
      </c>
      <c r="Q848" t="s">
        <v>8312</v>
      </c>
      <c r="R848" t="s">
        <v>8328</v>
      </c>
      <c r="S848" s="13">
        <f t="shared" si="54"/>
        <v>41694.391840277778</v>
      </c>
      <c r="T848" s="13">
        <f t="shared" si="55"/>
        <v>41708.583333333336</v>
      </c>
    </row>
    <row r="849" spans="1:20" ht="29" x14ac:dyDescent="0.35">
      <c r="A849">
        <v>847</v>
      </c>
      <c r="B849" s="1" t="s">
        <v>848</v>
      </c>
      <c r="C849" s="1" t="s">
        <v>4957</v>
      </c>
      <c r="D849" s="21">
        <v>10</v>
      </c>
      <c r="E849" s="21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9">
        <f t="shared" si="53"/>
        <v>10</v>
      </c>
      <c r="Q849" t="s">
        <v>8312</v>
      </c>
      <c r="R849" t="s">
        <v>8328</v>
      </c>
      <c r="S849" s="13">
        <f t="shared" si="54"/>
        <v>42165.79833333334</v>
      </c>
      <c r="T849" s="13">
        <f t="shared" si="55"/>
        <v>42195.79833333334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 s="21">
        <v>300</v>
      </c>
      <c r="E850" s="21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9">
        <f t="shared" si="53"/>
        <v>18.75</v>
      </c>
      <c r="Q850" t="s">
        <v>8312</v>
      </c>
      <c r="R850" t="s">
        <v>8328</v>
      </c>
      <c r="S850" s="13">
        <f t="shared" si="54"/>
        <v>42078.792048611111</v>
      </c>
      <c r="T850" s="13">
        <f t="shared" si="55"/>
        <v>42108.792048611111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 s="21">
        <v>4000</v>
      </c>
      <c r="E851" s="2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9">
        <f t="shared" si="53"/>
        <v>41.704347826086959</v>
      </c>
      <c r="Q851" t="s">
        <v>8312</v>
      </c>
      <c r="R851" t="s">
        <v>8328</v>
      </c>
      <c r="S851" s="13">
        <f t="shared" si="54"/>
        <v>42051.148888888885</v>
      </c>
      <c r="T851" s="13">
        <f t="shared" si="55"/>
        <v>42079.107222222221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 s="21">
        <v>4000</v>
      </c>
      <c r="E852" s="21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9">
        <f t="shared" si="53"/>
        <v>46.669172932330824</v>
      </c>
      <c r="Q852" t="s">
        <v>8312</v>
      </c>
      <c r="R852" t="s">
        <v>8328</v>
      </c>
      <c r="S852" s="13">
        <f t="shared" si="54"/>
        <v>42452.827743055561</v>
      </c>
      <c r="T852" s="13">
        <f t="shared" si="55"/>
        <v>42485.207638888889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 s="21">
        <v>2000</v>
      </c>
      <c r="E853" s="21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9">
        <f t="shared" si="53"/>
        <v>37.271428571428572</v>
      </c>
      <c r="Q853" t="s">
        <v>8312</v>
      </c>
      <c r="R853" t="s">
        <v>8328</v>
      </c>
      <c r="S853" s="13">
        <f t="shared" si="54"/>
        <v>42522.880243055552</v>
      </c>
      <c r="T853" s="13">
        <f t="shared" si="55"/>
        <v>42582.822916666672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 s="21">
        <v>3500</v>
      </c>
      <c r="E854" s="21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9">
        <f t="shared" si="53"/>
        <v>59.258064516129032</v>
      </c>
      <c r="Q854" t="s">
        <v>8312</v>
      </c>
      <c r="R854" t="s">
        <v>8328</v>
      </c>
      <c r="S854" s="13">
        <f t="shared" si="54"/>
        <v>42656.805497685185</v>
      </c>
      <c r="T854" s="13">
        <f t="shared" si="55"/>
        <v>42667.875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 s="21">
        <v>300</v>
      </c>
      <c r="E855" s="21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9">
        <f t="shared" si="53"/>
        <v>30</v>
      </c>
      <c r="Q855" t="s">
        <v>8312</v>
      </c>
      <c r="R855" t="s">
        <v>8328</v>
      </c>
      <c r="S855" s="13">
        <f t="shared" si="54"/>
        <v>42021.832280092596</v>
      </c>
      <c r="T855" s="13">
        <f t="shared" si="55"/>
        <v>42051.832280092596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 s="21">
        <v>27800</v>
      </c>
      <c r="E856" s="2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9">
        <f t="shared" si="53"/>
        <v>65.8623246492986</v>
      </c>
      <c r="Q856" t="s">
        <v>8312</v>
      </c>
      <c r="R856" t="s">
        <v>8328</v>
      </c>
      <c r="S856" s="13">
        <f t="shared" si="54"/>
        <v>42702.212337962963</v>
      </c>
      <c r="T856" s="13">
        <f t="shared" si="55"/>
        <v>42732.212337962963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 s="21">
        <v>1450</v>
      </c>
      <c r="E857" s="21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9">
        <f t="shared" si="53"/>
        <v>31.914893617021278</v>
      </c>
      <c r="Q857" t="s">
        <v>8312</v>
      </c>
      <c r="R857" t="s">
        <v>8328</v>
      </c>
      <c r="S857" s="13">
        <f t="shared" si="54"/>
        <v>42545.125196759262</v>
      </c>
      <c r="T857" s="13">
        <f t="shared" si="55"/>
        <v>42575.125196759262</v>
      </c>
    </row>
    <row r="858" spans="1:20" ht="58" x14ac:dyDescent="0.35">
      <c r="A858">
        <v>856</v>
      </c>
      <c r="B858" s="1" t="s">
        <v>857</v>
      </c>
      <c r="C858" s="1" t="s">
        <v>4966</v>
      </c>
      <c r="D858" s="21">
        <v>250</v>
      </c>
      <c r="E858" s="21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9">
        <f t="shared" si="53"/>
        <v>19.464285714285715</v>
      </c>
      <c r="Q858" t="s">
        <v>8312</v>
      </c>
      <c r="R858" t="s">
        <v>8328</v>
      </c>
      <c r="S858" s="13">
        <f t="shared" si="54"/>
        <v>42609.311990740738</v>
      </c>
      <c r="T858" s="13">
        <f t="shared" si="55"/>
        <v>42668.791666666672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 s="21">
        <v>1200</v>
      </c>
      <c r="E859" s="21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9">
        <f t="shared" si="53"/>
        <v>50</v>
      </c>
      <c r="Q859" t="s">
        <v>8312</v>
      </c>
      <c r="R859" t="s">
        <v>8328</v>
      </c>
      <c r="S859" s="13">
        <f t="shared" si="54"/>
        <v>42291.581377314811</v>
      </c>
      <c r="T859" s="13">
        <f t="shared" si="55"/>
        <v>42333.623043981483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 s="21">
        <v>1200</v>
      </c>
      <c r="E860" s="21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9">
        <f t="shared" si="53"/>
        <v>22.737763157894737</v>
      </c>
      <c r="Q860" t="s">
        <v>8312</v>
      </c>
      <c r="R860" t="s">
        <v>8328</v>
      </c>
      <c r="S860" s="13">
        <f t="shared" si="54"/>
        <v>42079.745578703703</v>
      </c>
      <c r="T860" s="13">
        <f t="shared" si="55"/>
        <v>42109.957638888889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 s="21">
        <v>4000</v>
      </c>
      <c r="E861" s="2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9">
        <f t="shared" si="53"/>
        <v>42.724489795918366</v>
      </c>
      <c r="Q861" t="s">
        <v>8312</v>
      </c>
      <c r="R861" t="s">
        <v>8328</v>
      </c>
      <c r="S861" s="13">
        <f t="shared" si="54"/>
        <v>42128.820231481484</v>
      </c>
      <c r="T861" s="13">
        <f t="shared" si="55"/>
        <v>42159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 s="21">
        <v>14000</v>
      </c>
      <c r="E862" s="21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9">
        <f t="shared" si="53"/>
        <v>52.916666666666664</v>
      </c>
      <c r="Q862" t="s">
        <v>8312</v>
      </c>
      <c r="R862" t="s">
        <v>8329</v>
      </c>
      <c r="S862" s="13">
        <f t="shared" si="54"/>
        <v>41570.482789351852</v>
      </c>
      <c r="T862" s="13">
        <f t="shared" si="55"/>
        <v>41600.524456018517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 s="21">
        <v>4500</v>
      </c>
      <c r="E863" s="21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9">
        <f t="shared" si="53"/>
        <v>50.5</v>
      </c>
      <c r="Q863" t="s">
        <v>8312</v>
      </c>
      <c r="R863" t="s">
        <v>8329</v>
      </c>
      <c r="S863" s="13">
        <f t="shared" si="54"/>
        <v>42599.965324074074</v>
      </c>
      <c r="T863" s="13">
        <f t="shared" si="55"/>
        <v>42629.965324074074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 s="21">
        <v>50000</v>
      </c>
      <c r="E864" s="21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9">
        <f t="shared" si="53"/>
        <v>42.5</v>
      </c>
      <c r="Q864" t="s">
        <v>8312</v>
      </c>
      <c r="R864" t="s">
        <v>8329</v>
      </c>
      <c r="S864" s="13">
        <f t="shared" si="54"/>
        <v>41559.5549537037</v>
      </c>
      <c r="T864" s="13">
        <f t="shared" si="55"/>
        <v>41589.596620370372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 s="21">
        <v>2000</v>
      </c>
      <c r="E865" s="21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9">
        <f t="shared" si="53"/>
        <v>18</v>
      </c>
      <c r="Q865" t="s">
        <v>8312</v>
      </c>
      <c r="R865" t="s">
        <v>8329</v>
      </c>
      <c r="S865" s="13">
        <f t="shared" si="54"/>
        <v>40921.117662037039</v>
      </c>
      <c r="T865" s="13">
        <f t="shared" si="55"/>
        <v>40951.117662037039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 s="21">
        <v>6500</v>
      </c>
      <c r="E866" s="21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9">
        <f t="shared" si="53"/>
        <v>34.177215189873415</v>
      </c>
      <c r="Q866" t="s">
        <v>8312</v>
      </c>
      <c r="R866" t="s">
        <v>8329</v>
      </c>
      <c r="S866" s="13">
        <f t="shared" si="54"/>
        <v>41541.106921296298</v>
      </c>
      <c r="T866" s="13">
        <f t="shared" si="55"/>
        <v>41563.415972222225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 s="21">
        <v>2200</v>
      </c>
      <c r="E867" s="21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9">
        <f t="shared" si="53"/>
        <v>22.5</v>
      </c>
      <c r="Q867" t="s">
        <v>8312</v>
      </c>
      <c r="R867" t="s">
        <v>8329</v>
      </c>
      <c r="S867" s="13">
        <f t="shared" si="54"/>
        <v>41230.77311342593</v>
      </c>
      <c r="T867" s="13">
        <f t="shared" si="55"/>
        <v>41290.77311342593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 s="21">
        <v>3500</v>
      </c>
      <c r="E868" s="21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9">
        <f t="shared" si="53"/>
        <v>58.18181818181818</v>
      </c>
      <c r="Q868" t="s">
        <v>8312</v>
      </c>
      <c r="R868" t="s">
        <v>8329</v>
      </c>
      <c r="S868" s="13">
        <f t="shared" si="54"/>
        <v>42025.637939814813</v>
      </c>
      <c r="T868" s="13">
        <f t="shared" si="55"/>
        <v>42063.631944444445</v>
      </c>
    </row>
    <row r="869" spans="1:20" ht="58" x14ac:dyDescent="0.35">
      <c r="A869">
        <v>867</v>
      </c>
      <c r="B869" s="1" t="s">
        <v>868</v>
      </c>
      <c r="C869" s="1" t="s">
        <v>4977</v>
      </c>
      <c r="D869" s="21">
        <v>5000</v>
      </c>
      <c r="E869" s="21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9">
        <f t="shared" si="53"/>
        <v>109.18181818181819</v>
      </c>
      <c r="Q869" t="s">
        <v>8312</v>
      </c>
      <c r="R869" t="s">
        <v>8329</v>
      </c>
      <c r="S869" s="13">
        <f t="shared" si="54"/>
        <v>40088.105393518519</v>
      </c>
      <c r="T869" s="13">
        <f t="shared" si="55"/>
        <v>40148.207638888889</v>
      </c>
    </row>
    <row r="870" spans="1:20" ht="58" x14ac:dyDescent="0.35">
      <c r="A870">
        <v>868</v>
      </c>
      <c r="B870" s="1" t="s">
        <v>869</v>
      </c>
      <c r="C870" s="1" t="s">
        <v>4978</v>
      </c>
      <c r="D870" s="21">
        <v>45000</v>
      </c>
      <c r="E870" s="21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9">
        <f t="shared" si="53"/>
        <v>50</v>
      </c>
      <c r="Q870" t="s">
        <v>8312</v>
      </c>
      <c r="R870" t="s">
        <v>8329</v>
      </c>
      <c r="S870" s="13">
        <f t="shared" si="54"/>
        <v>41616.027754629627</v>
      </c>
      <c r="T870" s="13">
        <f t="shared" si="55"/>
        <v>41646.027754629627</v>
      </c>
    </row>
    <row r="871" spans="1:20" ht="58" x14ac:dyDescent="0.35">
      <c r="A871">
        <v>869</v>
      </c>
      <c r="B871" s="1" t="s">
        <v>870</v>
      </c>
      <c r="C871" s="1" t="s">
        <v>4979</v>
      </c>
      <c r="D871" s="21">
        <v>8800</v>
      </c>
      <c r="E871" s="2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9">
        <f t="shared" si="53"/>
        <v>346.66666666666669</v>
      </c>
      <c r="Q871" t="s">
        <v>8312</v>
      </c>
      <c r="R871" t="s">
        <v>8329</v>
      </c>
      <c r="S871" s="13">
        <f t="shared" si="54"/>
        <v>41342.845567129632</v>
      </c>
      <c r="T871" s="13">
        <f t="shared" si="55"/>
        <v>41372.803900462961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 s="21">
        <v>20000</v>
      </c>
      <c r="E872" s="21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9">
        <f t="shared" si="53"/>
        <v>12.4</v>
      </c>
      <c r="Q872" t="s">
        <v>8312</v>
      </c>
      <c r="R872" t="s">
        <v>8329</v>
      </c>
      <c r="S872" s="13">
        <f t="shared" si="54"/>
        <v>41488.022256944445</v>
      </c>
      <c r="T872" s="13">
        <f t="shared" si="55"/>
        <v>41518.022256944445</v>
      </c>
    </row>
    <row r="873" spans="1:20" ht="58" x14ac:dyDescent="0.35">
      <c r="A873">
        <v>871</v>
      </c>
      <c r="B873" s="1" t="s">
        <v>872</v>
      </c>
      <c r="C873" s="1" t="s">
        <v>4981</v>
      </c>
      <c r="D873" s="21">
        <v>6000</v>
      </c>
      <c r="E873" s="21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9">
        <f t="shared" si="53"/>
        <v>27.083333333333332</v>
      </c>
      <c r="Q873" t="s">
        <v>8312</v>
      </c>
      <c r="R873" t="s">
        <v>8329</v>
      </c>
      <c r="S873" s="13">
        <f t="shared" si="54"/>
        <v>41577.561284722222</v>
      </c>
      <c r="T873" s="13">
        <f t="shared" si="55"/>
        <v>41607.602951388886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 s="21">
        <v>8000</v>
      </c>
      <c r="E874" s="21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9">
        <f t="shared" si="53"/>
        <v>32.5</v>
      </c>
      <c r="Q874" t="s">
        <v>8312</v>
      </c>
      <c r="R874" t="s">
        <v>8329</v>
      </c>
      <c r="S874" s="13">
        <f t="shared" si="54"/>
        <v>40567.825543981482</v>
      </c>
      <c r="T874" s="13">
        <f t="shared" si="55"/>
        <v>40612.825543981482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 s="21">
        <v>3500</v>
      </c>
      <c r="E875" s="21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9">
        <f t="shared" si="53"/>
        <v>9</v>
      </c>
      <c r="Q875" t="s">
        <v>8312</v>
      </c>
      <c r="R875" t="s">
        <v>8329</v>
      </c>
      <c r="S875" s="13">
        <f t="shared" si="54"/>
        <v>41184.167129629634</v>
      </c>
      <c r="T875" s="13">
        <f t="shared" si="55"/>
        <v>41224.208796296298</v>
      </c>
    </row>
    <row r="876" spans="1:20" ht="58" x14ac:dyDescent="0.35">
      <c r="A876">
        <v>874</v>
      </c>
      <c r="B876" s="1" t="s">
        <v>875</v>
      </c>
      <c r="C876" s="1" t="s">
        <v>4984</v>
      </c>
      <c r="D876" s="21">
        <v>3000</v>
      </c>
      <c r="E876" s="21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9">
        <f t="shared" si="53"/>
        <v>34.761904761904759</v>
      </c>
      <c r="Q876" t="s">
        <v>8312</v>
      </c>
      <c r="R876" t="s">
        <v>8329</v>
      </c>
      <c r="S876" s="13">
        <f t="shared" si="54"/>
        <v>41368.583726851852</v>
      </c>
      <c r="T876" s="13">
        <f t="shared" si="55"/>
        <v>41398.583726851852</v>
      </c>
    </row>
    <row r="877" spans="1:20" ht="58" x14ac:dyDescent="0.35">
      <c r="A877">
        <v>875</v>
      </c>
      <c r="B877" s="1" t="s">
        <v>876</v>
      </c>
      <c r="C877" s="1" t="s">
        <v>4985</v>
      </c>
      <c r="D877" s="21">
        <v>5000</v>
      </c>
      <c r="E877" s="21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 t="e">
        <f t="shared" si="53"/>
        <v>#DIV/0!</v>
      </c>
      <c r="Q877" t="s">
        <v>8312</v>
      </c>
      <c r="R877" t="s">
        <v>8329</v>
      </c>
      <c r="S877" s="13">
        <f t="shared" si="54"/>
        <v>42248.723738425921</v>
      </c>
      <c r="T877" s="13">
        <f t="shared" si="55"/>
        <v>42268.723738425921</v>
      </c>
    </row>
    <row r="878" spans="1:20" ht="29" x14ac:dyDescent="0.35">
      <c r="A878">
        <v>876</v>
      </c>
      <c r="B878" s="1" t="s">
        <v>877</v>
      </c>
      <c r="C878" s="1" t="s">
        <v>4986</v>
      </c>
      <c r="D878" s="21">
        <v>3152</v>
      </c>
      <c r="E878" s="21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9">
        <f t="shared" si="53"/>
        <v>28.577777777777779</v>
      </c>
      <c r="Q878" t="s">
        <v>8312</v>
      </c>
      <c r="R878" t="s">
        <v>8329</v>
      </c>
      <c r="S878" s="13">
        <f t="shared" si="54"/>
        <v>41276.496840277774</v>
      </c>
      <c r="T878" s="13">
        <f t="shared" si="55"/>
        <v>41309.496840277774</v>
      </c>
    </row>
    <row r="879" spans="1:20" ht="58" x14ac:dyDescent="0.35">
      <c r="A879">
        <v>877</v>
      </c>
      <c r="B879" s="1" t="s">
        <v>878</v>
      </c>
      <c r="C879" s="1" t="s">
        <v>4987</v>
      </c>
      <c r="D879" s="21">
        <v>2000</v>
      </c>
      <c r="E879" s="21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9">
        <f t="shared" si="53"/>
        <v>46.586206896551722</v>
      </c>
      <c r="Q879" t="s">
        <v>8312</v>
      </c>
      <c r="R879" t="s">
        <v>8329</v>
      </c>
      <c r="S879" s="13">
        <f t="shared" si="54"/>
        <v>41597.788888888892</v>
      </c>
      <c r="T879" s="13">
        <f t="shared" si="55"/>
        <v>41627.788888888892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 s="21">
        <v>5000</v>
      </c>
      <c r="E880" s="21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9">
        <f t="shared" si="53"/>
        <v>32.5</v>
      </c>
      <c r="Q880" t="s">
        <v>8312</v>
      </c>
      <c r="R880" t="s">
        <v>8329</v>
      </c>
      <c r="S880" s="13">
        <f t="shared" si="54"/>
        <v>40505.232916666668</v>
      </c>
      <c r="T880" s="13">
        <f t="shared" si="55"/>
        <v>40535.232916666668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 s="21">
        <v>2100</v>
      </c>
      <c r="E881" s="2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9">
        <f t="shared" si="53"/>
        <v>21.466666666666665</v>
      </c>
      <c r="Q881" t="s">
        <v>8312</v>
      </c>
      <c r="R881" t="s">
        <v>8329</v>
      </c>
      <c r="S881" s="13">
        <f t="shared" si="54"/>
        <v>41037.829918981479</v>
      </c>
      <c r="T881" s="13">
        <f t="shared" si="55"/>
        <v>41058.829918981479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 s="21">
        <v>3780</v>
      </c>
      <c r="E882" s="21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9">
        <f t="shared" si="53"/>
        <v>14.125</v>
      </c>
      <c r="Q882" t="s">
        <v>8312</v>
      </c>
      <c r="R882" t="s">
        <v>8330</v>
      </c>
      <c r="S882" s="13">
        <f t="shared" si="54"/>
        <v>41179.32104166667</v>
      </c>
      <c r="T882" s="13">
        <f t="shared" si="55"/>
        <v>41212.32104166667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 s="21">
        <v>3750</v>
      </c>
      <c r="E883" s="21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9">
        <f t="shared" si="53"/>
        <v>30</v>
      </c>
      <c r="Q883" t="s">
        <v>8312</v>
      </c>
      <c r="R883" t="s">
        <v>8330</v>
      </c>
      <c r="S883" s="13">
        <f t="shared" si="54"/>
        <v>40877.25099537037</v>
      </c>
      <c r="T883" s="13">
        <f t="shared" si="55"/>
        <v>40922.25099537037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 s="21">
        <v>1500</v>
      </c>
      <c r="E884" s="21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9">
        <f t="shared" si="53"/>
        <v>21.571428571428573</v>
      </c>
      <c r="Q884" t="s">
        <v>8312</v>
      </c>
      <c r="R884" t="s">
        <v>8330</v>
      </c>
      <c r="S884" s="13">
        <f t="shared" si="54"/>
        <v>40759.860532407409</v>
      </c>
      <c r="T884" s="13">
        <f t="shared" si="55"/>
        <v>40792.860532407409</v>
      </c>
    </row>
    <row r="885" spans="1:20" ht="58" x14ac:dyDescent="0.35">
      <c r="A885">
        <v>883</v>
      </c>
      <c r="B885" s="1" t="s">
        <v>884</v>
      </c>
      <c r="C885" s="1" t="s">
        <v>4993</v>
      </c>
      <c r="D885" s="21">
        <v>5000</v>
      </c>
      <c r="E885" s="21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9">
        <f t="shared" si="53"/>
        <v>83.375</v>
      </c>
      <c r="Q885" t="s">
        <v>8312</v>
      </c>
      <c r="R885" t="s">
        <v>8330</v>
      </c>
      <c r="S885" s="13">
        <f t="shared" si="54"/>
        <v>42371.935590277775</v>
      </c>
      <c r="T885" s="13">
        <f t="shared" si="55"/>
        <v>42431.935590277775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 s="21">
        <v>2000</v>
      </c>
      <c r="E886" s="21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9">
        <f t="shared" si="53"/>
        <v>10</v>
      </c>
      <c r="Q886" t="s">
        <v>8312</v>
      </c>
      <c r="R886" t="s">
        <v>8330</v>
      </c>
      <c r="S886" s="13">
        <f t="shared" si="54"/>
        <v>40981.802615740737</v>
      </c>
      <c r="T886" s="13">
        <f t="shared" si="55"/>
        <v>41041.104861111111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 s="21">
        <v>1000</v>
      </c>
      <c r="E887" s="21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9">
        <f t="shared" si="53"/>
        <v>35.714285714285715</v>
      </c>
      <c r="Q887" t="s">
        <v>8312</v>
      </c>
      <c r="R887" t="s">
        <v>8330</v>
      </c>
      <c r="S887" s="13">
        <f t="shared" si="54"/>
        <v>42713.941099537042</v>
      </c>
      <c r="T887" s="13">
        <f t="shared" si="55"/>
        <v>42734.941099537042</v>
      </c>
    </row>
    <row r="888" spans="1:20" ht="58" x14ac:dyDescent="0.35">
      <c r="A888">
        <v>886</v>
      </c>
      <c r="B888" s="1" t="s">
        <v>887</v>
      </c>
      <c r="C888" s="1" t="s">
        <v>4996</v>
      </c>
      <c r="D888" s="21">
        <v>500</v>
      </c>
      <c r="E888" s="21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9">
        <f t="shared" si="53"/>
        <v>29.285714285714285</v>
      </c>
      <c r="Q888" t="s">
        <v>8312</v>
      </c>
      <c r="R888" t="s">
        <v>8330</v>
      </c>
      <c r="S888" s="13">
        <f t="shared" si="54"/>
        <v>42603.870520833334</v>
      </c>
      <c r="T888" s="13">
        <f t="shared" si="55"/>
        <v>42628.870520833334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 s="21">
        <v>1000</v>
      </c>
      <c r="E889" s="21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 t="e">
        <f t="shared" si="53"/>
        <v>#DIV/0!</v>
      </c>
      <c r="Q889" t="s">
        <v>8312</v>
      </c>
      <c r="R889" t="s">
        <v>8330</v>
      </c>
      <c r="S889" s="13">
        <f t="shared" si="54"/>
        <v>41026.958969907406</v>
      </c>
      <c r="T889" s="13">
        <f t="shared" si="55"/>
        <v>41056.958969907406</v>
      </c>
    </row>
    <row r="890" spans="1:20" ht="58" x14ac:dyDescent="0.35">
      <c r="A890">
        <v>888</v>
      </c>
      <c r="B890" s="1" t="s">
        <v>889</v>
      </c>
      <c r="C890" s="1" t="s">
        <v>4998</v>
      </c>
      <c r="D890" s="21">
        <v>1000</v>
      </c>
      <c r="E890" s="21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9">
        <f t="shared" si="53"/>
        <v>18</v>
      </c>
      <c r="Q890" t="s">
        <v>8312</v>
      </c>
      <c r="R890" t="s">
        <v>8330</v>
      </c>
      <c r="S890" s="13">
        <f t="shared" si="54"/>
        <v>40751.753298611111</v>
      </c>
      <c r="T890" s="13">
        <f t="shared" si="55"/>
        <v>40787.25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 s="21">
        <v>25000</v>
      </c>
      <c r="E891" s="2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9">
        <f t="shared" si="53"/>
        <v>73.760000000000005</v>
      </c>
      <c r="Q891" t="s">
        <v>8312</v>
      </c>
      <c r="R891" t="s">
        <v>8330</v>
      </c>
      <c r="S891" s="13">
        <f t="shared" si="54"/>
        <v>41887.784062500003</v>
      </c>
      <c r="T891" s="13">
        <f t="shared" si="55"/>
        <v>41917.784062500003</v>
      </c>
    </row>
    <row r="892" spans="1:20" ht="58" x14ac:dyDescent="0.35">
      <c r="A892">
        <v>890</v>
      </c>
      <c r="B892" s="1" t="s">
        <v>891</v>
      </c>
      <c r="C892" s="1" t="s">
        <v>5000</v>
      </c>
      <c r="D892" s="21">
        <v>3000</v>
      </c>
      <c r="E892" s="21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9">
        <f t="shared" si="53"/>
        <v>31.25</v>
      </c>
      <c r="Q892" t="s">
        <v>8312</v>
      </c>
      <c r="R892" t="s">
        <v>8330</v>
      </c>
      <c r="S892" s="13">
        <f t="shared" si="54"/>
        <v>41569.698831018519</v>
      </c>
      <c r="T892" s="13">
        <f t="shared" si="55"/>
        <v>41599.740497685183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 s="21">
        <v>8000</v>
      </c>
      <c r="E893" s="21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9">
        <f t="shared" si="53"/>
        <v>28.888888888888889</v>
      </c>
      <c r="Q893" t="s">
        <v>8312</v>
      </c>
      <c r="R893" t="s">
        <v>8330</v>
      </c>
      <c r="S893" s="13">
        <f t="shared" si="54"/>
        <v>41842.031597222223</v>
      </c>
      <c r="T893" s="13">
        <f t="shared" si="55"/>
        <v>41872.031597222223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 s="21">
        <v>6000</v>
      </c>
      <c r="E894" s="21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9">
        <f t="shared" si="53"/>
        <v>143.8235294117647</v>
      </c>
      <c r="Q894" t="s">
        <v>8312</v>
      </c>
      <c r="R894" t="s">
        <v>8330</v>
      </c>
      <c r="S894" s="13">
        <f t="shared" si="54"/>
        <v>40304.20003472222</v>
      </c>
      <c r="T894" s="13">
        <f t="shared" si="55"/>
        <v>40391.166666666664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 s="21">
        <v>2000</v>
      </c>
      <c r="E895" s="21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9">
        <f t="shared" si="53"/>
        <v>40</v>
      </c>
      <c r="Q895" t="s">
        <v>8312</v>
      </c>
      <c r="R895" t="s">
        <v>8330</v>
      </c>
      <c r="S895" s="13">
        <f t="shared" si="54"/>
        <v>42065.897719907407</v>
      </c>
      <c r="T895" s="13">
        <f t="shared" si="55"/>
        <v>42095.856053240743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 s="21">
        <v>20000</v>
      </c>
      <c r="E896" s="21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9">
        <f t="shared" si="53"/>
        <v>147.81132075471697</v>
      </c>
      <c r="Q896" t="s">
        <v>8312</v>
      </c>
      <c r="R896" t="s">
        <v>8330</v>
      </c>
      <c r="S896" s="13">
        <f t="shared" si="54"/>
        <v>42496.981597222228</v>
      </c>
      <c r="T896" s="13">
        <f t="shared" si="55"/>
        <v>42526.981597222228</v>
      </c>
    </row>
    <row r="897" spans="1:20" ht="58" x14ac:dyDescent="0.35">
      <c r="A897">
        <v>895</v>
      </c>
      <c r="B897" s="1" t="s">
        <v>896</v>
      </c>
      <c r="C897" s="1" t="s">
        <v>5005</v>
      </c>
      <c r="D897" s="21">
        <v>8000</v>
      </c>
      <c r="E897" s="21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9">
        <f t="shared" si="53"/>
        <v>27.857142857142858</v>
      </c>
      <c r="Q897" t="s">
        <v>8312</v>
      </c>
      <c r="R897" t="s">
        <v>8330</v>
      </c>
      <c r="S897" s="13">
        <f t="shared" si="54"/>
        <v>40431.127650462964</v>
      </c>
      <c r="T897" s="13">
        <f t="shared" si="55"/>
        <v>40476.127650462964</v>
      </c>
    </row>
    <row r="898" spans="1:20" ht="58" x14ac:dyDescent="0.35">
      <c r="A898">
        <v>896</v>
      </c>
      <c r="B898" s="1" t="s">
        <v>897</v>
      </c>
      <c r="C898" s="1" t="s">
        <v>5006</v>
      </c>
      <c r="D898" s="21">
        <v>8000</v>
      </c>
      <c r="E898" s="21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9">
        <f t="shared" si="53"/>
        <v>44.444444444444443</v>
      </c>
      <c r="Q898" t="s">
        <v>8312</v>
      </c>
      <c r="R898" t="s">
        <v>8330</v>
      </c>
      <c r="S898" s="13">
        <f t="shared" si="54"/>
        <v>42218.872986111113</v>
      </c>
      <c r="T898" s="13">
        <f t="shared" si="55"/>
        <v>42244.166666666672</v>
      </c>
    </row>
    <row r="899" spans="1:20" ht="58" x14ac:dyDescent="0.35">
      <c r="A899">
        <v>897</v>
      </c>
      <c r="B899" s="1" t="s">
        <v>898</v>
      </c>
      <c r="C899" s="1" t="s">
        <v>5007</v>
      </c>
      <c r="D899" s="21">
        <v>3000</v>
      </c>
      <c r="E899" s="21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 s="9" t="e">
        <f t="shared" ref="P899:P962" si="57">E899/L899</f>
        <v>#DIV/0!</v>
      </c>
      <c r="Q899" t="s">
        <v>8312</v>
      </c>
      <c r="R899" t="s">
        <v>8330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 s="21">
        <v>2500</v>
      </c>
      <c r="E900" s="21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9">
        <f t="shared" si="57"/>
        <v>35</v>
      </c>
      <c r="Q900" t="s">
        <v>8312</v>
      </c>
      <c r="R900" t="s">
        <v>8330</v>
      </c>
      <c r="S900" s="13">
        <f t="shared" si="58"/>
        <v>40878.758217592593</v>
      </c>
      <c r="T900" s="13">
        <f t="shared" si="59"/>
        <v>40923.758217592593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 s="21">
        <v>750</v>
      </c>
      <c r="E901" s="2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9">
        <f t="shared" si="57"/>
        <v>35</v>
      </c>
      <c r="Q901" t="s">
        <v>8312</v>
      </c>
      <c r="R901" t="s">
        <v>8330</v>
      </c>
      <c r="S901" s="13">
        <f t="shared" si="58"/>
        <v>40646.099097222221</v>
      </c>
      <c r="T901" s="13">
        <f t="shared" si="59"/>
        <v>40691.099097222221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 s="21">
        <v>5000</v>
      </c>
      <c r="E902" s="21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9">
        <f t="shared" si="57"/>
        <v>10.5</v>
      </c>
      <c r="Q902" t="s">
        <v>8312</v>
      </c>
      <c r="R902" t="s">
        <v>8329</v>
      </c>
      <c r="S902" s="13">
        <f t="shared" si="58"/>
        <v>42429.84956018519</v>
      </c>
      <c r="T902" s="13">
        <f t="shared" si="59"/>
        <v>42459.807893518519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 s="21">
        <v>6500</v>
      </c>
      <c r="E903" s="21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 t="e">
        <f t="shared" si="57"/>
        <v>#DIV/0!</v>
      </c>
      <c r="Q903" t="s">
        <v>8312</v>
      </c>
      <c r="R903" t="s">
        <v>8329</v>
      </c>
      <c r="S903" s="13">
        <f t="shared" si="58"/>
        <v>40291.81150462963</v>
      </c>
      <c r="T903" s="13">
        <f t="shared" si="59"/>
        <v>40337.799305555556</v>
      </c>
    </row>
    <row r="904" spans="1:20" ht="58" x14ac:dyDescent="0.35">
      <c r="A904">
        <v>902</v>
      </c>
      <c r="B904" s="1" t="s">
        <v>903</v>
      </c>
      <c r="C904" s="1" t="s">
        <v>5012</v>
      </c>
      <c r="D904" s="21">
        <v>30000</v>
      </c>
      <c r="E904" s="21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9">
        <f t="shared" si="57"/>
        <v>30</v>
      </c>
      <c r="Q904" t="s">
        <v>8312</v>
      </c>
      <c r="R904" t="s">
        <v>8329</v>
      </c>
      <c r="S904" s="13">
        <f t="shared" si="58"/>
        <v>41829.965532407405</v>
      </c>
      <c r="T904" s="13">
        <f t="shared" si="59"/>
        <v>41881.645833333336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 s="21">
        <v>5000</v>
      </c>
      <c r="E905" s="21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9">
        <f t="shared" si="57"/>
        <v>40</v>
      </c>
      <c r="Q905" t="s">
        <v>8312</v>
      </c>
      <c r="R905" t="s">
        <v>8329</v>
      </c>
      <c r="S905" s="13">
        <f t="shared" si="58"/>
        <v>41149.796064814815</v>
      </c>
      <c r="T905" s="13">
        <f t="shared" si="59"/>
        <v>41175.100694444445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 s="21">
        <v>50000</v>
      </c>
      <c r="E906" s="21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9">
        <f t="shared" si="57"/>
        <v>50.333333333333336</v>
      </c>
      <c r="Q906" t="s">
        <v>8312</v>
      </c>
      <c r="R906" t="s">
        <v>8329</v>
      </c>
      <c r="S906" s="13">
        <f t="shared" si="58"/>
        <v>42342.080289351856</v>
      </c>
      <c r="T906" s="13">
        <f t="shared" si="59"/>
        <v>42372.080289351856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 s="21">
        <v>6500</v>
      </c>
      <c r="E907" s="21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9">
        <f t="shared" si="57"/>
        <v>32.666666666666664</v>
      </c>
      <c r="Q907" t="s">
        <v>8312</v>
      </c>
      <c r="R907" t="s">
        <v>8329</v>
      </c>
      <c r="S907" s="13">
        <f t="shared" si="58"/>
        <v>40507.239884259259</v>
      </c>
      <c r="T907" s="13">
        <f t="shared" si="59"/>
        <v>40567.239884259259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 s="21">
        <v>15000</v>
      </c>
      <c r="E908" s="21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 t="e">
        <f t="shared" si="57"/>
        <v>#DIV/0!</v>
      </c>
      <c r="Q908" t="s">
        <v>8312</v>
      </c>
      <c r="R908" t="s">
        <v>8329</v>
      </c>
      <c r="S908" s="13">
        <f t="shared" si="58"/>
        <v>41681.189699074072</v>
      </c>
      <c r="T908" s="13">
        <f t="shared" si="59"/>
        <v>41711.148032407407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 s="21">
        <v>2900</v>
      </c>
      <c r="E909" s="21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 t="e">
        <f t="shared" si="57"/>
        <v>#DIV/0!</v>
      </c>
      <c r="Q909" t="s">
        <v>8312</v>
      </c>
      <c r="R909" t="s">
        <v>8329</v>
      </c>
      <c r="S909" s="13">
        <f t="shared" si="58"/>
        <v>40767.192395833335</v>
      </c>
      <c r="T909" s="13">
        <f t="shared" si="59"/>
        <v>40797.192395833335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 s="21">
        <v>2500</v>
      </c>
      <c r="E910" s="21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 t="e">
        <f t="shared" si="57"/>
        <v>#DIV/0!</v>
      </c>
      <c r="Q910" t="s">
        <v>8312</v>
      </c>
      <c r="R910" t="s">
        <v>8329</v>
      </c>
      <c r="S910" s="13">
        <f t="shared" si="58"/>
        <v>40340.801562499997</v>
      </c>
      <c r="T910" s="13">
        <f t="shared" si="59"/>
        <v>40386.207638888889</v>
      </c>
    </row>
    <row r="911" spans="1:20" ht="58" x14ac:dyDescent="0.35">
      <c r="A911">
        <v>909</v>
      </c>
      <c r="B911" s="1" t="s">
        <v>910</v>
      </c>
      <c r="C911" s="1" t="s">
        <v>5019</v>
      </c>
      <c r="D911" s="21">
        <v>16000</v>
      </c>
      <c r="E911" s="2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9">
        <f t="shared" si="57"/>
        <v>65</v>
      </c>
      <c r="Q911" t="s">
        <v>8312</v>
      </c>
      <c r="R911" t="s">
        <v>8329</v>
      </c>
      <c r="S911" s="13">
        <f t="shared" si="58"/>
        <v>41081.69027777778</v>
      </c>
      <c r="T911" s="13">
        <f t="shared" si="59"/>
        <v>41113.166666666664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 s="21">
        <v>550</v>
      </c>
      <c r="E912" s="21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9">
        <f t="shared" si="57"/>
        <v>24.6</v>
      </c>
      <c r="Q912" t="s">
        <v>8312</v>
      </c>
      <c r="R912" t="s">
        <v>8329</v>
      </c>
      <c r="S912" s="13">
        <f t="shared" si="58"/>
        <v>42737.545358796298</v>
      </c>
      <c r="T912" s="13">
        <f t="shared" si="59"/>
        <v>42797.545358796298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 s="21">
        <v>100000</v>
      </c>
      <c r="E913" s="21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 t="e">
        <f t="shared" si="57"/>
        <v>#DIV/0!</v>
      </c>
      <c r="Q913" t="s">
        <v>8312</v>
      </c>
      <c r="R913" t="s">
        <v>8329</v>
      </c>
      <c r="S913" s="13">
        <f t="shared" si="58"/>
        <v>41642.005150462966</v>
      </c>
      <c r="T913" s="13">
        <f t="shared" si="59"/>
        <v>41663.005150462966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 s="21">
        <v>3500</v>
      </c>
      <c r="E914" s="21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9">
        <f t="shared" si="57"/>
        <v>15</v>
      </c>
      <c r="Q914" t="s">
        <v>8312</v>
      </c>
      <c r="R914" t="s">
        <v>8329</v>
      </c>
      <c r="S914" s="13">
        <f t="shared" si="58"/>
        <v>41194.109340277777</v>
      </c>
      <c r="T914" s="13">
        <f t="shared" si="59"/>
        <v>41254.151006944441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 s="21">
        <v>30000</v>
      </c>
      <c r="E915" s="21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9">
        <f t="shared" si="57"/>
        <v>82.583333333333329</v>
      </c>
      <c r="Q915" t="s">
        <v>8312</v>
      </c>
      <c r="R915" t="s">
        <v>8329</v>
      </c>
      <c r="S915" s="13">
        <f t="shared" si="58"/>
        <v>41004.139108796298</v>
      </c>
      <c r="T915" s="13">
        <f t="shared" si="59"/>
        <v>41034.139108796298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 s="21">
        <v>1500</v>
      </c>
      <c r="E916" s="21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 t="e">
        <f t="shared" si="57"/>
        <v>#DIV/0!</v>
      </c>
      <c r="Q916" t="s">
        <v>8312</v>
      </c>
      <c r="R916" t="s">
        <v>8329</v>
      </c>
      <c r="S916" s="13">
        <f t="shared" si="58"/>
        <v>41116.763275462967</v>
      </c>
      <c r="T916" s="13">
        <f t="shared" si="59"/>
        <v>41146.763275462967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 s="21">
        <v>6500</v>
      </c>
      <c r="E917" s="21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9">
        <f t="shared" si="57"/>
        <v>41.666666666666664</v>
      </c>
      <c r="Q917" t="s">
        <v>8312</v>
      </c>
      <c r="R917" t="s">
        <v>8329</v>
      </c>
      <c r="S917" s="13">
        <f t="shared" si="58"/>
        <v>40937.679560185185</v>
      </c>
      <c r="T917" s="13">
        <f t="shared" si="59"/>
        <v>40969.207638888889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 s="21">
        <v>3300</v>
      </c>
      <c r="E918" s="21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 t="e">
        <f t="shared" si="57"/>
        <v>#DIV/0!</v>
      </c>
      <c r="Q918" t="s">
        <v>8312</v>
      </c>
      <c r="R918" t="s">
        <v>8329</v>
      </c>
      <c r="S918" s="13">
        <f t="shared" si="58"/>
        <v>40434.853402777779</v>
      </c>
      <c r="T918" s="13">
        <f t="shared" si="59"/>
        <v>40473.208333333336</v>
      </c>
    </row>
    <row r="919" spans="1:20" ht="58" x14ac:dyDescent="0.35">
      <c r="A919">
        <v>917</v>
      </c>
      <c r="B919" s="1" t="s">
        <v>918</v>
      </c>
      <c r="C919" s="1" t="s">
        <v>5027</v>
      </c>
      <c r="D919" s="21">
        <v>5000</v>
      </c>
      <c r="E919" s="21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9">
        <f t="shared" si="57"/>
        <v>30</v>
      </c>
      <c r="Q919" t="s">
        <v>8312</v>
      </c>
      <c r="R919" t="s">
        <v>8329</v>
      </c>
      <c r="S919" s="13">
        <f t="shared" si="58"/>
        <v>41802.94363425926</v>
      </c>
      <c r="T919" s="13">
        <f t="shared" si="59"/>
        <v>41834.104166666664</v>
      </c>
    </row>
    <row r="920" spans="1:20" ht="58" x14ac:dyDescent="0.35">
      <c r="A920">
        <v>918</v>
      </c>
      <c r="B920" s="1" t="s">
        <v>919</v>
      </c>
      <c r="C920" s="1" t="s">
        <v>5028</v>
      </c>
      <c r="D920" s="21">
        <v>3900</v>
      </c>
      <c r="E920" s="21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9">
        <f t="shared" si="57"/>
        <v>19.600000000000001</v>
      </c>
      <c r="Q920" t="s">
        <v>8312</v>
      </c>
      <c r="R920" t="s">
        <v>8329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 s="21">
        <v>20000</v>
      </c>
      <c r="E921" s="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9">
        <f t="shared" si="57"/>
        <v>100</v>
      </c>
      <c r="Q921" t="s">
        <v>8312</v>
      </c>
      <c r="R921" t="s">
        <v>8329</v>
      </c>
      <c r="S921" s="13">
        <f t="shared" si="58"/>
        <v>41227.641724537039</v>
      </c>
      <c r="T921" s="13">
        <f t="shared" si="59"/>
        <v>41262.641724537039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 s="21">
        <v>5500</v>
      </c>
      <c r="E922" s="21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 t="e">
        <f t="shared" si="57"/>
        <v>#DIV/0!</v>
      </c>
      <c r="Q922" t="s">
        <v>8312</v>
      </c>
      <c r="R922" t="s">
        <v>8329</v>
      </c>
      <c r="S922" s="13">
        <f t="shared" si="58"/>
        <v>41562.67155092593</v>
      </c>
      <c r="T922" s="13">
        <f t="shared" si="59"/>
        <v>41592.713217592594</v>
      </c>
    </row>
    <row r="923" spans="1:20" ht="58" x14ac:dyDescent="0.35">
      <c r="A923">
        <v>921</v>
      </c>
      <c r="B923" s="1" t="s">
        <v>922</v>
      </c>
      <c r="C923" s="1" t="s">
        <v>5031</v>
      </c>
      <c r="D923" s="21">
        <v>15000</v>
      </c>
      <c r="E923" s="21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9">
        <f t="shared" si="57"/>
        <v>231.75</v>
      </c>
      <c r="Q923" t="s">
        <v>8312</v>
      </c>
      <c r="R923" t="s">
        <v>8329</v>
      </c>
      <c r="S923" s="13">
        <f t="shared" si="58"/>
        <v>40847.171018518515</v>
      </c>
      <c r="T923" s="13">
        <f t="shared" si="59"/>
        <v>40889.212685185186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 s="21">
        <v>27000</v>
      </c>
      <c r="E924" s="21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9">
        <f t="shared" si="57"/>
        <v>189.33333333333334</v>
      </c>
      <c r="Q924" t="s">
        <v>8312</v>
      </c>
      <c r="R924" t="s">
        <v>8329</v>
      </c>
      <c r="S924" s="13">
        <f t="shared" si="58"/>
        <v>41878.530011574076</v>
      </c>
      <c r="T924" s="13">
        <f t="shared" si="59"/>
        <v>41913.530011574076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 s="21">
        <v>15000</v>
      </c>
      <c r="E925" s="21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9">
        <f t="shared" si="57"/>
        <v>55</v>
      </c>
      <c r="Q925" t="s">
        <v>8312</v>
      </c>
      <c r="R925" t="s">
        <v>8329</v>
      </c>
      <c r="S925" s="13">
        <f t="shared" si="58"/>
        <v>41934.959756944445</v>
      </c>
      <c r="T925" s="13">
        <f t="shared" si="59"/>
        <v>41965.001423611116</v>
      </c>
    </row>
    <row r="926" spans="1:20" ht="58" x14ac:dyDescent="0.35">
      <c r="A926">
        <v>924</v>
      </c>
      <c r="B926" s="1" t="s">
        <v>925</v>
      </c>
      <c r="C926" s="1" t="s">
        <v>5034</v>
      </c>
      <c r="D926" s="21">
        <v>3000</v>
      </c>
      <c r="E926" s="21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9">
        <f t="shared" si="57"/>
        <v>21.8</v>
      </c>
      <c r="Q926" t="s">
        <v>8312</v>
      </c>
      <c r="R926" t="s">
        <v>8329</v>
      </c>
      <c r="S926" s="13">
        <f t="shared" si="58"/>
        <v>41288.942928240744</v>
      </c>
      <c r="T926" s="13">
        <f t="shared" si="59"/>
        <v>41318.942928240744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 s="21">
        <v>6000</v>
      </c>
      <c r="E927" s="21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9">
        <f t="shared" si="57"/>
        <v>32</v>
      </c>
      <c r="Q927" t="s">
        <v>8312</v>
      </c>
      <c r="R927" t="s">
        <v>8329</v>
      </c>
      <c r="S927" s="13">
        <f t="shared" si="58"/>
        <v>41575.880914351852</v>
      </c>
      <c r="T927" s="13">
        <f t="shared" si="59"/>
        <v>41605.922581018516</v>
      </c>
    </row>
    <row r="928" spans="1:20" ht="58" x14ac:dyDescent="0.35">
      <c r="A928">
        <v>926</v>
      </c>
      <c r="B928" s="1" t="s">
        <v>927</v>
      </c>
      <c r="C928" s="1" t="s">
        <v>5036</v>
      </c>
      <c r="D928" s="21">
        <v>7000</v>
      </c>
      <c r="E928" s="21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 t="e">
        <f t="shared" si="57"/>
        <v>#DIV/0!</v>
      </c>
      <c r="Q928" t="s">
        <v>8312</v>
      </c>
      <c r="R928" t="s">
        <v>8329</v>
      </c>
      <c r="S928" s="13">
        <f t="shared" si="58"/>
        <v>40338.02002314815</v>
      </c>
      <c r="T928" s="13">
        <f t="shared" si="59"/>
        <v>40367.944444444445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 s="21">
        <v>20000</v>
      </c>
      <c r="E929" s="21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 t="e">
        <f t="shared" si="57"/>
        <v>#DIV/0!</v>
      </c>
      <c r="Q929" t="s">
        <v>8312</v>
      </c>
      <c r="R929" t="s">
        <v>8329</v>
      </c>
      <c r="S929" s="13">
        <f t="shared" si="58"/>
        <v>41013.822858796295</v>
      </c>
      <c r="T929" s="13">
        <f t="shared" si="59"/>
        <v>41043.822858796295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 s="21">
        <v>14500</v>
      </c>
      <c r="E930" s="21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9">
        <f t="shared" si="57"/>
        <v>56.25</v>
      </c>
      <c r="Q930" t="s">
        <v>8312</v>
      </c>
      <c r="R930" t="s">
        <v>8329</v>
      </c>
      <c r="S930" s="13">
        <f t="shared" si="58"/>
        <v>41180.86241898148</v>
      </c>
      <c r="T930" s="13">
        <f t="shared" si="59"/>
        <v>41231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 s="21">
        <v>500</v>
      </c>
      <c r="E931" s="2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 t="e">
        <f t="shared" si="57"/>
        <v>#DIV/0!</v>
      </c>
      <c r="Q931" t="s">
        <v>8312</v>
      </c>
      <c r="R931" t="s">
        <v>8329</v>
      </c>
      <c r="S931" s="13">
        <f t="shared" si="58"/>
        <v>40978.238067129627</v>
      </c>
      <c r="T931" s="13">
        <f t="shared" si="59"/>
        <v>41008.196400462963</v>
      </c>
    </row>
    <row r="932" spans="1:20" ht="58" x14ac:dyDescent="0.35">
      <c r="A932">
        <v>930</v>
      </c>
      <c r="B932" s="1" t="s">
        <v>931</v>
      </c>
      <c r="C932" s="1" t="s">
        <v>5040</v>
      </c>
      <c r="D932" s="21">
        <v>900</v>
      </c>
      <c r="E932" s="21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9">
        <f t="shared" si="57"/>
        <v>69</v>
      </c>
      <c r="Q932" t="s">
        <v>8312</v>
      </c>
      <c r="R932" t="s">
        <v>8329</v>
      </c>
      <c r="S932" s="13">
        <f t="shared" si="58"/>
        <v>40312.915578703702</v>
      </c>
      <c r="T932" s="13">
        <f t="shared" si="59"/>
        <v>40354.897222222222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 s="21">
        <v>2000</v>
      </c>
      <c r="E933" s="21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9">
        <f t="shared" si="57"/>
        <v>18.714285714285715</v>
      </c>
      <c r="Q933" t="s">
        <v>8312</v>
      </c>
      <c r="R933" t="s">
        <v>8329</v>
      </c>
      <c r="S933" s="13">
        <f t="shared" si="58"/>
        <v>41680.359976851854</v>
      </c>
      <c r="T933" s="13">
        <f t="shared" si="59"/>
        <v>41714.916666666664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 s="21">
        <v>9500</v>
      </c>
      <c r="E934" s="21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9">
        <f t="shared" si="57"/>
        <v>46.033333333333331</v>
      </c>
      <c r="Q934" t="s">
        <v>8312</v>
      </c>
      <c r="R934" t="s">
        <v>8329</v>
      </c>
      <c r="S934" s="13">
        <f t="shared" si="58"/>
        <v>41310.969270833331</v>
      </c>
      <c r="T934" s="13">
        <f t="shared" si="59"/>
        <v>41355.927604166667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 s="21">
        <v>2000</v>
      </c>
      <c r="E935" s="21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9">
        <f t="shared" si="57"/>
        <v>60</v>
      </c>
      <c r="Q935" t="s">
        <v>8312</v>
      </c>
      <c r="R935" t="s">
        <v>8329</v>
      </c>
      <c r="S935" s="13">
        <f t="shared" si="58"/>
        <v>41711.169085648151</v>
      </c>
      <c r="T935" s="13">
        <f t="shared" si="59"/>
        <v>41771.169085648151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 s="21">
        <v>5000</v>
      </c>
      <c r="E936" s="21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9">
        <f t="shared" si="57"/>
        <v>50.666666666666664</v>
      </c>
      <c r="Q936" t="s">
        <v>8312</v>
      </c>
      <c r="R936" t="s">
        <v>8329</v>
      </c>
      <c r="S936" s="13">
        <f t="shared" si="58"/>
        <v>41733.737083333333</v>
      </c>
      <c r="T936" s="13">
        <f t="shared" si="59"/>
        <v>41763.25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 s="21">
        <v>3500</v>
      </c>
      <c r="E937" s="21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9">
        <f t="shared" si="57"/>
        <v>25</v>
      </c>
      <c r="Q937" t="s">
        <v>8312</v>
      </c>
      <c r="R937" t="s">
        <v>8329</v>
      </c>
      <c r="S937" s="13">
        <f t="shared" si="58"/>
        <v>42368.333668981482</v>
      </c>
      <c r="T937" s="13">
        <f t="shared" si="59"/>
        <v>42398.333668981482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 s="21">
        <v>1400</v>
      </c>
      <c r="E938" s="21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 t="e">
        <f t="shared" si="57"/>
        <v>#DIV/0!</v>
      </c>
      <c r="Q938" t="s">
        <v>8312</v>
      </c>
      <c r="R938" t="s">
        <v>8329</v>
      </c>
      <c r="S938" s="13">
        <f t="shared" si="58"/>
        <v>40883.024178240739</v>
      </c>
      <c r="T938" s="13">
        <f t="shared" si="59"/>
        <v>40926.833333333336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 s="21">
        <v>3500</v>
      </c>
      <c r="E939" s="21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9">
        <f t="shared" si="57"/>
        <v>20</v>
      </c>
      <c r="Q939" t="s">
        <v>8312</v>
      </c>
      <c r="R939" t="s">
        <v>8329</v>
      </c>
      <c r="S939" s="13">
        <f t="shared" si="58"/>
        <v>41551.798113425924</v>
      </c>
      <c r="T939" s="13">
        <f t="shared" si="59"/>
        <v>41581.839780092596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 s="21">
        <v>7000</v>
      </c>
      <c r="E940" s="21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9">
        <f t="shared" si="57"/>
        <v>25</v>
      </c>
      <c r="Q940" t="s">
        <v>8312</v>
      </c>
      <c r="R940" t="s">
        <v>8329</v>
      </c>
      <c r="S940" s="13">
        <f t="shared" si="58"/>
        <v>41124.479722222226</v>
      </c>
      <c r="T940" s="13">
        <f t="shared" si="59"/>
        <v>41154.479722222226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 s="21">
        <v>2750</v>
      </c>
      <c r="E941" s="2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9">
        <f t="shared" si="57"/>
        <v>20</v>
      </c>
      <c r="Q941" t="s">
        <v>8312</v>
      </c>
      <c r="R941" t="s">
        <v>8329</v>
      </c>
      <c r="S941" s="13">
        <f t="shared" si="58"/>
        <v>41416.763171296298</v>
      </c>
      <c r="T941" s="13">
        <f t="shared" si="59"/>
        <v>41455.831944444442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 s="21">
        <v>9000</v>
      </c>
      <c r="E942" s="21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9">
        <f t="shared" si="57"/>
        <v>110.28571428571429</v>
      </c>
      <c r="Q942" t="s">
        <v>8323</v>
      </c>
      <c r="R942" t="s">
        <v>8325</v>
      </c>
      <c r="S942" s="13">
        <f t="shared" si="58"/>
        <v>42182.008402777778</v>
      </c>
      <c r="T942" s="13">
        <f t="shared" si="59"/>
        <v>42227.008402777778</v>
      </c>
    </row>
    <row r="943" spans="1:20" ht="58" x14ac:dyDescent="0.35">
      <c r="A943">
        <v>941</v>
      </c>
      <c r="B943" s="1" t="s">
        <v>942</v>
      </c>
      <c r="C943" s="1" t="s">
        <v>5051</v>
      </c>
      <c r="D943" s="21">
        <v>50000</v>
      </c>
      <c r="E943" s="21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9">
        <f t="shared" si="57"/>
        <v>37.451612903225808</v>
      </c>
      <c r="Q943" t="s">
        <v>8323</v>
      </c>
      <c r="R943" t="s">
        <v>8325</v>
      </c>
      <c r="S943" s="13">
        <f t="shared" si="58"/>
        <v>42746.096585648149</v>
      </c>
      <c r="T943" s="13">
        <f t="shared" si="59"/>
        <v>42776.096585648149</v>
      </c>
    </row>
    <row r="944" spans="1:20" ht="58" x14ac:dyDescent="0.35">
      <c r="A944">
        <v>942</v>
      </c>
      <c r="B944" s="1" t="s">
        <v>943</v>
      </c>
      <c r="C944" s="1" t="s">
        <v>5052</v>
      </c>
      <c r="D944" s="21">
        <v>7500</v>
      </c>
      <c r="E944" s="21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9">
        <f t="shared" si="57"/>
        <v>41.75</v>
      </c>
      <c r="Q944" t="s">
        <v>8323</v>
      </c>
      <c r="R944" t="s">
        <v>8325</v>
      </c>
      <c r="S944" s="13">
        <f t="shared" si="58"/>
        <v>42382.843287037031</v>
      </c>
      <c r="T944" s="13">
        <f t="shared" si="59"/>
        <v>42418.843287037031</v>
      </c>
    </row>
    <row r="945" spans="1:20" ht="29" x14ac:dyDescent="0.35">
      <c r="A945">
        <v>943</v>
      </c>
      <c r="B945" s="1" t="s">
        <v>944</v>
      </c>
      <c r="C945" s="1" t="s">
        <v>5053</v>
      </c>
      <c r="D945" s="21">
        <v>3000</v>
      </c>
      <c r="E945" s="21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9">
        <f t="shared" si="57"/>
        <v>24.083333333333332</v>
      </c>
      <c r="Q945" t="s">
        <v>8323</v>
      </c>
      <c r="R945" t="s">
        <v>8325</v>
      </c>
      <c r="S945" s="13">
        <f t="shared" si="58"/>
        <v>42673.66788194445</v>
      </c>
      <c r="T945" s="13">
        <f t="shared" si="59"/>
        <v>42703.709548611107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 s="21">
        <v>50000</v>
      </c>
      <c r="E946" s="21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9">
        <f t="shared" si="57"/>
        <v>69.40625</v>
      </c>
      <c r="Q946" t="s">
        <v>8323</v>
      </c>
      <c r="R946" t="s">
        <v>8325</v>
      </c>
      <c r="S946" s="13">
        <f t="shared" si="58"/>
        <v>42444.583912037036</v>
      </c>
      <c r="T946" s="13">
        <f t="shared" si="59"/>
        <v>42478.583333333328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 s="21">
        <v>100000</v>
      </c>
      <c r="E947" s="21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9">
        <f t="shared" si="57"/>
        <v>155.25</v>
      </c>
      <c r="Q947" t="s">
        <v>8323</v>
      </c>
      <c r="R947" t="s">
        <v>8325</v>
      </c>
      <c r="S947" s="13">
        <f t="shared" si="58"/>
        <v>42732.872986111113</v>
      </c>
      <c r="T947" s="13">
        <f t="shared" si="59"/>
        <v>42784.999305555553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 s="21">
        <v>15000</v>
      </c>
      <c r="E948" s="21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9">
        <f t="shared" si="57"/>
        <v>57.2</v>
      </c>
      <c r="Q948" t="s">
        <v>8323</v>
      </c>
      <c r="R948" t="s">
        <v>8325</v>
      </c>
      <c r="S948" s="13">
        <f t="shared" si="58"/>
        <v>42592.750555555554</v>
      </c>
      <c r="T948" s="13">
        <f t="shared" si="59"/>
        <v>42622.750555555554</v>
      </c>
    </row>
    <row r="949" spans="1:20" ht="58" x14ac:dyDescent="0.35">
      <c r="A949">
        <v>947</v>
      </c>
      <c r="B949" s="1" t="s">
        <v>948</v>
      </c>
      <c r="C949" s="1" t="s">
        <v>5057</v>
      </c>
      <c r="D949" s="21">
        <v>850</v>
      </c>
      <c r="E949" s="21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 t="e">
        <f t="shared" si="57"/>
        <v>#DIV/0!</v>
      </c>
      <c r="Q949" t="s">
        <v>8323</v>
      </c>
      <c r="R949" t="s">
        <v>8325</v>
      </c>
      <c r="S949" s="13">
        <f t="shared" si="58"/>
        <v>42491.781319444446</v>
      </c>
      <c r="T949" s="13">
        <f t="shared" si="59"/>
        <v>42551.781319444446</v>
      </c>
    </row>
    <row r="950" spans="1:20" ht="58" x14ac:dyDescent="0.35">
      <c r="A950">
        <v>948</v>
      </c>
      <c r="B950" s="1" t="s">
        <v>949</v>
      </c>
      <c r="C950" s="1" t="s">
        <v>5058</v>
      </c>
      <c r="D950" s="21">
        <v>4000</v>
      </c>
      <c r="E950" s="21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9">
        <f t="shared" si="57"/>
        <v>60</v>
      </c>
      <c r="Q950" t="s">
        <v>8323</v>
      </c>
      <c r="R950" t="s">
        <v>8325</v>
      </c>
      <c r="S950" s="13">
        <f t="shared" si="58"/>
        <v>42411.828287037039</v>
      </c>
      <c r="T950" s="13">
        <f t="shared" si="59"/>
        <v>42441.828287037039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 s="21">
        <v>20000</v>
      </c>
      <c r="E951" s="2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9">
        <f t="shared" si="57"/>
        <v>39</v>
      </c>
      <c r="Q951" t="s">
        <v>8323</v>
      </c>
      <c r="R951" t="s">
        <v>8325</v>
      </c>
      <c r="S951" s="13">
        <f t="shared" si="58"/>
        <v>42361.043703703705</v>
      </c>
      <c r="T951" s="13">
        <f t="shared" si="59"/>
        <v>42421.043703703705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 s="21">
        <v>5000</v>
      </c>
      <c r="E952" s="21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9">
        <f t="shared" si="57"/>
        <v>58.416666666666664</v>
      </c>
      <c r="Q952" t="s">
        <v>8323</v>
      </c>
      <c r="R952" t="s">
        <v>8325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 s="21">
        <v>50000</v>
      </c>
      <c r="E953" s="21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9">
        <f t="shared" si="57"/>
        <v>158.63636363636363</v>
      </c>
      <c r="Q953" t="s">
        <v>8323</v>
      </c>
      <c r="R953" t="s">
        <v>8325</v>
      </c>
      <c r="S953" s="13">
        <f t="shared" si="58"/>
        <v>42480.653611111105</v>
      </c>
      <c r="T953" s="13">
        <f t="shared" si="59"/>
        <v>42525.653611111105</v>
      </c>
    </row>
    <row r="954" spans="1:20" ht="29" x14ac:dyDescent="0.35">
      <c r="A954">
        <v>952</v>
      </c>
      <c r="B954" s="1" t="s">
        <v>953</v>
      </c>
      <c r="C954" s="1" t="s">
        <v>5062</v>
      </c>
      <c r="D954" s="21">
        <v>49000</v>
      </c>
      <c r="E954" s="21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9">
        <f t="shared" si="57"/>
        <v>99.857142857142861</v>
      </c>
      <c r="Q954" t="s">
        <v>8323</v>
      </c>
      <c r="R954" t="s">
        <v>8325</v>
      </c>
      <c r="S954" s="13">
        <f t="shared" si="58"/>
        <v>42662.613564814819</v>
      </c>
      <c r="T954" s="13">
        <f t="shared" si="59"/>
        <v>42692.655231481483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 s="21">
        <v>15000</v>
      </c>
      <c r="E955" s="21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9">
        <f t="shared" si="57"/>
        <v>25.2</v>
      </c>
      <c r="Q955" t="s">
        <v>8323</v>
      </c>
      <c r="R955" t="s">
        <v>8325</v>
      </c>
      <c r="S955" s="13">
        <f t="shared" si="58"/>
        <v>41999.164340277777</v>
      </c>
      <c r="T955" s="13">
        <f t="shared" si="59"/>
        <v>42029.164340277777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 s="21">
        <v>15000</v>
      </c>
      <c r="E956" s="21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9">
        <f t="shared" si="57"/>
        <v>89.191780821917803</v>
      </c>
      <c r="Q956" t="s">
        <v>8323</v>
      </c>
      <c r="R956" t="s">
        <v>8325</v>
      </c>
      <c r="S956" s="13">
        <f t="shared" si="58"/>
        <v>42194.833784722221</v>
      </c>
      <c r="T956" s="13">
        <f t="shared" si="59"/>
        <v>42236.833784722221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 s="21">
        <v>300000</v>
      </c>
      <c r="E957" s="21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9">
        <f t="shared" si="57"/>
        <v>182.6236559139785</v>
      </c>
      <c r="Q957" t="s">
        <v>8323</v>
      </c>
      <c r="R957" t="s">
        <v>8325</v>
      </c>
      <c r="S957" s="13">
        <f t="shared" si="58"/>
        <v>42586.295138888891</v>
      </c>
      <c r="T957" s="13">
        <f t="shared" si="59"/>
        <v>42626.295138888891</v>
      </c>
    </row>
    <row r="958" spans="1:20" ht="58" x14ac:dyDescent="0.35">
      <c r="A958">
        <v>956</v>
      </c>
      <c r="B958" s="1" t="s">
        <v>957</v>
      </c>
      <c r="C958" s="1" t="s">
        <v>5066</v>
      </c>
      <c r="D958" s="21">
        <v>50000</v>
      </c>
      <c r="E958" s="21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9">
        <f t="shared" si="57"/>
        <v>50.647058823529413</v>
      </c>
      <c r="Q958" t="s">
        <v>8323</v>
      </c>
      <c r="R958" t="s">
        <v>8325</v>
      </c>
      <c r="S958" s="13">
        <f t="shared" si="58"/>
        <v>42060.913877314815</v>
      </c>
      <c r="T958" s="13">
        <f t="shared" si="59"/>
        <v>42120.872210648144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 s="21">
        <v>12000</v>
      </c>
      <c r="E959" s="21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9">
        <f t="shared" si="57"/>
        <v>33.285714285714285</v>
      </c>
      <c r="Q959" t="s">
        <v>8323</v>
      </c>
      <c r="R959" t="s">
        <v>8325</v>
      </c>
      <c r="S959" s="13">
        <f t="shared" si="58"/>
        <v>42660.552465277782</v>
      </c>
      <c r="T959" s="13">
        <f t="shared" si="59"/>
        <v>42691.594131944439</v>
      </c>
    </row>
    <row r="960" spans="1:20" ht="58" x14ac:dyDescent="0.35">
      <c r="A960">
        <v>958</v>
      </c>
      <c r="B960" s="1" t="s">
        <v>959</v>
      </c>
      <c r="C960" s="1" t="s">
        <v>5068</v>
      </c>
      <c r="D960" s="21">
        <v>7777</v>
      </c>
      <c r="E960" s="21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9">
        <f t="shared" si="57"/>
        <v>51.823529411764703</v>
      </c>
      <c r="Q960" t="s">
        <v>8323</v>
      </c>
      <c r="R960" t="s">
        <v>8325</v>
      </c>
      <c r="S960" s="13">
        <f t="shared" si="58"/>
        <v>42082.802812499998</v>
      </c>
      <c r="T960" s="13">
        <f t="shared" si="59"/>
        <v>42104.207638888889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 s="21">
        <v>50000</v>
      </c>
      <c r="E961" s="2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9">
        <f t="shared" si="57"/>
        <v>113.62573099415205</v>
      </c>
      <c r="Q961" t="s">
        <v>8323</v>
      </c>
      <c r="R961" t="s">
        <v>8325</v>
      </c>
      <c r="S961" s="13">
        <f t="shared" si="58"/>
        <v>41993.174363425926</v>
      </c>
      <c r="T961" s="13">
        <f t="shared" si="59"/>
        <v>42023.174363425926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 s="21">
        <v>55650</v>
      </c>
      <c r="E962" s="21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9">
        <f t="shared" si="57"/>
        <v>136.46276595744681</v>
      </c>
      <c r="Q962" t="s">
        <v>8323</v>
      </c>
      <c r="R962" t="s">
        <v>8325</v>
      </c>
      <c r="S962" s="13">
        <f t="shared" si="58"/>
        <v>42766.626793981486</v>
      </c>
      <c r="T962" s="13">
        <f t="shared" si="59"/>
        <v>42808.585127314815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 s="21">
        <v>95000</v>
      </c>
      <c r="E963" s="21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 s="9">
        <f t="shared" ref="P963:P1026" si="61">E963/L963</f>
        <v>364.35454545454547</v>
      </c>
      <c r="Q963" t="s">
        <v>8323</v>
      </c>
      <c r="R963" t="s">
        <v>8325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 s="21">
        <v>2500</v>
      </c>
      <c r="E964" s="21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9">
        <f t="shared" si="61"/>
        <v>19.243243243243242</v>
      </c>
      <c r="Q964" t="s">
        <v>8323</v>
      </c>
      <c r="R964" t="s">
        <v>8325</v>
      </c>
      <c r="S964" s="13">
        <f t="shared" si="62"/>
        <v>42373.712418981479</v>
      </c>
      <c r="T964" s="13">
        <f t="shared" si="63"/>
        <v>42411.712418981479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 s="21">
        <v>35000</v>
      </c>
      <c r="E965" s="21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9">
        <f t="shared" si="61"/>
        <v>41.888888888888886</v>
      </c>
      <c r="Q965" t="s">
        <v>8323</v>
      </c>
      <c r="R965" t="s">
        <v>8325</v>
      </c>
      <c r="S965" s="13">
        <f t="shared" si="62"/>
        <v>42625.635636574079</v>
      </c>
      <c r="T965" s="13">
        <f t="shared" si="63"/>
        <v>42660.635636574079</v>
      </c>
    </row>
    <row r="966" spans="1:20" ht="58" x14ac:dyDescent="0.35">
      <c r="A966">
        <v>964</v>
      </c>
      <c r="B966" s="1" t="s">
        <v>965</v>
      </c>
      <c r="C966" s="1" t="s">
        <v>5074</v>
      </c>
      <c r="D966" s="21">
        <v>110000</v>
      </c>
      <c r="E966" s="21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9">
        <f t="shared" si="61"/>
        <v>30.310344827586206</v>
      </c>
      <c r="Q966" t="s">
        <v>8323</v>
      </c>
      <c r="R966" t="s">
        <v>8325</v>
      </c>
      <c r="S966" s="13">
        <f t="shared" si="62"/>
        <v>42208.628692129627</v>
      </c>
      <c r="T966" s="13">
        <f t="shared" si="63"/>
        <v>42248.628692129627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 s="21">
        <v>25000</v>
      </c>
      <c r="E967" s="21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9">
        <f t="shared" si="61"/>
        <v>49.666666666666664</v>
      </c>
      <c r="Q967" t="s">
        <v>8323</v>
      </c>
      <c r="R967" t="s">
        <v>8325</v>
      </c>
      <c r="S967" s="13">
        <f t="shared" si="62"/>
        <v>42637.016736111109</v>
      </c>
      <c r="T967" s="13">
        <f t="shared" si="63"/>
        <v>42669.165972222225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 s="21">
        <v>12000</v>
      </c>
      <c r="E968" s="21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9">
        <f t="shared" si="61"/>
        <v>59.2</v>
      </c>
      <c r="Q968" t="s">
        <v>8323</v>
      </c>
      <c r="R968" t="s">
        <v>8325</v>
      </c>
      <c r="S968" s="13">
        <f t="shared" si="62"/>
        <v>42619.635787037041</v>
      </c>
      <c r="T968" s="13">
        <f t="shared" si="63"/>
        <v>42649.635787037041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 s="21">
        <v>20000</v>
      </c>
      <c r="E969" s="21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9">
        <f t="shared" si="61"/>
        <v>43.97530864197531</v>
      </c>
      <c r="Q969" t="s">
        <v>8323</v>
      </c>
      <c r="R969" t="s">
        <v>8325</v>
      </c>
      <c r="S969" s="13">
        <f t="shared" si="62"/>
        <v>42422.254328703704</v>
      </c>
      <c r="T969" s="13">
        <f t="shared" si="63"/>
        <v>42482.21266203704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 s="21">
        <v>8000</v>
      </c>
      <c r="E970" s="21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9">
        <f t="shared" si="61"/>
        <v>26.5</v>
      </c>
      <c r="Q970" t="s">
        <v>8323</v>
      </c>
      <c r="R970" t="s">
        <v>8325</v>
      </c>
      <c r="S970" s="13">
        <f t="shared" si="62"/>
        <v>41836.847615740742</v>
      </c>
      <c r="T970" s="13">
        <f t="shared" si="63"/>
        <v>41866.847615740742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 s="21">
        <v>30000</v>
      </c>
      <c r="E971" s="2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9">
        <f t="shared" si="61"/>
        <v>1272.7272727272727</v>
      </c>
      <c r="Q971" t="s">
        <v>8323</v>
      </c>
      <c r="R971" t="s">
        <v>8325</v>
      </c>
      <c r="S971" s="13">
        <f t="shared" si="62"/>
        <v>42742.30332175926</v>
      </c>
      <c r="T971" s="13">
        <f t="shared" si="63"/>
        <v>42775.30332175926</v>
      </c>
    </row>
    <row r="972" spans="1:20" ht="58" x14ac:dyDescent="0.35">
      <c r="A972">
        <v>970</v>
      </c>
      <c r="B972" s="1" t="s">
        <v>971</v>
      </c>
      <c r="C972" s="1" t="s">
        <v>5080</v>
      </c>
      <c r="D972" s="21">
        <v>5000</v>
      </c>
      <c r="E972" s="21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9">
        <f t="shared" si="61"/>
        <v>164</v>
      </c>
      <c r="Q972" t="s">
        <v>8323</v>
      </c>
      <c r="R972" t="s">
        <v>8325</v>
      </c>
      <c r="S972" s="13">
        <f t="shared" si="62"/>
        <v>42721.220520833333</v>
      </c>
      <c r="T972" s="13">
        <f t="shared" si="63"/>
        <v>42758.207638888889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 s="21">
        <v>100000</v>
      </c>
      <c r="E973" s="21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9">
        <f t="shared" si="61"/>
        <v>45.2</v>
      </c>
      <c r="Q973" t="s">
        <v>8323</v>
      </c>
      <c r="R973" t="s">
        <v>8325</v>
      </c>
      <c r="S973" s="13">
        <f t="shared" si="62"/>
        <v>42111.709027777775</v>
      </c>
      <c r="T973" s="13">
        <f t="shared" si="63"/>
        <v>42156.709027777775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 s="21">
        <v>20000</v>
      </c>
      <c r="E974" s="21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9">
        <f t="shared" si="61"/>
        <v>153.88888888888889</v>
      </c>
      <c r="Q974" t="s">
        <v>8323</v>
      </c>
      <c r="R974" t="s">
        <v>8325</v>
      </c>
      <c r="S974" s="13">
        <f t="shared" si="62"/>
        <v>41856.865717592591</v>
      </c>
      <c r="T974" s="13">
        <f t="shared" si="63"/>
        <v>41886.290972222225</v>
      </c>
    </row>
    <row r="975" spans="1:20" ht="58" x14ac:dyDescent="0.35">
      <c r="A975">
        <v>973</v>
      </c>
      <c r="B975" s="1" t="s">
        <v>974</v>
      </c>
      <c r="C975" s="1" t="s">
        <v>5083</v>
      </c>
      <c r="D975" s="21">
        <v>20000</v>
      </c>
      <c r="E975" s="21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9">
        <f t="shared" si="61"/>
        <v>51.375</v>
      </c>
      <c r="Q975" t="s">
        <v>8323</v>
      </c>
      <c r="R975" t="s">
        <v>8325</v>
      </c>
      <c r="S975" s="13">
        <f t="shared" si="62"/>
        <v>42257.014965277776</v>
      </c>
      <c r="T975" s="13">
        <f t="shared" si="63"/>
        <v>42317.056631944448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 s="21">
        <v>50000</v>
      </c>
      <c r="E976" s="21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9">
        <f t="shared" si="61"/>
        <v>93.333333333333329</v>
      </c>
      <c r="Q976" t="s">
        <v>8323</v>
      </c>
      <c r="R976" t="s">
        <v>8325</v>
      </c>
      <c r="S976" s="13">
        <f t="shared" si="62"/>
        <v>42424.749490740738</v>
      </c>
      <c r="T976" s="13">
        <f t="shared" si="63"/>
        <v>42454.707824074074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 s="21">
        <v>100000</v>
      </c>
      <c r="E977" s="21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9">
        <f t="shared" si="61"/>
        <v>108.625</v>
      </c>
      <c r="Q977" t="s">
        <v>8323</v>
      </c>
      <c r="R977" t="s">
        <v>8325</v>
      </c>
      <c r="S977" s="13">
        <f t="shared" si="62"/>
        <v>42489.696585648147</v>
      </c>
      <c r="T977" s="13">
        <f t="shared" si="63"/>
        <v>42549.696585648147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 s="21">
        <v>150000</v>
      </c>
      <c r="E978" s="21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9">
        <f t="shared" si="61"/>
        <v>160.5</v>
      </c>
      <c r="Q978" t="s">
        <v>8323</v>
      </c>
      <c r="R978" t="s">
        <v>8325</v>
      </c>
      <c r="S978" s="13">
        <f t="shared" si="62"/>
        <v>42185.058993055558</v>
      </c>
      <c r="T978" s="13">
        <f t="shared" si="63"/>
        <v>42230.058993055558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 s="21">
        <v>2700</v>
      </c>
      <c r="E979" s="21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9">
        <f t="shared" si="61"/>
        <v>75.75</v>
      </c>
      <c r="Q979" t="s">
        <v>8323</v>
      </c>
      <c r="R979" t="s">
        <v>8325</v>
      </c>
      <c r="S979" s="13">
        <f t="shared" si="62"/>
        <v>42391.942094907412</v>
      </c>
      <c r="T979" s="13">
        <f t="shared" si="63"/>
        <v>42421.942094907412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 s="21">
        <v>172889</v>
      </c>
      <c r="E980" s="21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9">
        <f t="shared" si="61"/>
        <v>790.83739837398377</v>
      </c>
      <c r="Q980" t="s">
        <v>8323</v>
      </c>
      <c r="R980" t="s">
        <v>8325</v>
      </c>
      <c r="S980" s="13">
        <f t="shared" si="62"/>
        <v>42395.309039351851</v>
      </c>
      <c r="T980" s="13">
        <f t="shared" si="63"/>
        <v>42425.309039351851</v>
      </c>
    </row>
    <row r="981" spans="1:20" ht="58" x14ac:dyDescent="0.35">
      <c r="A981">
        <v>979</v>
      </c>
      <c r="B981" s="1" t="s">
        <v>980</v>
      </c>
      <c r="C981" s="1" t="s">
        <v>5089</v>
      </c>
      <c r="D981" s="21">
        <v>35000</v>
      </c>
      <c r="E981" s="2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9">
        <f t="shared" si="61"/>
        <v>301.93916666666667</v>
      </c>
      <c r="Q981" t="s">
        <v>8323</v>
      </c>
      <c r="R981" t="s">
        <v>8325</v>
      </c>
      <c r="S981" s="13">
        <f t="shared" si="62"/>
        <v>42506.416990740734</v>
      </c>
      <c r="T981" s="13">
        <f t="shared" si="63"/>
        <v>42541.790972222225</v>
      </c>
    </row>
    <row r="982" spans="1:20" ht="58" x14ac:dyDescent="0.35">
      <c r="A982">
        <v>980</v>
      </c>
      <c r="B982" s="1" t="s">
        <v>981</v>
      </c>
      <c r="C982" s="1" t="s">
        <v>5090</v>
      </c>
      <c r="D982" s="21">
        <v>10000</v>
      </c>
      <c r="E982" s="21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9">
        <f t="shared" si="61"/>
        <v>47.935483870967744</v>
      </c>
      <c r="Q982" t="s">
        <v>8323</v>
      </c>
      <c r="R982" t="s">
        <v>8325</v>
      </c>
      <c r="S982" s="13">
        <f t="shared" si="62"/>
        <v>41928.904189814813</v>
      </c>
      <c r="T982" s="13">
        <f t="shared" si="63"/>
        <v>41973.945856481485</v>
      </c>
    </row>
    <row r="983" spans="1:20" ht="58" x14ac:dyDescent="0.35">
      <c r="A983">
        <v>981</v>
      </c>
      <c r="B983" s="1" t="s">
        <v>982</v>
      </c>
      <c r="C983" s="1" t="s">
        <v>5091</v>
      </c>
      <c r="D983" s="21">
        <v>88888</v>
      </c>
      <c r="E983" s="21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9">
        <f t="shared" si="61"/>
        <v>2.75</v>
      </c>
      <c r="Q983" t="s">
        <v>8323</v>
      </c>
      <c r="R983" t="s">
        <v>8325</v>
      </c>
      <c r="S983" s="13">
        <f t="shared" si="62"/>
        <v>41830.947013888886</v>
      </c>
      <c r="T983" s="13">
        <f t="shared" si="63"/>
        <v>41860.947013888886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 s="21">
        <v>17500</v>
      </c>
      <c r="E984" s="21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9">
        <f t="shared" si="61"/>
        <v>1</v>
      </c>
      <c r="Q984" t="s">
        <v>8323</v>
      </c>
      <c r="R984" t="s">
        <v>8325</v>
      </c>
      <c r="S984" s="13">
        <f t="shared" si="62"/>
        <v>42615.753310185188</v>
      </c>
      <c r="T984" s="13">
        <f t="shared" si="63"/>
        <v>42645.753310185188</v>
      </c>
    </row>
    <row r="985" spans="1:20" ht="58" x14ac:dyDescent="0.35">
      <c r="A985">
        <v>983</v>
      </c>
      <c r="B985" s="1" t="s">
        <v>984</v>
      </c>
      <c r="C985" s="1" t="s">
        <v>5093</v>
      </c>
      <c r="D985" s="21">
        <v>104219</v>
      </c>
      <c r="E985" s="21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9">
        <f t="shared" si="61"/>
        <v>171.79329608938548</v>
      </c>
      <c r="Q985" t="s">
        <v>8323</v>
      </c>
      <c r="R985" t="s">
        <v>8325</v>
      </c>
      <c r="S985" s="13">
        <f t="shared" si="62"/>
        <v>42574.667650462965</v>
      </c>
      <c r="T985" s="13">
        <f t="shared" si="63"/>
        <v>42605.870833333334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 s="21">
        <v>10000</v>
      </c>
      <c r="E986" s="21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9">
        <f t="shared" si="61"/>
        <v>35.333333333333336</v>
      </c>
      <c r="Q986" t="s">
        <v>8323</v>
      </c>
      <c r="R986" t="s">
        <v>8325</v>
      </c>
      <c r="S986" s="13">
        <f t="shared" si="62"/>
        <v>42061.11583333333</v>
      </c>
      <c r="T986" s="13">
        <f t="shared" si="63"/>
        <v>42091.074166666673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 s="21">
        <v>30000</v>
      </c>
      <c r="E987" s="21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9">
        <f t="shared" si="61"/>
        <v>82.086956521739125</v>
      </c>
      <c r="Q987" t="s">
        <v>8323</v>
      </c>
      <c r="R987" t="s">
        <v>8325</v>
      </c>
      <c r="S987" s="13">
        <f t="shared" si="62"/>
        <v>42339.967708333337</v>
      </c>
      <c r="T987" s="13">
        <f t="shared" si="63"/>
        <v>42369.958333333328</v>
      </c>
    </row>
    <row r="988" spans="1:20" ht="58" x14ac:dyDescent="0.35">
      <c r="A988">
        <v>986</v>
      </c>
      <c r="B988" s="1" t="s">
        <v>987</v>
      </c>
      <c r="C988" s="1" t="s">
        <v>5096</v>
      </c>
      <c r="D988" s="21">
        <v>20000</v>
      </c>
      <c r="E988" s="21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9">
        <f t="shared" si="61"/>
        <v>110.8695652173913</v>
      </c>
      <c r="Q988" t="s">
        <v>8323</v>
      </c>
      <c r="R988" t="s">
        <v>8325</v>
      </c>
      <c r="S988" s="13">
        <f t="shared" si="62"/>
        <v>42324.767361111109</v>
      </c>
      <c r="T988" s="13">
        <f t="shared" si="63"/>
        <v>42379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 s="21">
        <v>50000</v>
      </c>
      <c r="E989" s="21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9">
        <f t="shared" si="61"/>
        <v>161.21951219512195</v>
      </c>
      <c r="Q989" t="s">
        <v>8323</v>
      </c>
      <c r="R989" t="s">
        <v>8325</v>
      </c>
      <c r="S989" s="13">
        <f t="shared" si="62"/>
        <v>41773.294560185182</v>
      </c>
      <c r="T989" s="13">
        <f t="shared" si="63"/>
        <v>41813.294560185182</v>
      </c>
    </row>
    <row r="990" spans="1:20" ht="58" x14ac:dyDescent="0.35">
      <c r="A990">
        <v>988</v>
      </c>
      <c r="B990" s="1" t="s">
        <v>989</v>
      </c>
      <c r="C990" s="1" t="s">
        <v>5098</v>
      </c>
      <c r="D990" s="21">
        <v>5000</v>
      </c>
      <c r="E990" s="21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 t="e">
        <f t="shared" si="61"/>
        <v>#DIV/0!</v>
      </c>
      <c r="Q990" t="s">
        <v>8323</v>
      </c>
      <c r="R990" t="s">
        <v>8325</v>
      </c>
      <c r="S990" s="13">
        <f t="shared" si="62"/>
        <v>42614.356770833328</v>
      </c>
      <c r="T990" s="13">
        <f t="shared" si="63"/>
        <v>42644.356770833328</v>
      </c>
    </row>
    <row r="991" spans="1:20" ht="29" x14ac:dyDescent="0.35">
      <c r="A991">
        <v>989</v>
      </c>
      <c r="B991" s="1" t="s">
        <v>990</v>
      </c>
      <c r="C991" s="1" t="s">
        <v>5099</v>
      </c>
      <c r="D991" s="21">
        <v>10000</v>
      </c>
      <c r="E991" s="2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9">
        <f t="shared" si="61"/>
        <v>52.40625</v>
      </c>
      <c r="Q991" t="s">
        <v>8323</v>
      </c>
      <c r="R991" t="s">
        <v>8325</v>
      </c>
      <c r="S991" s="13">
        <f t="shared" si="62"/>
        <v>42611.933969907404</v>
      </c>
      <c r="T991" s="13">
        <f t="shared" si="63"/>
        <v>42641.933969907404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 s="21">
        <v>25000</v>
      </c>
      <c r="E992" s="21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9">
        <f t="shared" si="61"/>
        <v>13</v>
      </c>
      <c r="Q992" t="s">
        <v>8323</v>
      </c>
      <c r="R992" t="s">
        <v>8325</v>
      </c>
      <c r="S992" s="13">
        <f t="shared" si="62"/>
        <v>41855.784305555557</v>
      </c>
      <c r="T992" s="13">
        <f t="shared" si="63"/>
        <v>41885.784305555557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 s="21">
        <v>5000</v>
      </c>
      <c r="E993" s="21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9">
        <f t="shared" si="61"/>
        <v>30.285714285714285</v>
      </c>
      <c r="Q993" t="s">
        <v>8323</v>
      </c>
      <c r="R993" t="s">
        <v>8325</v>
      </c>
      <c r="S993" s="13">
        <f t="shared" si="62"/>
        <v>42538.75680555556</v>
      </c>
      <c r="T993" s="13">
        <f t="shared" si="63"/>
        <v>42563.785416666666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 s="21">
        <v>100000</v>
      </c>
      <c r="E994" s="21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9">
        <f t="shared" si="61"/>
        <v>116.75</v>
      </c>
      <c r="Q994" t="s">
        <v>8323</v>
      </c>
      <c r="R994" t="s">
        <v>8325</v>
      </c>
      <c r="S994" s="13">
        <f t="shared" si="62"/>
        <v>42437.924988425926</v>
      </c>
      <c r="T994" s="13">
        <f t="shared" si="63"/>
        <v>42497.883321759262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 s="21">
        <v>70000</v>
      </c>
      <c r="E995" s="21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9">
        <f t="shared" si="61"/>
        <v>89.59693877551021</v>
      </c>
      <c r="Q995" t="s">
        <v>8323</v>
      </c>
      <c r="R995" t="s">
        <v>8325</v>
      </c>
      <c r="S995" s="13">
        <f t="shared" si="62"/>
        <v>42652.964907407411</v>
      </c>
      <c r="T995" s="13">
        <f t="shared" si="63"/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 s="21">
        <v>200000</v>
      </c>
      <c r="E996" s="21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9">
        <f t="shared" si="61"/>
        <v>424.45454545454544</v>
      </c>
      <c r="Q996" t="s">
        <v>8323</v>
      </c>
      <c r="R996" t="s">
        <v>8325</v>
      </c>
      <c r="S996" s="13">
        <f t="shared" si="62"/>
        <v>41921.263078703705</v>
      </c>
      <c r="T996" s="13">
        <f t="shared" si="63"/>
        <v>41973.957638888889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 s="21">
        <v>10000</v>
      </c>
      <c r="E997" s="21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9">
        <f t="shared" si="61"/>
        <v>80.666666666666671</v>
      </c>
      <c r="Q997" t="s">
        <v>8323</v>
      </c>
      <c r="R997" t="s">
        <v>8325</v>
      </c>
      <c r="S997" s="13">
        <f t="shared" si="62"/>
        <v>41947.940740740742</v>
      </c>
      <c r="T997" s="13">
        <f t="shared" si="63"/>
        <v>41972.666666666672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 s="21">
        <v>4000</v>
      </c>
      <c r="E998" s="21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9">
        <f t="shared" si="61"/>
        <v>13</v>
      </c>
      <c r="Q998" t="s">
        <v>8323</v>
      </c>
      <c r="R998" t="s">
        <v>8325</v>
      </c>
      <c r="S998" s="13">
        <f t="shared" si="62"/>
        <v>41817.866435185184</v>
      </c>
      <c r="T998" s="13">
        <f t="shared" si="63"/>
        <v>41847.643750000003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 s="21">
        <v>5000</v>
      </c>
      <c r="E999" s="21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9">
        <f t="shared" si="61"/>
        <v>8.125</v>
      </c>
      <c r="Q999" t="s">
        <v>8323</v>
      </c>
      <c r="R999" t="s">
        <v>8325</v>
      </c>
      <c r="S999" s="13">
        <f t="shared" si="62"/>
        <v>41941.10297453704</v>
      </c>
      <c r="T999" s="13">
        <f t="shared" si="63"/>
        <v>41971.144641203704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 s="21">
        <v>60000</v>
      </c>
      <c r="E1000" s="2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9">
        <f t="shared" si="61"/>
        <v>153.42794759825327</v>
      </c>
      <c r="Q1000" t="s">
        <v>8323</v>
      </c>
      <c r="R1000" t="s">
        <v>8325</v>
      </c>
      <c r="S1000" s="13">
        <f t="shared" si="62"/>
        <v>42282.168993055559</v>
      </c>
      <c r="T1000" s="13">
        <f t="shared" si="63"/>
        <v>42327.210659722223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 s="21">
        <v>150000</v>
      </c>
      <c r="E1001" s="2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9">
        <f t="shared" si="61"/>
        <v>292.07499999999999</v>
      </c>
      <c r="Q1001" t="s">
        <v>8323</v>
      </c>
      <c r="R1001" t="s">
        <v>8325</v>
      </c>
      <c r="S1001" s="13">
        <f t="shared" si="62"/>
        <v>41926.29965277778</v>
      </c>
      <c r="T1001" s="13">
        <f t="shared" si="63"/>
        <v>41956.334722222222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 s="21">
        <v>894700</v>
      </c>
      <c r="E1002" s="2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9">
        <f t="shared" si="61"/>
        <v>3304</v>
      </c>
      <c r="Q1002" t="s">
        <v>8323</v>
      </c>
      <c r="R1002" t="s">
        <v>8325</v>
      </c>
      <c r="S1002" s="13">
        <f t="shared" si="62"/>
        <v>42749.059722222228</v>
      </c>
      <c r="T1002" s="13">
        <f t="shared" si="63"/>
        <v>42809.018055555556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 s="21">
        <v>5000</v>
      </c>
      <c r="E1003" s="2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9">
        <f t="shared" si="61"/>
        <v>1300</v>
      </c>
      <c r="Q1003" t="s">
        <v>8323</v>
      </c>
      <c r="R1003" t="s">
        <v>8325</v>
      </c>
      <c r="S1003" s="13">
        <f t="shared" si="62"/>
        <v>42720.720057870371</v>
      </c>
      <c r="T1003" s="13">
        <f t="shared" si="63"/>
        <v>42765.720057870371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 s="21">
        <v>9999</v>
      </c>
      <c r="E1004" s="2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9">
        <f t="shared" si="61"/>
        <v>134.54545454545453</v>
      </c>
      <c r="Q1004" t="s">
        <v>8323</v>
      </c>
      <c r="R1004" t="s">
        <v>8325</v>
      </c>
      <c r="S1004" s="13">
        <f t="shared" si="62"/>
        <v>42325.684189814812</v>
      </c>
      <c r="T1004" s="13">
        <f t="shared" si="63"/>
        <v>42355.249305555553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 s="21">
        <v>20000</v>
      </c>
      <c r="E1005" s="2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9">
        <f t="shared" si="61"/>
        <v>214.06666666666666</v>
      </c>
      <c r="Q1005" t="s">
        <v>8323</v>
      </c>
      <c r="R1005" t="s">
        <v>8325</v>
      </c>
      <c r="S1005" s="13">
        <f t="shared" si="62"/>
        <v>42780.709039351852</v>
      </c>
      <c r="T1005" s="13">
        <f t="shared" si="63"/>
        <v>42810.667372685188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 s="21">
        <v>25000</v>
      </c>
      <c r="E1006" s="2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9">
        <f t="shared" si="61"/>
        <v>216.33684210526314</v>
      </c>
      <c r="Q1006" t="s">
        <v>8323</v>
      </c>
      <c r="R1006" t="s">
        <v>8325</v>
      </c>
      <c r="S1006" s="13">
        <f t="shared" si="62"/>
        <v>42388.708645833336</v>
      </c>
      <c r="T1006" s="13">
        <f t="shared" si="63"/>
        <v>42418.708645833336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 s="21">
        <v>200000</v>
      </c>
      <c r="E1007" s="2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9">
        <f t="shared" si="61"/>
        <v>932.31055900621118</v>
      </c>
      <c r="Q1007" t="s">
        <v>8323</v>
      </c>
      <c r="R1007" t="s">
        <v>8325</v>
      </c>
      <c r="S1007" s="13">
        <f t="shared" si="62"/>
        <v>42276.624803240738</v>
      </c>
      <c r="T1007" s="13">
        <f t="shared" si="63"/>
        <v>42307.624803240738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 s="21">
        <v>4000</v>
      </c>
      <c r="E1008" s="2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9">
        <f t="shared" si="61"/>
        <v>29.25</v>
      </c>
      <c r="Q1008" t="s">
        <v>8323</v>
      </c>
      <c r="R1008" t="s">
        <v>8325</v>
      </c>
      <c r="S1008" s="13">
        <f t="shared" si="62"/>
        <v>41977.040185185186</v>
      </c>
      <c r="T1008" s="13">
        <f t="shared" si="63"/>
        <v>41985.299305555556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 s="21">
        <v>30000</v>
      </c>
      <c r="E1009" s="2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9">
        <f t="shared" si="61"/>
        <v>174.94736842105263</v>
      </c>
      <c r="Q1009" t="s">
        <v>8323</v>
      </c>
      <c r="R1009" t="s">
        <v>8325</v>
      </c>
      <c r="S1009" s="13">
        <f t="shared" si="62"/>
        <v>42676.583599537036</v>
      </c>
      <c r="T1009" s="13">
        <f t="shared" si="63"/>
        <v>42718.6252662037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 s="21">
        <v>93500</v>
      </c>
      <c r="E1010" s="2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9">
        <f t="shared" si="61"/>
        <v>250</v>
      </c>
      <c r="Q1010" t="s">
        <v>8323</v>
      </c>
      <c r="R1010" t="s">
        <v>8325</v>
      </c>
      <c r="S1010" s="13">
        <f t="shared" si="62"/>
        <v>42702.809201388889</v>
      </c>
      <c r="T1010" s="13">
        <f t="shared" si="63"/>
        <v>42732.809201388889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 s="21">
        <v>50000</v>
      </c>
      <c r="E1011" s="2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9">
        <f t="shared" si="61"/>
        <v>65</v>
      </c>
      <c r="Q1011" t="s">
        <v>8323</v>
      </c>
      <c r="R1011" t="s">
        <v>8325</v>
      </c>
      <c r="S1011" s="13">
        <f t="shared" si="62"/>
        <v>42510.604699074072</v>
      </c>
      <c r="T1011" s="13">
        <f t="shared" si="63"/>
        <v>42540.604699074072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 s="21">
        <v>115250</v>
      </c>
      <c r="E1012" s="2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9">
        <f t="shared" si="61"/>
        <v>55</v>
      </c>
      <c r="Q1012" t="s">
        <v>8323</v>
      </c>
      <c r="R1012" t="s">
        <v>8325</v>
      </c>
      <c r="S1012" s="13">
        <f t="shared" si="62"/>
        <v>42561.829421296294</v>
      </c>
      <c r="T1012" s="13">
        <f t="shared" si="63"/>
        <v>42618.124305555553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 s="21">
        <v>20000</v>
      </c>
      <c r="E1013" s="21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9">
        <f t="shared" si="61"/>
        <v>75</v>
      </c>
      <c r="Q1013" t="s">
        <v>8323</v>
      </c>
      <c r="R1013" t="s">
        <v>8325</v>
      </c>
      <c r="S1013" s="13">
        <f t="shared" si="62"/>
        <v>41946.898090277777</v>
      </c>
      <c r="T1013" s="13">
        <f t="shared" si="63"/>
        <v>41991.898090277777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 s="21">
        <v>5000</v>
      </c>
      <c r="E1014" s="2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9">
        <f t="shared" si="61"/>
        <v>1389.3561935483872</v>
      </c>
      <c r="Q1014" t="s">
        <v>8323</v>
      </c>
      <c r="R1014" t="s">
        <v>8325</v>
      </c>
      <c r="S1014" s="13">
        <f t="shared" si="62"/>
        <v>42714.440416666665</v>
      </c>
      <c r="T1014" s="13">
        <f t="shared" si="63"/>
        <v>42759.440416666665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 s="21">
        <v>25000</v>
      </c>
      <c r="E1015" s="2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9">
        <f t="shared" si="61"/>
        <v>95.911111111111111</v>
      </c>
      <c r="Q1015" t="s">
        <v>8323</v>
      </c>
      <c r="R1015" t="s">
        <v>8325</v>
      </c>
      <c r="S1015" s="13">
        <f t="shared" si="62"/>
        <v>42339.833981481483</v>
      </c>
      <c r="T1015" s="13">
        <f t="shared" si="63"/>
        <v>42367.833333333328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 s="21">
        <v>10000</v>
      </c>
      <c r="E1016" s="2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9">
        <f t="shared" si="61"/>
        <v>191.25</v>
      </c>
      <c r="Q1016" t="s">
        <v>8323</v>
      </c>
      <c r="R1016" t="s">
        <v>8325</v>
      </c>
      <c r="S1016" s="13">
        <f t="shared" si="62"/>
        <v>41955.002488425926</v>
      </c>
      <c r="T1016" s="13">
        <f t="shared" si="63"/>
        <v>42005.002488425926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 s="21">
        <v>9000</v>
      </c>
      <c r="E1017" s="2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9">
        <f t="shared" si="61"/>
        <v>40</v>
      </c>
      <c r="Q1017" t="s">
        <v>8323</v>
      </c>
      <c r="R1017" t="s">
        <v>8325</v>
      </c>
      <c r="S1017" s="13">
        <f t="shared" si="62"/>
        <v>42303.878414351857</v>
      </c>
      <c r="T1017" s="13">
        <f t="shared" si="63"/>
        <v>42333.920081018514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 s="21">
        <v>100000</v>
      </c>
      <c r="E1018" s="2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9">
        <f t="shared" si="61"/>
        <v>74.78947368421052</v>
      </c>
      <c r="Q1018" t="s">
        <v>8323</v>
      </c>
      <c r="R1018" t="s">
        <v>8325</v>
      </c>
      <c r="S1018" s="13">
        <f t="shared" si="62"/>
        <v>42422.107129629629</v>
      </c>
      <c r="T1018" s="13">
        <f t="shared" si="63"/>
        <v>42467.065462962957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 s="21">
        <v>250000</v>
      </c>
      <c r="E1019" s="2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9">
        <f t="shared" si="61"/>
        <v>161.11830985915492</v>
      </c>
      <c r="Q1019" t="s">
        <v>8323</v>
      </c>
      <c r="R1019" t="s">
        <v>8325</v>
      </c>
      <c r="S1019" s="13">
        <f t="shared" si="62"/>
        <v>42289.675173611111</v>
      </c>
      <c r="T1019" s="13">
        <f t="shared" si="63"/>
        <v>42329.716840277775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 s="21">
        <v>20000</v>
      </c>
      <c r="E1020" s="2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9">
        <f t="shared" si="61"/>
        <v>88.714285714285708</v>
      </c>
      <c r="Q1020" t="s">
        <v>8323</v>
      </c>
      <c r="R1020" t="s">
        <v>8325</v>
      </c>
      <c r="S1020" s="13">
        <f t="shared" si="62"/>
        <v>42535.492280092592</v>
      </c>
      <c r="T1020" s="13">
        <f t="shared" si="63"/>
        <v>42565.492280092592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 s="21">
        <v>45000</v>
      </c>
      <c r="E1021" s="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9">
        <f t="shared" si="61"/>
        <v>53.25</v>
      </c>
      <c r="Q1021" t="s">
        <v>8323</v>
      </c>
      <c r="R1021" t="s">
        <v>8325</v>
      </c>
      <c r="S1021" s="13">
        <f t="shared" si="62"/>
        <v>42009.973946759259</v>
      </c>
      <c r="T1021" s="13">
        <f t="shared" si="63"/>
        <v>42039.973946759259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 s="21">
        <v>1550</v>
      </c>
      <c r="E1022" s="2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9">
        <f t="shared" si="61"/>
        <v>106.2</v>
      </c>
      <c r="Q1022" t="s">
        <v>8312</v>
      </c>
      <c r="R1022" t="s">
        <v>8331</v>
      </c>
      <c r="S1022" s="13">
        <f t="shared" si="62"/>
        <v>42127.069548611107</v>
      </c>
      <c r="T1022" s="13">
        <f t="shared" si="63"/>
        <v>42157.032638888893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 s="21">
        <v>3000</v>
      </c>
      <c r="E1023" s="2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9">
        <f t="shared" si="61"/>
        <v>22.079728033472804</v>
      </c>
      <c r="Q1023" t="s">
        <v>8312</v>
      </c>
      <c r="R1023" t="s">
        <v>8331</v>
      </c>
      <c r="S1023" s="13">
        <f t="shared" si="62"/>
        <v>42271.251979166671</v>
      </c>
      <c r="T1023" s="13">
        <f t="shared" si="63"/>
        <v>42294.166666666672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 s="21">
        <v>2000</v>
      </c>
      <c r="E1024" s="2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9">
        <f t="shared" si="61"/>
        <v>31.054054054054053</v>
      </c>
      <c r="Q1024" t="s">
        <v>8312</v>
      </c>
      <c r="R1024" t="s">
        <v>8331</v>
      </c>
      <c r="S1024" s="13">
        <f t="shared" si="62"/>
        <v>42111.646724537044</v>
      </c>
      <c r="T1024" s="13">
        <f t="shared" si="63"/>
        <v>42141.646724537044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 s="21">
        <v>2000</v>
      </c>
      <c r="E1025" s="2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9">
        <f t="shared" si="61"/>
        <v>36.206106870229007</v>
      </c>
      <c r="Q1025" t="s">
        <v>8312</v>
      </c>
      <c r="R1025" t="s">
        <v>8331</v>
      </c>
      <c r="S1025" s="13">
        <f t="shared" si="62"/>
        <v>42145.919687500005</v>
      </c>
      <c r="T1025" s="13">
        <f t="shared" si="63"/>
        <v>42175.919687500005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 s="21">
        <v>20000</v>
      </c>
      <c r="E1026" s="2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9">
        <f t="shared" si="61"/>
        <v>388.9762295081967</v>
      </c>
      <c r="Q1026" t="s">
        <v>8312</v>
      </c>
      <c r="R1026" t="s">
        <v>8331</v>
      </c>
      <c r="S1026" s="13">
        <f t="shared" si="62"/>
        <v>42370.580590277779</v>
      </c>
      <c r="T1026" s="13">
        <f t="shared" si="63"/>
        <v>42400.580590277779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 s="21">
        <v>70000</v>
      </c>
      <c r="E1027" s="2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8312</v>
      </c>
      <c r="R1027" t="s">
        <v>8331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 s="21">
        <v>7000</v>
      </c>
      <c r="E1028" s="2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9">
        <f t="shared" si="65"/>
        <v>57.381803278688523</v>
      </c>
      <c r="Q1028" t="s">
        <v>8312</v>
      </c>
      <c r="R1028" t="s">
        <v>8331</v>
      </c>
      <c r="S1028" s="13">
        <f t="shared" si="66"/>
        <v>42426.407592592594</v>
      </c>
      <c r="T1028" s="13">
        <f t="shared" si="67"/>
        <v>42460.365925925929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 s="21">
        <v>7501</v>
      </c>
      <c r="E1029" s="2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9">
        <f t="shared" si="65"/>
        <v>69.666666666666671</v>
      </c>
      <c r="Q1029" t="s">
        <v>8312</v>
      </c>
      <c r="R1029" t="s">
        <v>8331</v>
      </c>
      <c r="S1029" s="13">
        <f t="shared" si="66"/>
        <v>41905.034108796295</v>
      </c>
      <c r="T1029" s="13">
        <f t="shared" si="67"/>
        <v>41935.034108796295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 s="21">
        <v>10000</v>
      </c>
      <c r="E1030" s="2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9">
        <f t="shared" si="65"/>
        <v>45.988235294117644</v>
      </c>
      <c r="Q1030" t="s">
        <v>8312</v>
      </c>
      <c r="R1030" t="s">
        <v>8331</v>
      </c>
      <c r="S1030" s="13">
        <f t="shared" si="66"/>
        <v>42755.627372685187</v>
      </c>
      <c r="T1030" s="13">
        <f t="shared" si="67"/>
        <v>42800.833333333328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 s="21">
        <v>10000</v>
      </c>
      <c r="E1031" s="2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9">
        <f t="shared" si="65"/>
        <v>79.262411347517727</v>
      </c>
      <c r="Q1031" t="s">
        <v>8312</v>
      </c>
      <c r="R1031" t="s">
        <v>8331</v>
      </c>
      <c r="S1031" s="13">
        <f t="shared" si="66"/>
        <v>42044.711886574078</v>
      </c>
      <c r="T1031" s="13">
        <f t="shared" si="67"/>
        <v>42098.915972222225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 s="21">
        <v>2000</v>
      </c>
      <c r="E1032" s="2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9">
        <f t="shared" si="65"/>
        <v>43.031446540880502</v>
      </c>
      <c r="Q1032" t="s">
        <v>8312</v>
      </c>
      <c r="R1032" t="s">
        <v>8331</v>
      </c>
      <c r="S1032" s="13">
        <f t="shared" si="66"/>
        <v>42611.483206018514</v>
      </c>
      <c r="T1032" s="13">
        <f t="shared" si="67"/>
        <v>42625.483206018514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 s="21">
        <v>10000</v>
      </c>
      <c r="E1033" s="2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9">
        <f t="shared" si="65"/>
        <v>108.48484848484848</v>
      </c>
      <c r="Q1033" t="s">
        <v>8312</v>
      </c>
      <c r="R1033" t="s">
        <v>8331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 s="21">
        <v>5400</v>
      </c>
      <c r="E1034" s="2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9">
        <f t="shared" si="65"/>
        <v>61.029583333333335</v>
      </c>
      <c r="Q1034" t="s">
        <v>8312</v>
      </c>
      <c r="R1034" t="s">
        <v>8331</v>
      </c>
      <c r="S1034" s="13">
        <f t="shared" si="66"/>
        <v>42514.666956018518</v>
      </c>
      <c r="T1034" s="13">
        <f t="shared" si="67"/>
        <v>42544.666956018518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 s="21">
        <v>1328</v>
      </c>
      <c r="E1035" s="2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9">
        <f t="shared" si="65"/>
        <v>50.592592592592595</v>
      </c>
      <c r="Q1035" t="s">
        <v>8312</v>
      </c>
      <c r="R1035" t="s">
        <v>8331</v>
      </c>
      <c r="S1035" s="13">
        <f t="shared" si="66"/>
        <v>42688.732407407413</v>
      </c>
      <c r="T1035" s="13">
        <f t="shared" si="67"/>
        <v>42716.732407407413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 s="21">
        <v>5000</v>
      </c>
      <c r="E1036" s="2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9">
        <f t="shared" si="65"/>
        <v>39.157168674698795</v>
      </c>
      <c r="Q1036" t="s">
        <v>8312</v>
      </c>
      <c r="R1036" t="s">
        <v>8331</v>
      </c>
      <c r="S1036" s="13">
        <f t="shared" si="66"/>
        <v>42555.166712962964</v>
      </c>
      <c r="T1036" s="13">
        <f t="shared" si="67"/>
        <v>42587.165972222225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 s="21">
        <v>4600</v>
      </c>
      <c r="E1037" s="2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9">
        <f t="shared" si="65"/>
        <v>65.15789473684211</v>
      </c>
      <c r="Q1037" t="s">
        <v>8312</v>
      </c>
      <c r="R1037" t="s">
        <v>8331</v>
      </c>
      <c r="S1037" s="13">
        <f t="shared" si="66"/>
        <v>42016.641435185185</v>
      </c>
      <c r="T1037" s="13">
        <f t="shared" si="67"/>
        <v>42046.641435185185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 s="21">
        <v>4500</v>
      </c>
      <c r="E1038" s="2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9">
        <f t="shared" si="65"/>
        <v>23.963127962085309</v>
      </c>
      <c r="Q1038" t="s">
        <v>8312</v>
      </c>
      <c r="R1038" t="s">
        <v>8331</v>
      </c>
      <c r="S1038" s="13">
        <f t="shared" si="66"/>
        <v>41249.448958333334</v>
      </c>
      <c r="T1038" s="13">
        <f t="shared" si="67"/>
        <v>41281.333333333336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 s="21">
        <v>1000</v>
      </c>
      <c r="E1039" s="2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9">
        <f t="shared" si="65"/>
        <v>48.61904761904762</v>
      </c>
      <c r="Q1039" t="s">
        <v>8312</v>
      </c>
      <c r="R1039" t="s">
        <v>8331</v>
      </c>
      <c r="S1039" s="13">
        <f t="shared" si="66"/>
        <v>42119.822476851856</v>
      </c>
      <c r="T1039" s="13">
        <f t="shared" si="67"/>
        <v>42142.208333333328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 s="21">
        <v>1500</v>
      </c>
      <c r="E1040" s="2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9">
        <f t="shared" si="65"/>
        <v>35.73770491803279</v>
      </c>
      <c r="Q1040" t="s">
        <v>8312</v>
      </c>
      <c r="R1040" t="s">
        <v>8331</v>
      </c>
      <c r="S1040" s="13">
        <f t="shared" si="66"/>
        <v>42418.231747685189</v>
      </c>
      <c r="T1040" s="13">
        <f t="shared" si="67"/>
        <v>42448.190081018518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 s="21">
        <v>500</v>
      </c>
      <c r="E1041" s="2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9">
        <f t="shared" si="65"/>
        <v>21.366666666666667</v>
      </c>
      <c r="Q1041" t="s">
        <v>8312</v>
      </c>
      <c r="R1041" t="s">
        <v>8331</v>
      </c>
      <c r="S1041" s="13">
        <f t="shared" si="66"/>
        <v>42692.109328703707</v>
      </c>
      <c r="T1041" s="13">
        <f t="shared" si="67"/>
        <v>42717.332638888889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 s="21">
        <v>85000</v>
      </c>
      <c r="E1042" s="2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9">
        <f t="shared" si="65"/>
        <v>250</v>
      </c>
      <c r="Q1042" t="s">
        <v>8332</v>
      </c>
      <c r="R1042" t="s">
        <v>8333</v>
      </c>
      <c r="S1042" s="13">
        <f t="shared" si="66"/>
        <v>42579.708437499998</v>
      </c>
      <c r="T1042" s="13">
        <f t="shared" si="67"/>
        <v>42609.708437499998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 s="21">
        <v>50</v>
      </c>
      <c r="E1043" s="21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 t="e">
        <f t="shared" si="65"/>
        <v>#DIV/0!</v>
      </c>
      <c r="Q1043" t="s">
        <v>8332</v>
      </c>
      <c r="R1043" t="s">
        <v>8333</v>
      </c>
      <c r="S1043" s="13">
        <f t="shared" si="66"/>
        <v>41831.060092592597</v>
      </c>
      <c r="T1043" s="13">
        <f t="shared" si="67"/>
        <v>41851.060092592597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 s="21">
        <v>650</v>
      </c>
      <c r="E1044" s="21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9">
        <f t="shared" si="65"/>
        <v>10</v>
      </c>
      <c r="Q1044" t="s">
        <v>8332</v>
      </c>
      <c r="R1044" t="s">
        <v>8333</v>
      </c>
      <c r="S1044" s="13">
        <f t="shared" si="66"/>
        <v>41851.696157407408</v>
      </c>
      <c r="T1044" s="13">
        <f t="shared" si="67"/>
        <v>41894.416666666664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 s="21">
        <v>100000</v>
      </c>
      <c r="E1045" s="2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9">
        <f t="shared" si="65"/>
        <v>29.236301369863014</v>
      </c>
      <c r="Q1045" t="s">
        <v>8332</v>
      </c>
      <c r="R1045" t="s">
        <v>8333</v>
      </c>
      <c r="S1045" s="13">
        <f t="shared" si="66"/>
        <v>42114.252951388888</v>
      </c>
      <c r="T1045" s="13">
        <f t="shared" si="67"/>
        <v>42144.252951388888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 s="21">
        <v>7000</v>
      </c>
      <c r="E1046" s="21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9">
        <f t="shared" si="65"/>
        <v>3</v>
      </c>
      <c r="Q1046" t="s">
        <v>8332</v>
      </c>
      <c r="R1046" t="s">
        <v>8333</v>
      </c>
      <c r="S1046" s="13">
        <f t="shared" si="66"/>
        <v>42011.925937499997</v>
      </c>
      <c r="T1046" s="13">
        <f t="shared" si="67"/>
        <v>42068.852083333331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 s="21">
        <v>10000</v>
      </c>
      <c r="E1047" s="2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9">
        <f t="shared" si="65"/>
        <v>33.25</v>
      </c>
      <c r="Q1047" t="s">
        <v>8332</v>
      </c>
      <c r="R1047" t="s">
        <v>8333</v>
      </c>
      <c r="S1047" s="13">
        <f t="shared" si="66"/>
        <v>41844.874421296299</v>
      </c>
      <c r="T1047" s="13">
        <f t="shared" si="67"/>
        <v>41874.874421296299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 s="21">
        <v>3000</v>
      </c>
      <c r="E1048" s="21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 t="e">
        <f t="shared" si="65"/>
        <v>#DIV/0!</v>
      </c>
      <c r="Q1048" t="s">
        <v>8332</v>
      </c>
      <c r="R1048" t="s">
        <v>8333</v>
      </c>
      <c r="S1048" s="13">
        <f t="shared" si="66"/>
        <v>42319.851388888885</v>
      </c>
      <c r="T1048" s="13">
        <f t="shared" si="67"/>
        <v>42364.851388888885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 s="21">
        <v>2000</v>
      </c>
      <c r="E1049" s="21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9">
        <f t="shared" si="65"/>
        <v>1</v>
      </c>
      <c r="Q1049" t="s">
        <v>8332</v>
      </c>
      <c r="R1049" t="s">
        <v>8333</v>
      </c>
      <c r="S1049" s="13">
        <f t="shared" si="66"/>
        <v>41918.818460648145</v>
      </c>
      <c r="T1049" s="13">
        <f t="shared" si="67"/>
        <v>41948.860127314816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 s="21">
        <v>15000</v>
      </c>
      <c r="E1050" s="2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9">
        <f t="shared" si="65"/>
        <v>53</v>
      </c>
      <c r="Q1050" t="s">
        <v>8332</v>
      </c>
      <c r="R1050" t="s">
        <v>8333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 s="21">
        <v>12000</v>
      </c>
      <c r="E1051" s="2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 t="e">
        <f t="shared" si="65"/>
        <v>#DIV/0!</v>
      </c>
      <c r="Q1051" t="s">
        <v>8332</v>
      </c>
      <c r="R1051" t="s">
        <v>8333</v>
      </c>
      <c r="S1051" s="13">
        <f t="shared" si="66"/>
        <v>42382.431076388893</v>
      </c>
      <c r="T1051" s="13">
        <f t="shared" si="67"/>
        <v>42412.431076388893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 s="21">
        <v>2500</v>
      </c>
      <c r="E1052" s="21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 t="e">
        <f t="shared" si="65"/>
        <v>#DIV/0!</v>
      </c>
      <c r="Q1052" t="s">
        <v>8332</v>
      </c>
      <c r="R1052" t="s">
        <v>8333</v>
      </c>
      <c r="S1052" s="13">
        <f t="shared" si="66"/>
        <v>42231.7971875</v>
      </c>
      <c r="T1052" s="13">
        <f t="shared" si="67"/>
        <v>42261.7971875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 s="21">
        <v>500</v>
      </c>
      <c r="E1053" s="21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 t="e">
        <f t="shared" si="65"/>
        <v>#DIV/0!</v>
      </c>
      <c r="Q1053" t="s">
        <v>8332</v>
      </c>
      <c r="R1053" t="s">
        <v>8333</v>
      </c>
      <c r="S1053" s="13">
        <f t="shared" si="66"/>
        <v>41850.014178240745</v>
      </c>
      <c r="T1053" s="13">
        <f t="shared" si="67"/>
        <v>41878.014178240745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 s="21">
        <v>4336</v>
      </c>
      <c r="E1054" s="21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 t="e">
        <f t="shared" si="65"/>
        <v>#DIV/0!</v>
      </c>
      <c r="Q1054" t="s">
        <v>8332</v>
      </c>
      <c r="R1054" t="s">
        <v>8333</v>
      </c>
      <c r="S1054" s="13">
        <f t="shared" si="66"/>
        <v>42483.797395833331</v>
      </c>
      <c r="T1054" s="13">
        <f t="shared" si="67"/>
        <v>42527.839583333334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 s="21">
        <v>1500</v>
      </c>
      <c r="E1055" s="21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9">
        <f t="shared" si="65"/>
        <v>15</v>
      </c>
      <c r="Q1055" t="s">
        <v>8332</v>
      </c>
      <c r="R1055" t="s">
        <v>8333</v>
      </c>
      <c r="S1055" s="13">
        <f t="shared" si="66"/>
        <v>42775.172824074078</v>
      </c>
      <c r="T1055" s="13">
        <f t="shared" si="67"/>
        <v>42800.172824074078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 s="21">
        <v>2500</v>
      </c>
      <c r="E1056" s="21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 t="e">
        <f t="shared" si="65"/>
        <v>#DIV/0!</v>
      </c>
      <c r="Q1056" t="s">
        <v>8332</v>
      </c>
      <c r="R1056" t="s">
        <v>8333</v>
      </c>
      <c r="S1056" s="13">
        <f t="shared" si="66"/>
        <v>41831.851840277777</v>
      </c>
      <c r="T1056" s="13">
        <f t="shared" si="67"/>
        <v>41861.916666666664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 s="21">
        <v>3500</v>
      </c>
      <c r="E1057" s="21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 t="e">
        <f t="shared" si="65"/>
        <v>#DIV/0!</v>
      </c>
      <c r="Q1057" t="s">
        <v>8332</v>
      </c>
      <c r="R1057" t="s">
        <v>8333</v>
      </c>
      <c r="S1057" s="13">
        <f t="shared" si="66"/>
        <v>42406.992418981477</v>
      </c>
      <c r="T1057" s="13">
        <f t="shared" si="67"/>
        <v>42436.992418981477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 s="21">
        <v>10000</v>
      </c>
      <c r="E1058" s="21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 t="e">
        <f t="shared" si="65"/>
        <v>#DIV/0!</v>
      </c>
      <c r="Q1058" t="s">
        <v>8332</v>
      </c>
      <c r="R1058" t="s">
        <v>8333</v>
      </c>
      <c r="S1058" s="13">
        <f t="shared" si="66"/>
        <v>42058.719641203701</v>
      </c>
      <c r="T1058" s="13">
        <f t="shared" si="67"/>
        <v>42118.677974537044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 s="21">
        <v>10000</v>
      </c>
      <c r="E1059" s="21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 t="e">
        <f t="shared" si="65"/>
        <v>#DIV/0!</v>
      </c>
      <c r="Q1059" t="s">
        <v>8332</v>
      </c>
      <c r="R1059" t="s">
        <v>8333</v>
      </c>
      <c r="S1059" s="13">
        <f t="shared" si="66"/>
        <v>42678.871331018512</v>
      </c>
      <c r="T1059" s="13">
        <f t="shared" si="67"/>
        <v>42708.912997685184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 s="21">
        <v>40000</v>
      </c>
      <c r="E1060" s="21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 t="e">
        <f t="shared" si="65"/>
        <v>#DIV/0!</v>
      </c>
      <c r="Q1060" t="s">
        <v>8332</v>
      </c>
      <c r="R1060" t="s">
        <v>8333</v>
      </c>
      <c r="S1060" s="13">
        <f t="shared" si="66"/>
        <v>42047.900960648149</v>
      </c>
      <c r="T1060" s="13">
        <f t="shared" si="67"/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 s="21">
        <v>1100</v>
      </c>
      <c r="E1061" s="2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 t="e">
        <f t="shared" si="65"/>
        <v>#DIV/0!</v>
      </c>
      <c r="Q1061" t="s">
        <v>8332</v>
      </c>
      <c r="R1061" t="s">
        <v>8333</v>
      </c>
      <c r="S1061" s="13">
        <f t="shared" si="66"/>
        <v>42046.79</v>
      </c>
      <c r="T1061" s="13">
        <f t="shared" si="67"/>
        <v>42076.748333333337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 s="21">
        <v>5000</v>
      </c>
      <c r="E1062" s="21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9">
        <f t="shared" si="65"/>
        <v>50</v>
      </c>
      <c r="Q1062" t="s">
        <v>8332</v>
      </c>
      <c r="R1062" t="s">
        <v>8333</v>
      </c>
      <c r="S1062" s="13">
        <f t="shared" si="66"/>
        <v>42079.913113425922</v>
      </c>
      <c r="T1062" s="13">
        <f t="shared" si="67"/>
        <v>42109.913113425922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 s="21">
        <v>4000</v>
      </c>
      <c r="E1063" s="21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 t="e">
        <f t="shared" si="65"/>
        <v>#DIV/0!</v>
      </c>
      <c r="Q1063" t="s">
        <v>8332</v>
      </c>
      <c r="R1063" t="s">
        <v>8333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 s="21">
        <v>199</v>
      </c>
      <c r="E1064" s="2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9">
        <f t="shared" si="65"/>
        <v>47.5</v>
      </c>
      <c r="Q1064" t="s">
        <v>8332</v>
      </c>
      <c r="R1064" t="s">
        <v>8333</v>
      </c>
      <c r="S1064" s="13">
        <f t="shared" si="66"/>
        <v>42556.807187500002</v>
      </c>
      <c r="T1064" s="13">
        <f t="shared" si="67"/>
        <v>42563.807187500002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 s="21">
        <v>1000</v>
      </c>
      <c r="E1065" s="21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 t="e">
        <f t="shared" si="65"/>
        <v>#DIV/0!</v>
      </c>
      <c r="Q1065" t="s">
        <v>8332</v>
      </c>
      <c r="R1065" t="s">
        <v>8333</v>
      </c>
      <c r="S1065" s="13">
        <f t="shared" si="66"/>
        <v>42583.030810185184</v>
      </c>
      <c r="T1065" s="13">
        <f t="shared" si="67"/>
        <v>42613.030810185184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 s="21">
        <v>90000</v>
      </c>
      <c r="E1066" s="2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9">
        <f t="shared" si="65"/>
        <v>65.666666666666671</v>
      </c>
      <c r="Q1066" t="s">
        <v>8313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 s="21">
        <v>3000</v>
      </c>
      <c r="E1067" s="21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9">
        <f t="shared" si="65"/>
        <v>16.2</v>
      </c>
      <c r="Q1067" t="s">
        <v>8313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 s="21">
        <v>150000</v>
      </c>
      <c r="E1068" s="2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9">
        <f t="shared" si="65"/>
        <v>34.128378378378379</v>
      </c>
      <c r="Q1068" t="s">
        <v>8313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 s="21">
        <v>500</v>
      </c>
      <c r="E1069" s="2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9">
        <f t="shared" si="65"/>
        <v>13</v>
      </c>
      <c r="Q1069" t="s">
        <v>8313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 s="21">
        <v>30000</v>
      </c>
      <c r="E1070" s="21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9">
        <f t="shared" si="65"/>
        <v>11.25</v>
      </c>
      <c r="Q1070" t="s">
        <v>8313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 s="21">
        <v>2200</v>
      </c>
      <c r="E1071" s="2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9">
        <f t="shared" si="65"/>
        <v>40.476190476190474</v>
      </c>
      <c r="Q1071" t="s">
        <v>8313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 s="21">
        <v>10000</v>
      </c>
      <c r="E1072" s="21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9">
        <f t="shared" si="65"/>
        <v>35</v>
      </c>
      <c r="Q1072" t="s">
        <v>8313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 s="21">
        <v>100</v>
      </c>
      <c r="E1073" s="21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 t="e">
        <f t="shared" si="65"/>
        <v>#DIV/0!</v>
      </c>
      <c r="Q1073" t="s">
        <v>8313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 s="21">
        <v>75000</v>
      </c>
      <c r="E1074" s="21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9">
        <f t="shared" si="65"/>
        <v>12.75</v>
      </c>
      <c r="Q1074" t="s">
        <v>8313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 s="21">
        <v>750</v>
      </c>
      <c r="E1075" s="21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9">
        <f t="shared" si="65"/>
        <v>10</v>
      </c>
      <c r="Q1075" t="s">
        <v>8313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 s="21">
        <v>54000</v>
      </c>
      <c r="E1076" s="2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9">
        <f t="shared" si="65"/>
        <v>113.56666666666666</v>
      </c>
      <c r="Q1076" t="s">
        <v>8313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 s="21">
        <v>1000</v>
      </c>
      <c r="E1077" s="21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9">
        <f t="shared" si="65"/>
        <v>15</v>
      </c>
      <c r="Q1077" t="s">
        <v>8313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 s="21">
        <v>75000</v>
      </c>
      <c r="E1078" s="2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9">
        <f t="shared" si="65"/>
        <v>48.281025641025643</v>
      </c>
      <c r="Q1078" t="s">
        <v>8313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 s="21">
        <v>25000</v>
      </c>
      <c r="E1079" s="2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9">
        <f t="shared" si="65"/>
        <v>43.976047904191617</v>
      </c>
      <c r="Q1079" t="s">
        <v>8313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 s="21">
        <v>600</v>
      </c>
      <c r="E1080" s="21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9">
        <f t="shared" si="65"/>
        <v>9</v>
      </c>
      <c r="Q1080" t="s">
        <v>8313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 s="21">
        <v>26000</v>
      </c>
      <c r="E1081" s="2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9">
        <f t="shared" si="65"/>
        <v>37.666666666666664</v>
      </c>
      <c r="Q1081" t="s">
        <v>8313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 s="21">
        <v>20000</v>
      </c>
      <c r="E1082" s="2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9">
        <f t="shared" si="65"/>
        <v>18.581632653061224</v>
      </c>
      <c r="Q1082" t="s">
        <v>8313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 s="21">
        <v>68000</v>
      </c>
      <c r="E1083" s="21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9">
        <f t="shared" si="65"/>
        <v>3</v>
      </c>
      <c r="Q1083" t="s">
        <v>8313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 s="21">
        <v>10000</v>
      </c>
      <c r="E1084" s="21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9">
        <f t="shared" si="65"/>
        <v>18.666666666666668</v>
      </c>
      <c r="Q1084" t="s">
        <v>8313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 s="21">
        <v>50000</v>
      </c>
      <c r="E1085" s="2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9">
        <f t="shared" si="65"/>
        <v>410</v>
      </c>
      <c r="Q1085" t="s">
        <v>8313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 s="21">
        <v>550</v>
      </c>
      <c r="E1086" s="21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 t="e">
        <f t="shared" si="65"/>
        <v>#DIV/0!</v>
      </c>
      <c r="Q1086" t="s">
        <v>8313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 s="21">
        <v>30000</v>
      </c>
      <c r="E1087" s="2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9">
        <f t="shared" si="65"/>
        <v>114</v>
      </c>
      <c r="Q1087" t="s">
        <v>8313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 s="21">
        <v>18000</v>
      </c>
      <c r="E1088" s="21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9">
        <f t="shared" si="65"/>
        <v>7.5</v>
      </c>
      <c r="Q1088" t="s">
        <v>8313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 s="21">
        <v>1100</v>
      </c>
      <c r="E1089" s="21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 t="e">
        <f t="shared" si="65"/>
        <v>#DIV/0!</v>
      </c>
      <c r="Q1089" t="s">
        <v>8313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 s="21">
        <v>45000</v>
      </c>
      <c r="E1090" s="2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9">
        <f t="shared" si="65"/>
        <v>43.41727891156463</v>
      </c>
      <c r="Q1090" t="s">
        <v>8313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 s="21">
        <v>15000</v>
      </c>
      <c r="E1091" s="2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8313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 s="21">
        <v>12999</v>
      </c>
      <c r="E1092" s="21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9">
        <f t="shared" si="69"/>
        <v>5</v>
      </c>
      <c r="Q1092" t="s">
        <v>8313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 s="21">
        <v>200</v>
      </c>
      <c r="E1093" s="21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9">
        <f t="shared" si="69"/>
        <v>12.5</v>
      </c>
      <c r="Q1093" t="s">
        <v>8313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 s="21">
        <v>2000</v>
      </c>
      <c r="E1094" s="21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9">
        <f t="shared" si="69"/>
        <v>3</v>
      </c>
      <c r="Q1094" t="s">
        <v>8313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 s="21">
        <v>300</v>
      </c>
      <c r="E1095" s="2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9">
        <f t="shared" si="69"/>
        <v>10.5625</v>
      </c>
      <c r="Q1095" t="s">
        <v>8313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 s="21">
        <v>18000</v>
      </c>
      <c r="E1096" s="2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9">
        <f t="shared" si="69"/>
        <v>122.00037037037038</v>
      </c>
      <c r="Q1096" t="s">
        <v>8313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 s="21">
        <v>500000</v>
      </c>
      <c r="E1097" s="2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9">
        <f t="shared" si="69"/>
        <v>267.80851063829789</v>
      </c>
      <c r="Q1097" t="s">
        <v>8313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 s="21">
        <v>12000</v>
      </c>
      <c r="E1098" s="2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9">
        <f t="shared" si="69"/>
        <v>74.206896551724142</v>
      </c>
      <c r="Q1098" t="s">
        <v>8313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 s="21">
        <v>100000</v>
      </c>
      <c r="E1099" s="21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9">
        <f t="shared" si="69"/>
        <v>6.7142857142857144</v>
      </c>
      <c r="Q1099" t="s">
        <v>8313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 s="21">
        <v>25000</v>
      </c>
      <c r="E1100" s="2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9">
        <f t="shared" si="69"/>
        <v>81.954545454545453</v>
      </c>
      <c r="Q1100" t="s">
        <v>8313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 s="21">
        <v>5000</v>
      </c>
      <c r="E1101" s="2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9">
        <f t="shared" si="69"/>
        <v>25</v>
      </c>
      <c r="Q1101" t="s">
        <v>8313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 s="21">
        <v>4000</v>
      </c>
      <c r="E1102" s="2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9">
        <f t="shared" si="69"/>
        <v>10</v>
      </c>
      <c r="Q1102" t="s">
        <v>8313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 s="21">
        <v>100000</v>
      </c>
      <c r="E1103" s="21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9">
        <f t="shared" si="69"/>
        <v>6.833333333333333</v>
      </c>
      <c r="Q1103" t="s">
        <v>8313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 s="21">
        <v>8000</v>
      </c>
      <c r="E1104" s="2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9">
        <f t="shared" si="69"/>
        <v>17.708333333333332</v>
      </c>
      <c r="Q1104" t="s">
        <v>8313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 s="21">
        <v>15000</v>
      </c>
      <c r="E1105" s="2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9">
        <f t="shared" si="69"/>
        <v>16.2</v>
      </c>
      <c r="Q1105" t="s">
        <v>8313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 s="21">
        <v>60000</v>
      </c>
      <c r="E1106" s="2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9">
        <f t="shared" si="69"/>
        <v>80.297297297297291</v>
      </c>
      <c r="Q1106" t="s">
        <v>8313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 s="21">
        <v>900000</v>
      </c>
      <c r="E1107" s="2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9">
        <f t="shared" si="69"/>
        <v>71.55</v>
      </c>
      <c r="Q1107" t="s">
        <v>8313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 s="21">
        <v>400</v>
      </c>
      <c r="E1108" s="2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9">
        <f t="shared" si="69"/>
        <v>23.571428571428573</v>
      </c>
      <c r="Q1108" t="s">
        <v>8313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 s="21">
        <v>10000</v>
      </c>
      <c r="E1109" s="21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 t="e">
        <f t="shared" si="69"/>
        <v>#DIV/0!</v>
      </c>
      <c r="Q1109" t="s">
        <v>8313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 s="21">
        <v>25000</v>
      </c>
      <c r="E1110" s="2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9">
        <f t="shared" si="69"/>
        <v>34.88095238095238</v>
      </c>
      <c r="Q1110" t="s">
        <v>8313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 s="21">
        <v>10000</v>
      </c>
      <c r="E1111" s="2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9">
        <f t="shared" si="69"/>
        <v>15</v>
      </c>
      <c r="Q1111" t="s">
        <v>8313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 s="21">
        <v>50000</v>
      </c>
      <c r="E1112" s="2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9">
        <f t="shared" si="69"/>
        <v>23.181818181818183</v>
      </c>
      <c r="Q1112" t="s">
        <v>8313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 s="21">
        <v>2500</v>
      </c>
      <c r="E1113" s="21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9">
        <f t="shared" si="69"/>
        <v>1</v>
      </c>
      <c r="Q1113" t="s">
        <v>8313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 s="21">
        <v>88000</v>
      </c>
      <c r="E1114" s="2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9">
        <f t="shared" si="69"/>
        <v>100.23371794871794</v>
      </c>
      <c r="Q1114" t="s">
        <v>8313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 s="21">
        <v>1000</v>
      </c>
      <c r="E1115" s="21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9">
        <f t="shared" si="69"/>
        <v>5</v>
      </c>
      <c r="Q1115" t="s">
        <v>8313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 s="21">
        <v>6000</v>
      </c>
      <c r="E1116" s="21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9">
        <f t="shared" si="69"/>
        <v>3.3333333333333335</v>
      </c>
      <c r="Q1116" t="s">
        <v>8313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 s="21">
        <v>40000</v>
      </c>
      <c r="E1117" s="21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9">
        <f t="shared" si="69"/>
        <v>13.25</v>
      </c>
      <c r="Q1117" t="s">
        <v>8313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 s="21">
        <v>500000</v>
      </c>
      <c r="E1118" s="2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9">
        <f t="shared" si="69"/>
        <v>17.852</v>
      </c>
      <c r="Q1118" t="s">
        <v>8313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 s="21">
        <v>1000</v>
      </c>
      <c r="E1119" s="21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9">
        <f t="shared" si="69"/>
        <v>10.375</v>
      </c>
      <c r="Q1119" t="s">
        <v>8313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 s="21">
        <v>4500</v>
      </c>
      <c r="E1120" s="2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9">
        <f t="shared" si="69"/>
        <v>36.333333333333336</v>
      </c>
      <c r="Q1120" t="s">
        <v>8313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 s="21">
        <v>2100</v>
      </c>
      <c r="E1121" s="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9">
        <f t="shared" si="69"/>
        <v>5</v>
      </c>
      <c r="Q1121" t="s">
        <v>8313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 s="21">
        <v>25000</v>
      </c>
      <c r="E1122" s="21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 t="e">
        <f t="shared" si="69"/>
        <v>#DIV/0!</v>
      </c>
      <c r="Q1122" t="s">
        <v>8313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 s="21">
        <v>250000</v>
      </c>
      <c r="E1123" s="21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9">
        <f t="shared" si="69"/>
        <v>5.8</v>
      </c>
      <c r="Q1123" t="s">
        <v>8313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 s="21">
        <v>3200</v>
      </c>
      <c r="E1124" s="21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 t="e">
        <f t="shared" si="69"/>
        <v>#DIV/0!</v>
      </c>
      <c r="Q1124" t="s">
        <v>8313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 s="21">
        <v>5000</v>
      </c>
      <c r="E1125" s="21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9">
        <f t="shared" si="69"/>
        <v>3.6666666666666665</v>
      </c>
      <c r="Q1125" t="s">
        <v>8313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 s="21">
        <v>90000</v>
      </c>
      <c r="E1126" s="2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9">
        <f t="shared" si="69"/>
        <v>60.714285714285715</v>
      </c>
      <c r="Q1126" t="s">
        <v>8313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 s="21">
        <v>3000</v>
      </c>
      <c r="E1127" s="21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 t="e">
        <f t="shared" si="69"/>
        <v>#DIV/0!</v>
      </c>
      <c r="Q1127" t="s">
        <v>8313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 s="21">
        <v>2000</v>
      </c>
      <c r="E1128" s="21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9">
        <f t="shared" si="69"/>
        <v>5</v>
      </c>
      <c r="Q1128" t="s">
        <v>8313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 s="21">
        <v>35000</v>
      </c>
      <c r="E1129" s="2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9">
        <f t="shared" si="69"/>
        <v>25.434782608695652</v>
      </c>
      <c r="Q1129" t="s">
        <v>8313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 s="21">
        <v>1000</v>
      </c>
      <c r="E1130" s="21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9">
        <f t="shared" si="69"/>
        <v>1</v>
      </c>
      <c r="Q1130" t="s">
        <v>8313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 s="21">
        <v>20000</v>
      </c>
      <c r="E1131" s="2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9">
        <f t="shared" si="69"/>
        <v>10.5</v>
      </c>
      <c r="Q1131" t="s">
        <v>8313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 s="21">
        <v>5000</v>
      </c>
      <c r="E1132" s="21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9">
        <f t="shared" si="69"/>
        <v>3.6666666666666665</v>
      </c>
      <c r="Q1132" t="s">
        <v>8313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 s="21">
        <v>40000</v>
      </c>
      <c r="E1133" s="21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 t="e">
        <f t="shared" si="69"/>
        <v>#DIV/0!</v>
      </c>
      <c r="Q1133" t="s">
        <v>8313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 s="21">
        <v>10000</v>
      </c>
      <c r="E1134" s="2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9">
        <f t="shared" si="69"/>
        <v>110.61538461538461</v>
      </c>
      <c r="Q1134" t="s">
        <v>8313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 s="21">
        <v>3000</v>
      </c>
      <c r="E1135" s="21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9">
        <f t="shared" si="69"/>
        <v>20</v>
      </c>
      <c r="Q1135" t="s">
        <v>8313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 s="21">
        <v>25000</v>
      </c>
      <c r="E1136" s="21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9">
        <f t="shared" si="69"/>
        <v>1</v>
      </c>
      <c r="Q1136" t="s">
        <v>8313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 s="21">
        <v>1000</v>
      </c>
      <c r="E1137" s="21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9">
        <f t="shared" si="69"/>
        <v>50</v>
      </c>
      <c r="Q1137" t="s">
        <v>8313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 s="21">
        <v>4190</v>
      </c>
      <c r="E1138" s="2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9">
        <f t="shared" si="69"/>
        <v>45</v>
      </c>
      <c r="Q1138" t="s">
        <v>8313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 s="21">
        <v>25000</v>
      </c>
      <c r="E1139" s="2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9">
        <f t="shared" si="69"/>
        <v>253.2051282051282</v>
      </c>
      <c r="Q1139" t="s">
        <v>8313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 s="21">
        <v>35000</v>
      </c>
      <c r="E1140" s="2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9">
        <f t="shared" si="69"/>
        <v>31.25</v>
      </c>
      <c r="Q1140" t="s">
        <v>8313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 s="21">
        <v>8000</v>
      </c>
      <c r="E1141" s="2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9">
        <f t="shared" si="69"/>
        <v>5</v>
      </c>
      <c r="Q1141" t="s">
        <v>8313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 s="21">
        <v>5000</v>
      </c>
      <c r="E1142" s="21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 t="e">
        <f t="shared" si="69"/>
        <v>#DIV/0!</v>
      </c>
      <c r="Q1142" t="s">
        <v>8313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 s="21">
        <v>500</v>
      </c>
      <c r="E1143" s="21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 t="e">
        <f t="shared" si="69"/>
        <v>#DIV/0!</v>
      </c>
      <c r="Q1143" t="s">
        <v>8313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 s="21">
        <v>4000</v>
      </c>
      <c r="E1144" s="21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 t="e">
        <f t="shared" si="69"/>
        <v>#DIV/0!</v>
      </c>
      <c r="Q1144" t="s">
        <v>8313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 s="21">
        <v>45000</v>
      </c>
      <c r="E1145" s="2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9">
        <f t="shared" si="69"/>
        <v>23.25</v>
      </c>
      <c r="Q1145" t="s">
        <v>8313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 s="21">
        <v>9300</v>
      </c>
      <c r="E1146" s="21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 s="21">
        <v>80000</v>
      </c>
      <c r="E1147" s="2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 s="21">
        <v>6000</v>
      </c>
      <c r="E1148" s="2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 s="21">
        <v>25000</v>
      </c>
      <c r="E1149" s="21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 s="21">
        <v>15000</v>
      </c>
      <c r="E1150" s="21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 s="21">
        <v>50000</v>
      </c>
      <c r="E1151" s="2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 s="21">
        <v>2500</v>
      </c>
      <c r="E1152" s="2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 s="21">
        <v>25000</v>
      </c>
      <c r="E1153" s="21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5">
      <c r="A1154">
        <v>1152</v>
      </c>
      <c r="B1154" s="1" t="s">
        <v>1153</v>
      </c>
      <c r="C1154" s="1" t="s">
        <v>5262</v>
      </c>
      <c r="D1154" s="21">
        <v>16000</v>
      </c>
      <c r="E1154" s="2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 s="21">
        <v>8000</v>
      </c>
      <c r="E1155" s="21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 s="9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 s="21">
        <v>5000</v>
      </c>
      <c r="E1156" s="2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 s="21">
        <v>25000</v>
      </c>
      <c r="E1157" s="2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 s="21">
        <v>6500</v>
      </c>
      <c r="E1158" s="21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 s="21">
        <v>10000</v>
      </c>
      <c r="E1159" s="2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 s="21">
        <v>7500</v>
      </c>
      <c r="E1160" s="21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 s="21">
        <v>6750</v>
      </c>
      <c r="E1161" s="2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 s="21">
        <v>30000</v>
      </c>
      <c r="E1162" s="2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 s="21">
        <v>18000</v>
      </c>
      <c r="E1163" s="21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 s="21">
        <v>60000</v>
      </c>
      <c r="E1164" s="21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 s="21">
        <v>5200</v>
      </c>
      <c r="E1165" s="21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 s="21">
        <v>10000</v>
      </c>
      <c r="E1166" s="21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 s="21">
        <v>10000</v>
      </c>
      <c r="E1167" s="2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 s="21">
        <v>15000</v>
      </c>
      <c r="E1168" s="2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 s="21">
        <v>60000</v>
      </c>
      <c r="E1169" s="2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 s="21">
        <v>18000</v>
      </c>
      <c r="E1170" s="2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 s="21">
        <v>10000</v>
      </c>
      <c r="E1171" s="2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 s="21">
        <v>25000</v>
      </c>
      <c r="E1172" s="2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 s="21">
        <v>25000</v>
      </c>
      <c r="E1173" s="21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 s="21">
        <v>9000</v>
      </c>
      <c r="E1174" s="21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 s="21">
        <v>125000</v>
      </c>
      <c r="E1175" s="21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 s="21">
        <v>15000</v>
      </c>
      <c r="E1176" s="2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 s="21">
        <v>20000</v>
      </c>
      <c r="E1177" s="2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 s="21">
        <v>175000</v>
      </c>
      <c r="E1178" s="21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 s="21">
        <v>6000</v>
      </c>
      <c r="E1179" s="21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 s="21">
        <v>75000</v>
      </c>
      <c r="E1180" s="21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 s="21">
        <v>60000</v>
      </c>
      <c r="E1181" s="2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 s="21">
        <v>50000</v>
      </c>
      <c r="E1182" s="2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 s="21">
        <v>50000</v>
      </c>
      <c r="E1183" s="21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 s="21">
        <v>1000</v>
      </c>
      <c r="E1184" s="21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 s="21">
        <v>2500</v>
      </c>
      <c r="E1185" s="2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 s="21">
        <v>22000</v>
      </c>
      <c r="E1186" s="2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 s="21">
        <v>12500</v>
      </c>
      <c r="E1187" s="2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 s="21">
        <v>7500</v>
      </c>
      <c r="E1188" s="2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 s="21">
        <v>8750</v>
      </c>
      <c r="E1189" s="2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 s="21">
        <v>2000</v>
      </c>
      <c r="E1190" s="2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 s="21">
        <v>9000</v>
      </c>
      <c r="E1191" s="2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 s="21">
        <v>500</v>
      </c>
      <c r="E1192" s="2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 s="21">
        <v>2700</v>
      </c>
      <c r="E1193" s="2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 s="21">
        <v>100</v>
      </c>
      <c r="E1194" s="2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 s="21">
        <v>21000</v>
      </c>
      <c r="E1195" s="2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 s="21">
        <v>12500</v>
      </c>
      <c r="E1196" s="2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 s="21">
        <v>10000</v>
      </c>
      <c r="E1197" s="2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 s="21">
        <v>14500</v>
      </c>
      <c r="E1198" s="2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 s="21">
        <v>15000</v>
      </c>
      <c r="E1199" s="2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 s="21">
        <v>3500</v>
      </c>
      <c r="E1200" s="2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 s="21">
        <v>2658</v>
      </c>
      <c r="E1201" s="2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 s="21">
        <v>4800</v>
      </c>
      <c r="E1202" s="2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 s="21">
        <v>6000</v>
      </c>
      <c r="E1203" s="2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 s="21">
        <v>25000</v>
      </c>
      <c r="E1204" s="2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 s="21">
        <v>16300</v>
      </c>
      <c r="E1205" s="2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 s="21">
        <v>13000</v>
      </c>
      <c r="E1206" s="2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 s="21">
        <v>13000</v>
      </c>
      <c r="E1207" s="2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 s="21">
        <v>900</v>
      </c>
      <c r="E1208" s="2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 s="21">
        <v>16700</v>
      </c>
      <c r="E1209" s="2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 s="21">
        <v>10000</v>
      </c>
      <c r="E1210" s="2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 s="21">
        <v>6000</v>
      </c>
      <c r="E1211" s="2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 s="21">
        <v>20000</v>
      </c>
      <c r="E1212" s="2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 s="21">
        <v>1000</v>
      </c>
      <c r="E1213" s="2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 s="21">
        <v>2500</v>
      </c>
      <c r="E1214" s="2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 s="21">
        <v>6500</v>
      </c>
      <c r="E1215" s="2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 s="21">
        <v>2000</v>
      </c>
      <c r="E1216" s="2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 s="21">
        <v>5000</v>
      </c>
      <c r="E1217" s="2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 s="21">
        <v>14000</v>
      </c>
      <c r="E1218" s="2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 s="21">
        <v>26500</v>
      </c>
      <c r="E1219" s="2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 s="21">
        <v>9000</v>
      </c>
      <c r="E1220" s="2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 s="21">
        <v>16350</v>
      </c>
      <c r="E1221" s="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 s="21">
        <v>15000</v>
      </c>
      <c r="E1222" s="2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 s="21">
        <v>2200</v>
      </c>
      <c r="E1223" s="2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 s="21">
        <v>4000</v>
      </c>
      <c r="E1224" s="2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 s="21">
        <v>19800</v>
      </c>
      <c r="E1225" s="2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 s="21">
        <v>15000</v>
      </c>
      <c r="E1226" s="2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9">
        <f t="shared" si="77"/>
        <v>58.888888888888886</v>
      </c>
      <c r="Q1226" t="s">
        <v>8312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 s="21">
        <v>3000</v>
      </c>
      <c r="E1227" s="2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9">
        <f t="shared" si="77"/>
        <v>44</v>
      </c>
      <c r="Q1227" t="s">
        <v>8312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 s="21">
        <v>50000</v>
      </c>
      <c r="E1228" s="2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9">
        <f t="shared" si="77"/>
        <v>48.424999999999997</v>
      </c>
      <c r="Q1228" t="s">
        <v>8312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 s="21">
        <v>2000</v>
      </c>
      <c r="E1229" s="21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 t="e">
        <f t="shared" si="77"/>
        <v>#DIV/0!</v>
      </c>
      <c r="Q1229" t="s">
        <v>8312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 s="21">
        <v>5000</v>
      </c>
      <c r="E1230" s="2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9">
        <f t="shared" si="77"/>
        <v>61.041666666666664</v>
      </c>
      <c r="Q1230" t="s">
        <v>8312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 s="21">
        <v>2750</v>
      </c>
      <c r="E1231" s="2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9">
        <f t="shared" si="77"/>
        <v>25</v>
      </c>
      <c r="Q1231" t="s">
        <v>8312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 s="21">
        <v>500000</v>
      </c>
      <c r="E1232" s="21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 t="e">
        <f t="shared" si="77"/>
        <v>#DIV/0!</v>
      </c>
      <c r="Q1232" t="s">
        <v>8312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 s="21">
        <v>5000</v>
      </c>
      <c r="E1233" s="21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 t="e">
        <f t="shared" si="77"/>
        <v>#DIV/0!</v>
      </c>
      <c r="Q1233" t="s">
        <v>8312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 s="21">
        <v>5000</v>
      </c>
      <c r="E1234" s="21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9">
        <f t="shared" si="77"/>
        <v>40</v>
      </c>
      <c r="Q1234" t="s">
        <v>8312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 s="21">
        <v>1000</v>
      </c>
      <c r="E1235" s="2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9">
        <f t="shared" si="77"/>
        <v>19.333333333333332</v>
      </c>
      <c r="Q1235" t="s">
        <v>8312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 s="21">
        <v>50000</v>
      </c>
      <c r="E1236" s="21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 t="e">
        <f t="shared" si="77"/>
        <v>#DIV/0!</v>
      </c>
      <c r="Q1236" t="s">
        <v>8312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 s="21">
        <v>7534</v>
      </c>
      <c r="E1237" s="2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9">
        <f t="shared" si="77"/>
        <v>35</v>
      </c>
      <c r="Q1237" t="s">
        <v>8312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 s="21">
        <v>2500</v>
      </c>
      <c r="E1238" s="21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 t="e">
        <f t="shared" si="77"/>
        <v>#DIV/0!</v>
      </c>
      <c r="Q1238" t="s">
        <v>8312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 s="21">
        <v>25000</v>
      </c>
      <c r="E1239" s="21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 t="e">
        <f t="shared" si="77"/>
        <v>#DIV/0!</v>
      </c>
      <c r="Q1239" t="s">
        <v>8312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 s="21">
        <v>1000</v>
      </c>
      <c r="E1240" s="2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9">
        <f t="shared" si="77"/>
        <v>59.333333333333336</v>
      </c>
      <c r="Q1240" t="s">
        <v>8312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 s="21">
        <v>2500</v>
      </c>
      <c r="E1241" s="2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 t="e">
        <f t="shared" si="77"/>
        <v>#DIV/0!</v>
      </c>
      <c r="Q1241" t="s">
        <v>8312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 s="21">
        <v>8000</v>
      </c>
      <c r="E1242" s="2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9">
        <f t="shared" si="77"/>
        <v>30.125</v>
      </c>
      <c r="Q1242" t="s">
        <v>8312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 s="21">
        <v>5000</v>
      </c>
      <c r="E1243" s="2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9">
        <f t="shared" si="77"/>
        <v>74.617647058823536</v>
      </c>
      <c r="Q1243" t="s">
        <v>8312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 s="21">
        <v>911</v>
      </c>
      <c r="E1244" s="21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9">
        <f t="shared" si="77"/>
        <v>5</v>
      </c>
      <c r="Q1244" t="s">
        <v>8312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 s="21">
        <v>12000</v>
      </c>
      <c r="E1245" s="2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9">
        <f t="shared" si="77"/>
        <v>44.5</v>
      </c>
      <c r="Q1245" t="s">
        <v>8312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 s="21">
        <v>2000</v>
      </c>
      <c r="E1246" s="2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9">
        <f t="shared" si="77"/>
        <v>46.133333333333333</v>
      </c>
      <c r="Q1246" t="s">
        <v>8312</v>
      </c>
      <c r="R1246" t="s">
        <v>8311</v>
      </c>
      <c r="S1246" s="13">
        <f t="shared" si="78"/>
        <v>41355.825497685182</v>
      </c>
      <c r="T1246" s="13">
        <f t="shared" si="79"/>
        <v>41386.875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 s="21">
        <v>2000</v>
      </c>
      <c r="E1247" s="2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9">
        <f t="shared" si="77"/>
        <v>141.47058823529412</v>
      </c>
      <c r="Q1247" t="s">
        <v>8312</v>
      </c>
      <c r="R1247" t="s">
        <v>8311</v>
      </c>
      <c r="S1247" s="13">
        <f t="shared" si="78"/>
        <v>41774.599930555552</v>
      </c>
      <c r="T1247" s="13">
        <f t="shared" si="79"/>
        <v>41804.599930555552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 s="21">
        <v>2000</v>
      </c>
      <c r="E1248" s="2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9">
        <f t="shared" si="77"/>
        <v>75.483870967741936</v>
      </c>
      <c r="Q1248" t="s">
        <v>8312</v>
      </c>
      <c r="R1248" t="s">
        <v>8311</v>
      </c>
      <c r="S1248" s="13">
        <f t="shared" si="78"/>
        <v>40838.043391203704</v>
      </c>
      <c r="T1248" s="13">
        <f t="shared" si="79"/>
        <v>40883.085057870368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 s="21">
        <v>3500</v>
      </c>
      <c r="E1249" s="2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9">
        <f t="shared" si="77"/>
        <v>85.5</v>
      </c>
      <c r="Q1249" t="s">
        <v>8312</v>
      </c>
      <c r="R1249" t="s">
        <v>8311</v>
      </c>
      <c r="S1249" s="13">
        <f t="shared" si="78"/>
        <v>41370.292303240742</v>
      </c>
      <c r="T1249" s="13">
        <f t="shared" si="79"/>
        <v>41400.292303240742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 s="21">
        <v>2500</v>
      </c>
      <c r="E1250" s="2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9">
        <f t="shared" si="77"/>
        <v>64.254237288135599</v>
      </c>
      <c r="Q1250" t="s">
        <v>8312</v>
      </c>
      <c r="R1250" t="s">
        <v>8311</v>
      </c>
      <c r="S1250" s="13">
        <f t="shared" si="78"/>
        <v>41767.656863425924</v>
      </c>
      <c r="T1250" s="13">
        <f t="shared" si="79"/>
        <v>41803.290972222225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 s="21">
        <v>5000</v>
      </c>
      <c r="E1251" s="2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9">
        <f t="shared" si="77"/>
        <v>64.46913580246914</v>
      </c>
      <c r="Q1251" t="s">
        <v>8312</v>
      </c>
      <c r="R1251" t="s">
        <v>8311</v>
      </c>
      <c r="S1251" s="13">
        <f t="shared" si="78"/>
        <v>41067.74086805556</v>
      </c>
      <c r="T1251" s="13">
        <f t="shared" si="79"/>
        <v>41097.74086805556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 s="21">
        <v>30000</v>
      </c>
      <c r="E1252" s="2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9">
        <f t="shared" si="77"/>
        <v>118.2007874015748</v>
      </c>
      <c r="Q1252" t="s">
        <v>8312</v>
      </c>
      <c r="R1252" t="s">
        <v>8311</v>
      </c>
      <c r="S1252" s="13">
        <f t="shared" si="78"/>
        <v>41843.64271990741</v>
      </c>
      <c r="T1252" s="13">
        <f t="shared" si="79"/>
        <v>41888.64271990741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 s="21">
        <v>6000</v>
      </c>
      <c r="E1253" s="2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9">
        <f t="shared" si="77"/>
        <v>82.540540540540547</v>
      </c>
      <c r="Q1253" t="s">
        <v>8312</v>
      </c>
      <c r="R1253" t="s">
        <v>8311</v>
      </c>
      <c r="S1253" s="13">
        <f t="shared" si="78"/>
        <v>40751.814432870371</v>
      </c>
      <c r="T1253" s="13">
        <f t="shared" si="79"/>
        <v>40811.814432870371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 s="21">
        <v>3500</v>
      </c>
      <c r="E1254" s="2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9">
        <f t="shared" si="77"/>
        <v>34.170212765957444</v>
      </c>
      <c r="Q1254" t="s">
        <v>8312</v>
      </c>
      <c r="R1254" t="s">
        <v>8311</v>
      </c>
      <c r="S1254" s="13">
        <f t="shared" si="78"/>
        <v>41543.988067129627</v>
      </c>
      <c r="T1254" s="13">
        <f t="shared" si="79"/>
        <v>41571.988067129627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 s="21">
        <v>10</v>
      </c>
      <c r="E1255" s="2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9">
        <f t="shared" si="77"/>
        <v>42.73322081575246</v>
      </c>
      <c r="Q1255" t="s">
        <v>8312</v>
      </c>
      <c r="R1255" t="s">
        <v>8311</v>
      </c>
      <c r="S1255" s="13">
        <f t="shared" si="78"/>
        <v>41855.783645833333</v>
      </c>
      <c r="T1255" s="13">
        <f t="shared" si="79"/>
        <v>41885.783645833333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 s="21">
        <v>6700</v>
      </c>
      <c r="E1256" s="2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9">
        <f t="shared" si="77"/>
        <v>94.489361702127653</v>
      </c>
      <c r="Q1256" t="s">
        <v>8312</v>
      </c>
      <c r="R1256" t="s">
        <v>8311</v>
      </c>
      <c r="S1256" s="13">
        <f t="shared" si="78"/>
        <v>40487.621365740742</v>
      </c>
      <c r="T1256" s="13">
        <f t="shared" si="79"/>
        <v>40544.207638888889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 s="21">
        <v>3000</v>
      </c>
      <c r="E1257" s="2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9">
        <f t="shared" si="77"/>
        <v>55.697247706422019</v>
      </c>
      <c r="Q1257" t="s">
        <v>8312</v>
      </c>
      <c r="R1257" t="s">
        <v>8311</v>
      </c>
      <c r="S1257" s="13">
        <f t="shared" si="78"/>
        <v>41579.845509259263</v>
      </c>
      <c r="T1257" s="13">
        <f t="shared" si="79"/>
        <v>41609.887175925927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 s="21">
        <v>30000</v>
      </c>
      <c r="E1258" s="2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9">
        <f t="shared" si="77"/>
        <v>98.030831024930734</v>
      </c>
      <c r="Q1258" t="s">
        <v>8312</v>
      </c>
      <c r="R1258" t="s">
        <v>8311</v>
      </c>
      <c r="S1258" s="13">
        <f t="shared" si="78"/>
        <v>40921.919340277782</v>
      </c>
      <c r="T1258" s="13">
        <f t="shared" si="79"/>
        <v>40951.919340277782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 s="21">
        <v>5500</v>
      </c>
      <c r="E1259" s="2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9">
        <f t="shared" si="77"/>
        <v>92.102272727272734</v>
      </c>
      <c r="Q1259" t="s">
        <v>8312</v>
      </c>
      <c r="R1259" t="s">
        <v>8311</v>
      </c>
      <c r="S1259" s="13">
        <f t="shared" si="78"/>
        <v>40587.085532407407</v>
      </c>
      <c r="T1259" s="13">
        <f t="shared" si="79"/>
        <v>40636.043865740743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 s="21">
        <v>12000</v>
      </c>
      <c r="E1260" s="2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9">
        <f t="shared" si="77"/>
        <v>38.175462686567165</v>
      </c>
      <c r="Q1260" t="s">
        <v>8312</v>
      </c>
      <c r="R1260" t="s">
        <v>8311</v>
      </c>
      <c r="S1260" s="13">
        <f t="shared" si="78"/>
        <v>41487.611250000002</v>
      </c>
      <c r="T1260" s="13">
        <f t="shared" si="79"/>
        <v>41517.611250000002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 s="21">
        <v>2500</v>
      </c>
      <c r="E1261" s="2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9">
        <f t="shared" si="77"/>
        <v>27.145833333333332</v>
      </c>
      <c r="Q1261" t="s">
        <v>8312</v>
      </c>
      <c r="R1261" t="s">
        <v>8311</v>
      </c>
      <c r="S1261" s="13">
        <f t="shared" si="78"/>
        <v>41766.970648148148</v>
      </c>
      <c r="T1261" s="13">
        <f t="shared" si="79"/>
        <v>41799.165972222225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 s="21">
        <v>3300</v>
      </c>
      <c r="E1262" s="2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9">
        <f t="shared" si="77"/>
        <v>50.689189189189186</v>
      </c>
      <c r="Q1262" t="s">
        <v>8312</v>
      </c>
      <c r="R1262" t="s">
        <v>8311</v>
      </c>
      <c r="S1262" s="13">
        <f t="shared" si="78"/>
        <v>41666.842824074076</v>
      </c>
      <c r="T1262" s="13">
        <f t="shared" si="79"/>
        <v>41696.842824074076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 s="21">
        <v>2000</v>
      </c>
      <c r="E1263" s="2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9">
        <f t="shared" si="77"/>
        <v>38.942307692307693</v>
      </c>
      <c r="Q1263" t="s">
        <v>8312</v>
      </c>
      <c r="R1263" t="s">
        <v>8311</v>
      </c>
      <c r="S1263" s="13">
        <f t="shared" si="78"/>
        <v>41638.342905092592</v>
      </c>
      <c r="T1263" s="13">
        <f t="shared" si="79"/>
        <v>41668.342905092592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 s="21">
        <v>6500</v>
      </c>
      <c r="E1264" s="2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9">
        <f t="shared" si="77"/>
        <v>77.638095238095232</v>
      </c>
      <c r="Q1264" t="s">
        <v>8312</v>
      </c>
      <c r="R1264" t="s">
        <v>8311</v>
      </c>
      <c r="S1264" s="13">
        <f t="shared" si="78"/>
        <v>41656.762638888889</v>
      </c>
      <c r="T1264" s="13">
        <f t="shared" si="79"/>
        <v>41686.762638888889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 s="21">
        <v>1500</v>
      </c>
      <c r="E1265" s="2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9">
        <f t="shared" si="77"/>
        <v>43.536585365853661</v>
      </c>
      <c r="Q1265" t="s">
        <v>8312</v>
      </c>
      <c r="R1265" t="s">
        <v>8311</v>
      </c>
      <c r="S1265" s="13">
        <f t="shared" si="78"/>
        <v>41692.084143518521</v>
      </c>
      <c r="T1265" s="13">
        <f t="shared" si="79"/>
        <v>41727.041666666664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 s="21">
        <v>650</v>
      </c>
      <c r="E1266" s="2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9">
        <f t="shared" si="77"/>
        <v>31.823529411764707</v>
      </c>
      <c r="Q1266" t="s">
        <v>8312</v>
      </c>
      <c r="R1266" t="s">
        <v>8311</v>
      </c>
      <c r="S1266" s="13">
        <f t="shared" si="78"/>
        <v>41547.662997685184</v>
      </c>
      <c r="T1266" s="13">
        <f t="shared" si="79"/>
        <v>41576.662997685184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 s="21">
        <v>3500</v>
      </c>
      <c r="E1267" s="2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9">
        <f t="shared" si="77"/>
        <v>63.184393939393942</v>
      </c>
      <c r="Q1267" t="s">
        <v>8312</v>
      </c>
      <c r="R1267" t="s">
        <v>8311</v>
      </c>
      <c r="S1267" s="13">
        <f t="shared" si="78"/>
        <v>40465.655266203699</v>
      </c>
      <c r="T1267" s="13">
        <f t="shared" si="79"/>
        <v>40512.655266203699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 s="21">
        <v>9500</v>
      </c>
      <c r="E1268" s="2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9">
        <f t="shared" si="77"/>
        <v>190.9</v>
      </c>
      <c r="Q1268" t="s">
        <v>8312</v>
      </c>
      <c r="R1268" t="s">
        <v>8311</v>
      </c>
      <c r="S1268" s="13">
        <f t="shared" si="78"/>
        <v>41620.87667824074</v>
      </c>
      <c r="T1268" s="13">
        <f t="shared" si="79"/>
        <v>41650.87667824074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 s="21">
        <v>22000</v>
      </c>
      <c r="E1269" s="2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9">
        <f t="shared" si="77"/>
        <v>140.85534591194968</v>
      </c>
      <c r="Q1269" t="s">
        <v>8312</v>
      </c>
      <c r="R1269" t="s">
        <v>8311</v>
      </c>
      <c r="S1269" s="13">
        <f t="shared" si="78"/>
        <v>41449.585162037038</v>
      </c>
      <c r="T1269" s="13">
        <f t="shared" si="79"/>
        <v>41479.585162037038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 s="21">
        <v>12000</v>
      </c>
      <c r="E1270" s="2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9">
        <f t="shared" si="77"/>
        <v>76.92307692307692</v>
      </c>
      <c r="Q1270" t="s">
        <v>8312</v>
      </c>
      <c r="R1270" t="s">
        <v>8311</v>
      </c>
      <c r="S1270" s="13">
        <f t="shared" si="78"/>
        <v>41507.845451388886</v>
      </c>
      <c r="T1270" s="13">
        <f t="shared" si="79"/>
        <v>41537.845451388886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 s="21">
        <v>18800</v>
      </c>
      <c r="E1271" s="2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9">
        <f t="shared" si="77"/>
        <v>99.15533980582525</v>
      </c>
      <c r="Q1271" t="s">
        <v>8312</v>
      </c>
      <c r="R1271" t="s">
        <v>8311</v>
      </c>
      <c r="S1271" s="13">
        <f t="shared" si="78"/>
        <v>42445.823055555549</v>
      </c>
      <c r="T1271" s="13">
        <f t="shared" si="79"/>
        <v>42476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 s="21">
        <v>10000</v>
      </c>
      <c r="E1272" s="2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9">
        <f t="shared" si="77"/>
        <v>67.881656804733723</v>
      </c>
      <c r="Q1272" t="s">
        <v>8312</v>
      </c>
      <c r="R1272" t="s">
        <v>8311</v>
      </c>
      <c r="S1272" s="13">
        <f t="shared" si="78"/>
        <v>40933.856967592597</v>
      </c>
      <c r="T1272" s="13">
        <f t="shared" si="79"/>
        <v>40993.815300925926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 s="21">
        <v>7500</v>
      </c>
      <c r="E1273" s="2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9">
        <f t="shared" si="77"/>
        <v>246.29032258064515</v>
      </c>
      <c r="Q1273" t="s">
        <v>8312</v>
      </c>
      <c r="R1273" t="s">
        <v>8311</v>
      </c>
      <c r="S1273" s="13">
        <f t="shared" si="78"/>
        <v>41561.683553240742</v>
      </c>
      <c r="T1273" s="13">
        <f t="shared" si="79"/>
        <v>41591.725219907406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 s="21">
        <v>5000</v>
      </c>
      <c r="E1274" s="2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9">
        <f t="shared" si="77"/>
        <v>189.28571428571428</v>
      </c>
      <c r="Q1274" t="s">
        <v>8312</v>
      </c>
      <c r="R1274" t="s">
        <v>8311</v>
      </c>
      <c r="S1274" s="13">
        <f t="shared" si="78"/>
        <v>40274.745127314818</v>
      </c>
      <c r="T1274" s="13">
        <f t="shared" si="79"/>
        <v>40344.166666666664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 s="21">
        <v>4000</v>
      </c>
      <c r="E1275" s="2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9">
        <f t="shared" si="77"/>
        <v>76.666666666666671</v>
      </c>
      <c r="Q1275" t="s">
        <v>8312</v>
      </c>
      <c r="R1275" t="s">
        <v>8311</v>
      </c>
      <c r="S1275" s="13">
        <f t="shared" si="78"/>
        <v>41852.730219907404</v>
      </c>
      <c r="T1275" s="13">
        <f t="shared" si="79"/>
        <v>41882.730219907404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 s="21">
        <v>25000</v>
      </c>
      <c r="E1276" s="2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9">
        <f t="shared" si="77"/>
        <v>82.963254817987149</v>
      </c>
      <c r="Q1276" t="s">
        <v>8312</v>
      </c>
      <c r="R1276" t="s">
        <v>8311</v>
      </c>
      <c r="S1276" s="13">
        <f t="shared" si="78"/>
        <v>41116.690104166664</v>
      </c>
      <c r="T1276" s="13">
        <f t="shared" si="79"/>
        <v>41151.690104166664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 s="21">
        <v>15000</v>
      </c>
      <c r="E1277" s="2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9">
        <f t="shared" si="77"/>
        <v>62.522107969151669</v>
      </c>
      <c r="Q1277" t="s">
        <v>8312</v>
      </c>
      <c r="R1277" t="s">
        <v>8311</v>
      </c>
      <c r="S1277" s="13">
        <f t="shared" si="78"/>
        <v>41458.867905092593</v>
      </c>
      <c r="T1277" s="13">
        <f t="shared" si="79"/>
        <v>41493.867905092593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 s="21">
        <v>3000</v>
      </c>
      <c r="E1278" s="2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9">
        <f t="shared" si="77"/>
        <v>46.06808823529412</v>
      </c>
      <c r="Q1278" t="s">
        <v>8312</v>
      </c>
      <c r="R1278" t="s">
        <v>8311</v>
      </c>
      <c r="S1278" s="13">
        <f t="shared" si="78"/>
        <v>40007.704247685186</v>
      </c>
      <c r="T1278" s="13">
        <f t="shared" si="79"/>
        <v>40057.166666666664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 s="21">
        <v>15000</v>
      </c>
      <c r="E1279" s="2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9">
        <f t="shared" si="77"/>
        <v>38.543946731234868</v>
      </c>
      <c r="Q1279" t="s">
        <v>8312</v>
      </c>
      <c r="R1279" t="s">
        <v>8311</v>
      </c>
      <c r="S1279" s="13">
        <f t="shared" si="78"/>
        <v>41121.561886574076</v>
      </c>
      <c r="T1279" s="13">
        <f t="shared" si="79"/>
        <v>41156.561886574076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 s="21">
        <v>6500</v>
      </c>
      <c r="E1280" s="2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9">
        <f t="shared" si="77"/>
        <v>53.005263157894738</v>
      </c>
      <c r="Q1280" t="s">
        <v>8312</v>
      </c>
      <c r="R1280" t="s">
        <v>8311</v>
      </c>
      <c r="S1280" s="13">
        <f t="shared" si="78"/>
        <v>41786.555162037039</v>
      </c>
      <c r="T1280" s="13">
        <f t="shared" si="79"/>
        <v>41815.083333333336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 s="21">
        <v>12516</v>
      </c>
      <c r="E1281" s="2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9">
        <f t="shared" si="77"/>
        <v>73.355396825396824</v>
      </c>
      <c r="Q1281" t="s">
        <v>8312</v>
      </c>
      <c r="R1281" t="s">
        <v>8311</v>
      </c>
      <c r="S1281" s="13">
        <f t="shared" si="78"/>
        <v>41682.099189814813</v>
      </c>
      <c r="T1281" s="13">
        <f t="shared" si="79"/>
        <v>41722.057523148149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 s="21">
        <v>15000</v>
      </c>
      <c r="E1282" s="2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9">
        <f t="shared" si="77"/>
        <v>127.97523076923076</v>
      </c>
      <c r="Q1282" t="s">
        <v>8312</v>
      </c>
      <c r="R1282" t="s">
        <v>8311</v>
      </c>
      <c r="S1282" s="13">
        <f t="shared" si="78"/>
        <v>40513.757569444446</v>
      </c>
      <c r="T1282" s="13">
        <f t="shared" si="79"/>
        <v>40603.757569444446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 s="21">
        <v>7000</v>
      </c>
      <c r="E1283" s="2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8312</v>
      </c>
      <c r="R1283" t="s">
        <v>8311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 s="21">
        <v>15000</v>
      </c>
      <c r="E1284" s="2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9">
        <f t="shared" si="81"/>
        <v>67.671532846715323</v>
      </c>
      <c r="Q1284" t="s">
        <v>8312</v>
      </c>
      <c r="R1284" t="s">
        <v>8311</v>
      </c>
      <c r="S1284" s="13">
        <f t="shared" si="82"/>
        <v>41586.475173611114</v>
      </c>
      <c r="T1284" s="13">
        <f t="shared" si="83"/>
        <v>41617.207638888889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 s="21">
        <v>1000</v>
      </c>
      <c r="E1285" s="2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9">
        <f t="shared" si="81"/>
        <v>95.931818181818187</v>
      </c>
      <c r="Q1285" t="s">
        <v>8312</v>
      </c>
      <c r="R1285" t="s">
        <v>8311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 s="21">
        <v>2000</v>
      </c>
      <c r="E1286" s="2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9">
        <f t="shared" si="81"/>
        <v>65.161290322580641</v>
      </c>
      <c r="Q1286" t="s">
        <v>8321</v>
      </c>
      <c r="R1286" t="s">
        <v>8322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 s="21">
        <v>2000</v>
      </c>
      <c r="E1287" s="2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9">
        <f t="shared" si="81"/>
        <v>32.269841269841272</v>
      </c>
      <c r="Q1287" t="s">
        <v>8321</v>
      </c>
      <c r="R1287" t="s">
        <v>8322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 s="21">
        <v>1500</v>
      </c>
      <c r="E1288" s="2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9">
        <f t="shared" si="81"/>
        <v>81.25</v>
      </c>
      <c r="Q1288" t="s">
        <v>8321</v>
      </c>
      <c r="R1288" t="s">
        <v>8322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 s="21">
        <v>250</v>
      </c>
      <c r="E1289" s="2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9">
        <f t="shared" si="81"/>
        <v>24.2</v>
      </c>
      <c r="Q1289" t="s">
        <v>8321</v>
      </c>
      <c r="R1289" t="s">
        <v>8322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 s="21">
        <v>4000</v>
      </c>
      <c r="E1290" s="2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9">
        <f t="shared" si="81"/>
        <v>65.868852459016395</v>
      </c>
      <c r="Q1290" t="s">
        <v>8321</v>
      </c>
      <c r="R1290" t="s">
        <v>8322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 s="21">
        <v>1500</v>
      </c>
      <c r="E1291" s="2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9">
        <f t="shared" si="81"/>
        <v>36.07692307692308</v>
      </c>
      <c r="Q1291" t="s">
        <v>8321</v>
      </c>
      <c r="R1291" t="s">
        <v>8322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 s="21">
        <v>3500</v>
      </c>
      <c r="E1292" s="2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9">
        <f t="shared" si="81"/>
        <v>44.186046511627907</v>
      </c>
      <c r="Q1292" t="s">
        <v>8321</v>
      </c>
      <c r="R1292" t="s">
        <v>8322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 s="21">
        <v>3000</v>
      </c>
      <c r="E1293" s="2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9">
        <f t="shared" si="81"/>
        <v>104.07142857142857</v>
      </c>
      <c r="Q1293" t="s">
        <v>8321</v>
      </c>
      <c r="R1293" t="s">
        <v>8322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 s="21">
        <v>1700</v>
      </c>
      <c r="E1294" s="2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9">
        <f t="shared" si="81"/>
        <v>35.96153846153846</v>
      </c>
      <c r="Q1294" t="s">
        <v>8321</v>
      </c>
      <c r="R1294" t="s">
        <v>8322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 s="21">
        <v>15000</v>
      </c>
      <c r="E1295" s="2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9">
        <f t="shared" si="81"/>
        <v>127.79166666666667</v>
      </c>
      <c r="Q1295" t="s">
        <v>8321</v>
      </c>
      <c r="R1295" t="s">
        <v>8322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 s="21">
        <v>500</v>
      </c>
      <c r="E1296" s="2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9">
        <f t="shared" si="81"/>
        <v>27.727272727272727</v>
      </c>
      <c r="Q1296" t="s">
        <v>8321</v>
      </c>
      <c r="R1296" t="s">
        <v>8322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 s="21">
        <v>2500</v>
      </c>
      <c r="E1297" s="2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9">
        <f t="shared" si="81"/>
        <v>39.828125</v>
      </c>
      <c r="Q1297" t="s">
        <v>8321</v>
      </c>
      <c r="R1297" t="s">
        <v>8322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 s="21">
        <v>850</v>
      </c>
      <c r="E1298" s="2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9">
        <f t="shared" si="81"/>
        <v>52.173913043478258</v>
      </c>
      <c r="Q1298" t="s">
        <v>8321</v>
      </c>
      <c r="R1298" t="s">
        <v>8322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 s="21">
        <v>20000</v>
      </c>
      <c r="E1299" s="2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9">
        <f t="shared" si="81"/>
        <v>92.037815126050418</v>
      </c>
      <c r="Q1299" t="s">
        <v>8321</v>
      </c>
      <c r="R1299" t="s">
        <v>8322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 s="21">
        <v>2000</v>
      </c>
      <c r="E1300" s="2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9">
        <f t="shared" si="81"/>
        <v>63.424242424242422</v>
      </c>
      <c r="Q1300" t="s">
        <v>8321</v>
      </c>
      <c r="R1300" t="s">
        <v>8322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 s="21">
        <v>3500</v>
      </c>
      <c r="E1301" s="2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9">
        <f t="shared" si="81"/>
        <v>135.625</v>
      </c>
      <c r="Q1301" t="s">
        <v>8321</v>
      </c>
      <c r="R1301" t="s">
        <v>8322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 s="21">
        <v>3000</v>
      </c>
      <c r="E1302" s="2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9">
        <f t="shared" si="81"/>
        <v>168.75</v>
      </c>
      <c r="Q1302" t="s">
        <v>8321</v>
      </c>
      <c r="R1302" t="s">
        <v>8322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 s="21">
        <v>2000</v>
      </c>
      <c r="E1303" s="2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9">
        <f t="shared" si="81"/>
        <v>70.862068965517238</v>
      </c>
      <c r="Q1303" t="s">
        <v>8321</v>
      </c>
      <c r="R1303" t="s">
        <v>8322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 s="21">
        <v>2500</v>
      </c>
      <c r="E1304" s="2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9">
        <f t="shared" si="81"/>
        <v>50</v>
      </c>
      <c r="Q1304" t="s">
        <v>8321</v>
      </c>
      <c r="R1304" t="s">
        <v>8322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 s="21">
        <v>3500</v>
      </c>
      <c r="E1305" s="2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9">
        <f t="shared" si="81"/>
        <v>42.214166666666671</v>
      </c>
      <c r="Q1305" t="s">
        <v>8321</v>
      </c>
      <c r="R1305" t="s">
        <v>8322</v>
      </c>
      <c r="S1305" s="13">
        <f t="shared" si="82"/>
        <v>42566.441203703704</v>
      </c>
      <c r="T1305" s="13">
        <f t="shared" si="83"/>
        <v>42582.458333333328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 s="21">
        <v>40000</v>
      </c>
      <c r="E1306" s="2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9">
        <f t="shared" si="81"/>
        <v>152.41346153846155</v>
      </c>
      <c r="Q1306" t="s">
        <v>8323</v>
      </c>
      <c r="R1306" t="s">
        <v>8325</v>
      </c>
      <c r="S1306" s="13">
        <f t="shared" si="82"/>
        <v>42747.194502314815</v>
      </c>
      <c r="T1306" s="13">
        <f t="shared" si="83"/>
        <v>42807.152835648143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 s="21">
        <v>30000</v>
      </c>
      <c r="E1307" s="2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9">
        <f t="shared" si="81"/>
        <v>90.616279069767444</v>
      </c>
      <c r="Q1307" t="s">
        <v>8323</v>
      </c>
      <c r="R1307" t="s">
        <v>8325</v>
      </c>
      <c r="S1307" s="13">
        <f t="shared" si="82"/>
        <v>42543.665601851855</v>
      </c>
      <c r="T1307" s="13">
        <f t="shared" si="83"/>
        <v>42572.729166666672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 s="21">
        <v>110000</v>
      </c>
      <c r="E1308" s="2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9">
        <f t="shared" si="81"/>
        <v>201.60393258426967</v>
      </c>
      <c r="Q1308" t="s">
        <v>8323</v>
      </c>
      <c r="R1308" t="s">
        <v>8325</v>
      </c>
      <c r="S1308" s="13">
        <f t="shared" si="82"/>
        <v>41947.457569444443</v>
      </c>
      <c r="T1308" s="13">
        <f t="shared" si="83"/>
        <v>41977.457569444443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 s="21">
        <v>50000</v>
      </c>
      <c r="E1309" s="2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9">
        <f t="shared" si="81"/>
        <v>127.93333333333334</v>
      </c>
      <c r="Q1309" t="s">
        <v>8323</v>
      </c>
      <c r="R1309" t="s">
        <v>8325</v>
      </c>
      <c r="S1309" s="13">
        <f t="shared" si="82"/>
        <v>42387.503229166665</v>
      </c>
      <c r="T1309" s="13">
        <f t="shared" si="83"/>
        <v>42417.503229166665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 s="21">
        <v>10000</v>
      </c>
      <c r="E1310" s="2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9">
        <f t="shared" si="81"/>
        <v>29.894736842105264</v>
      </c>
      <c r="Q1310" t="s">
        <v>8323</v>
      </c>
      <c r="R1310" t="s">
        <v>8325</v>
      </c>
      <c r="S1310" s="13">
        <f t="shared" si="82"/>
        <v>42611.613564814819</v>
      </c>
      <c r="T1310" s="13">
        <f t="shared" si="83"/>
        <v>42651.613564814819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 s="21">
        <v>11500</v>
      </c>
      <c r="E1311" s="2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9">
        <f t="shared" si="81"/>
        <v>367.97142857142859</v>
      </c>
      <c r="Q1311" t="s">
        <v>8323</v>
      </c>
      <c r="R1311" t="s">
        <v>8325</v>
      </c>
      <c r="S1311" s="13">
        <f t="shared" si="82"/>
        <v>42257.882731481484</v>
      </c>
      <c r="T1311" s="13">
        <f t="shared" si="83"/>
        <v>42292.882731481484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 s="21">
        <v>20000</v>
      </c>
      <c r="E1312" s="2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9">
        <f t="shared" si="81"/>
        <v>129.16666666666666</v>
      </c>
      <c r="Q1312" t="s">
        <v>8323</v>
      </c>
      <c r="R1312" t="s">
        <v>8325</v>
      </c>
      <c r="S1312" s="13">
        <f t="shared" si="82"/>
        <v>42556.667245370365</v>
      </c>
      <c r="T1312" s="13">
        <f t="shared" si="83"/>
        <v>42601.667245370365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 s="21">
        <v>250000</v>
      </c>
      <c r="E1313" s="2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9">
        <f t="shared" si="81"/>
        <v>800.7</v>
      </c>
      <c r="Q1313" t="s">
        <v>8323</v>
      </c>
      <c r="R1313" t="s">
        <v>8325</v>
      </c>
      <c r="S1313" s="13">
        <f t="shared" si="82"/>
        <v>42669.802303240736</v>
      </c>
      <c r="T1313" s="13">
        <f t="shared" si="83"/>
        <v>42704.843969907408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 s="21">
        <v>4600</v>
      </c>
      <c r="E1314" s="21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9">
        <f t="shared" si="81"/>
        <v>28</v>
      </c>
      <c r="Q1314" t="s">
        <v>8323</v>
      </c>
      <c r="R1314" t="s">
        <v>8325</v>
      </c>
      <c r="S1314" s="13">
        <f t="shared" si="82"/>
        <v>42082.702800925923</v>
      </c>
      <c r="T1314" s="13">
        <f t="shared" si="83"/>
        <v>42112.702800925923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 s="21">
        <v>40000</v>
      </c>
      <c r="E1315" s="2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9">
        <f t="shared" si="81"/>
        <v>102.01639344262296</v>
      </c>
      <c r="Q1315" t="s">
        <v>8323</v>
      </c>
      <c r="R1315" t="s">
        <v>8325</v>
      </c>
      <c r="S1315" s="13">
        <f t="shared" si="82"/>
        <v>42402.709652777776</v>
      </c>
      <c r="T1315" s="13">
        <f t="shared" si="83"/>
        <v>42432.709652777776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 s="21">
        <v>180000</v>
      </c>
      <c r="E1316" s="2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9">
        <f t="shared" si="81"/>
        <v>184.36363636363637</v>
      </c>
      <c r="Q1316" t="s">
        <v>8323</v>
      </c>
      <c r="R1316" t="s">
        <v>8325</v>
      </c>
      <c r="S1316" s="13">
        <f t="shared" si="82"/>
        <v>42604.669675925921</v>
      </c>
      <c r="T1316" s="13">
        <f t="shared" si="83"/>
        <v>42664.669675925921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 s="21">
        <v>100000</v>
      </c>
      <c r="E1317" s="2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9">
        <f t="shared" si="81"/>
        <v>162.91935483870967</v>
      </c>
      <c r="Q1317" t="s">
        <v>8323</v>
      </c>
      <c r="R1317" t="s">
        <v>8325</v>
      </c>
      <c r="S1317" s="13">
        <f t="shared" si="82"/>
        <v>42278.498240740737</v>
      </c>
      <c r="T1317" s="13">
        <f t="shared" si="83"/>
        <v>42314.041666666672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 s="21">
        <v>75000</v>
      </c>
      <c r="E1318" s="21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9">
        <f t="shared" si="81"/>
        <v>1</v>
      </c>
      <c r="Q1318" t="s">
        <v>8323</v>
      </c>
      <c r="R1318" t="s">
        <v>8325</v>
      </c>
      <c r="S1318" s="13">
        <f t="shared" si="82"/>
        <v>42393.961909722217</v>
      </c>
      <c r="T1318" s="13">
        <f t="shared" si="83"/>
        <v>42428.961909722217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 s="21">
        <v>200000</v>
      </c>
      <c r="E1319" s="2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9">
        <f t="shared" si="81"/>
        <v>603.52631578947364</v>
      </c>
      <c r="Q1319" t="s">
        <v>8323</v>
      </c>
      <c r="R1319" t="s">
        <v>8325</v>
      </c>
      <c r="S1319" s="13">
        <f t="shared" si="82"/>
        <v>42520.235486111109</v>
      </c>
      <c r="T1319" s="13">
        <f t="shared" si="83"/>
        <v>42572.583333333328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 s="21">
        <v>40000</v>
      </c>
      <c r="E1320" s="2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9">
        <f t="shared" si="81"/>
        <v>45.407407407407405</v>
      </c>
      <c r="Q1320" t="s">
        <v>8323</v>
      </c>
      <c r="R1320" t="s">
        <v>8325</v>
      </c>
      <c r="S1320" s="13">
        <f t="shared" si="82"/>
        <v>41985.043657407412</v>
      </c>
      <c r="T1320" s="13">
        <f t="shared" si="83"/>
        <v>42015.043657407412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 s="21">
        <v>5800</v>
      </c>
      <c r="E1321" s="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9">
        <f t="shared" si="81"/>
        <v>97.333333333333329</v>
      </c>
      <c r="Q1321" t="s">
        <v>8323</v>
      </c>
      <c r="R1321" t="s">
        <v>8325</v>
      </c>
      <c r="S1321" s="13">
        <f t="shared" si="82"/>
        <v>41816.812094907407</v>
      </c>
      <c r="T1321" s="13">
        <f t="shared" si="83"/>
        <v>41831.666666666664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 s="21">
        <v>100000</v>
      </c>
      <c r="E1322" s="2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9">
        <f t="shared" si="81"/>
        <v>167.66666666666666</v>
      </c>
      <c r="Q1322" t="s">
        <v>8323</v>
      </c>
      <c r="R1322" t="s">
        <v>8325</v>
      </c>
      <c r="S1322" s="13">
        <f t="shared" si="82"/>
        <v>42705.690347222218</v>
      </c>
      <c r="T1322" s="13">
        <f t="shared" si="83"/>
        <v>42734.958333333328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 s="21">
        <v>462000</v>
      </c>
      <c r="E1323" s="2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9">
        <f t="shared" si="81"/>
        <v>859.85714285714289</v>
      </c>
      <c r="Q1323" t="s">
        <v>8323</v>
      </c>
      <c r="R1323" t="s">
        <v>8325</v>
      </c>
      <c r="S1323" s="13">
        <f t="shared" si="82"/>
        <v>42697.74927083333</v>
      </c>
      <c r="T1323" s="13">
        <f t="shared" si="83"/>
        <v>42727.74927083333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 s="21">
        <v>35000</v>
      </c>
      <c r="E1324" s="2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9">
        <f t="shared" si="81"/>
        <v>26.5</v>
      </c>
      <c r="Q1324" t="s">
        <v>8323</v>
      </c>
      <c r="R1324" t="s">
        <v>8325</v>
      </c>
      <c r="S1324" s="13">
        <f t="shared" si="82"/>
        <v>42115.656539351854</v>
      </c>
      <c r="T1324" s="13">
        <f t="shared" si="83"/>
        <v>42145.656539351854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 s="21">
        <v>15000</v>
      </c>
      <c r="E1325" s="2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9">
        <f t="shared" si="81"/>
        <v>30.272727272727273</v>
      </c>
      <c r="Q1325" t="s">
        <v>8323</v>
      </c>
      <c r="R1325" t="s">
        <v>8325</v>
      </c>
      <c r="S1325" s="13">
        <f t="shared" si="82"/>
        <v>42451.698449074072</v>
      </c>
      <c r="T1325" s="13">
        <f t="shared" si="83"/>
        <v>42486.288194444445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 s="21">
        <v>50000</v>
      </c>
      <c r="E1326" s="2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9">
        <f t="shared" si="81"/>
        <v>54.666666666666664</v>
      </c>
      <c r="Q1326" t="s">
        <v>8323</v>
      </c>
      <c r="R1326" t="s">
        <v>8325</v>
      </c>
      <c r="S1326" s="13">
        <f t="shared" si="82"/>
        <v>42626.633703703701</v>
      </c>
      <c r="T1326" s="13">
        <f t="shared" si="83"/>
        <v>42656.633703703701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 s="21">
        <v>20000</v>
      </c>
      <c r="E1327" s="2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9">
        <f t="shared" si="81"/>
        <v>60.75</v>
      </c>
      <c r="Q1327" t="s">
        <v>8323</v>
      </c>
      <c r="R1327" t="s">
        <v>8325</v>
      </c>
      <c r="S1327" s="13">
        <f t="shared" si="82"/>
        <v>42704.086053240739</v>
      </c>
      <c r="T1327" s="13">
        <f t="shared" si="83"/>
        <v>42734.086053240739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 s="21">
        <v>100000</v>
      </c>
      <c r="E1328" s="2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9">
        <f t="shared" si="81"/>
        <v>102.72727272727273</v>
      </c>
      <c r="Q1328" t="s">
        <v>8323</v>
      </c>
      <c r="R1328" t="s">
        <v>8325</v>
      </c>
      <c r="S1328" s="13">
        <f t="shared" si="82"/>
        <v>41974.791990740734</v>
      </c>
      <c r="T1328" s="13">
        <f t="shared" si="83"/>
        <v>42019.791990740734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 s="21">
        <v>48000</v>
      </c>
      <c r="E1329" s="2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9">
        <f t="shared" si="81"/>
        <v>41.585365853658537</v>
      </c>
      <c r="Q1329" t="s">
        <v>8323</v>
      </c>
      <c r="R1329" t="s">
        <v>8325</v>
      </c>
      <c r="S1329" s="13">
        <f t="shared" si="82"/>
        <v>42123.678645833337</v>
      </c>
      <c r="T1329" s="13">
        <f t="shared" si="83"/>
        <v>42153.678645833337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 s="21">
        <v>75000</v>
      </c>
      <c r="E1330" s="2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9">
        <f t="shared" si="81"/>
        <v>116.53333333333333</v>
      </c>
      <c r="Q1330" t="s">
        <v>8323</v>
      </c>
      <c r="R1330" t="s">
        <v>8325</v>
      </c>
      <c r="S1330" s="13">
        <f t="shared" si="82"/>
        <v>42612.642754629633</v>
      </c>
      <c r="T1330" s="13">
        <f t="shared" si="83"/>
        <v>42657.642754629633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 s="21">
        <v>50000</v>
      </c>
      <c r="E1331" s="2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9">
        <f t="shared" si="81"/>
        <v>45.333333333333336</v>
      </c>
      <c r="Q1331" t="s">
        <v>8323</v>
      </c>
      <c r="R1331" t="s">
        <v>8325</v>
      </c>
      <c r="S1331" s="13">
        <f t="shared" si="82"/>
        <v>41935.221585648149</v>
      </c>
      <c r="T1331" s="13">
        <f t="shared" si="83"/>
        <v>41975.263252314813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 s="21">
        <v>35000</v>
      </c>
      <c r="E1332" s="2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9">
        <f t="shared" si="81"/>
        <v>157.46</v>
      </c>
      <c r="Q1332" t="s">
        <v>8323</v>
      </c>
      <c r="R1332" t="s">
        <v>8325</v>
      </c>
      <c r="S1332" s="13">
        <f t="shared" si="82"/>
        <v>42522.276724537034</v>
      </c>
      <c r="T1332" s="13">
        <f t="shared" si="83"/>
        <v>42553.166666666672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 s="21">
        <v>250000</v>
      </c>
      <c r="E1333" s="2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9">
        <f t="shared" si="81"/>
        <v>100.5</v>
      </c>
      <c r="Q1333" t="s">
        <v>8323</v>
      </c>
      <c r="R1333" t="s">
        <v>8325</v>
      </c>
      <c r="S1333" s="13">
        <f t="shared" si="82"/>
        <v>42569.50409722222</v>
      </c>
      <c r="T1333" s="13">
        <f t="shared" si="83"/>
        <v>42599.50409722222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 s="21">
        <v>10115</v>
      </c>
      <c r="E1334" s="21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 t="e">
        <f t="shared" si="81"/>
        <v>#DIV/0!</v>
      </c>
      <c r="Q1334" t="s">
        <v>8323</v>
      </c>
      <c r="R1334" t="s">
        <v>8325</v>
      </c>
      <c r="S1334" s="13">
        <f t="shared" si="82"/>
        <v>42732.060277777782</v>
      </c>
      <c r="T1334" s="13">
        <f t="shared" si="83"/>
        <v>42762.060277777782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 s="21">
        <v>2500</v>
      </c>
      <c r="E1335" s="21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 t="e">
        <f t="shared" si="81"/>
        <v>#DIV/0!</v>
      </c>
      <c r="Q1335" t="s">
        <v>8323</v>
      </c>
      <c r="R1335" t="s">
        <v>8325</v>
      </c>
      <c r="S1335" s="13">
        <f t="shared" si="82"/>
        <v>41806.106770833336</v>
      </c>
      <c r="T1335" s="13">
        <f t="shared" si="83"/>
        <v>41836.106770833336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 s="21">
        <v>133000</v>
      </c>
      <c r="E1336" s="2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9">
        <f t="shared" si="81"/>
        <v>51.822463768115945</v>
      </c>
      <c r="Q1336" t="s">
        <v>8323</v>
      </c>
      <c r="R1336" t="s">
        <v>8325</v>
      </c>
      <c r="S1336" s="13">
        <f t="shared" si="82"/>
        <v>42410.774155092593</v>
      </c>
      <c r="T1336" s="13">
        <f t="shared" si="83"/>
        <v>42440.774155092593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 s="21">
        <v>25000</v>
      </c>
      <c r="E1337" s="2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9">
        <f t="shared" si="81"/>
        <v>308.75</v>
      </c>
      <c r="Q1337" t="s">
        <v>8323</v>
      </c>
      <c r="R1337" t="s">
        <v>8325</v>
      </c>
      <c r="S1337" s="13">
        <f t="shared" si="82"/>
        <v>42313.936365740738</v>
      </c>
      <c r="T1337" s="13">
        <f t="shared" si="83"/>
        <v>42343.936365740738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 s="21">
        <v>100000</v>
      </c>
      <c r="E1338" s="2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9">
        <f t="shared" si="81"/>
        <v>379.22767857142856</v>
      </c>
      <c r="Q1338" t="s">
        <v>8323</v>
      </c>
      <c r="R1338" t="s">
        <v>8325</v>
      </c>
      <c r="S1338" s="13">
        <f t="shared" si="82"/>
        <v>41955.863750000004</v>
      </c>
      <c r="T1338" s="13">
        <f t="shared" si="83"/>
        <v>41990.863750000004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 s="21">
        <v>50000</v>
      </c>
      <c r="E1339" s="2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9">
        <f t="shared" si="81"/>
        <v>176.36428571428573</v>
      </c>
      <c r="Q1339" t="s">
        <v>8323</v>
      </c>
      <c r="R1339" t="s">
        <v>8325</v>
      </c>
      <c r="S1339" s="13">
        <f t="shared" si="82"/>
        <v>42767.577303240745</v>
      </c>
      <c r="T1339" s="13">
        <f t="shared" si="83"/>
        <v>42797.577303240745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 s="21">
        <v>30000</v>
      </c>
      <c r="E1340" s="2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9">
        <f t="shared" si="81"/>
        <v>66.066666666666663</v>
      </c>
      <c r="Q1340" t="s">
        <v>8323</v>
      </c>
      <c r="R1340" t="s">
        <v>8325</v>
      </c>
      <c r="S1340" s="13">
        <f t="shared" si="82"/>
        <v>42188.803622685184</v>
      </c>
      <c r="T1340" s="13">
        <f t="shared" si="83"/>
        <v>42218.803622685184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 s="21">
        <v>50000</v>
      </c>
      <c r="E1341" s="2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9">
        <f t="shared" si="81"/>
        <v>89.648648648648646</v>
      </c>
      <c r="Q1341" t="s">
        <v>8323</v>
      </c>
      <c r="R1341" t="s">
        <v>8325</v>
      </c>
      <c r="S1341" s="13">
        <f t="shared" si="82"/>
        <v>41936.647164351853</v>
      </c>
      <c r="T1341" s="13">
        <f t="shared" si="83"/>
        <v>41981.688831018517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 s="21">
        <v>1680</v>
      </c>
      <c r="E1342" s="21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 t="e">
        <f t="shared" si="81"/>
        <v>#DIV/0!</v>
      </c>
      <c r="Q1342" t="s">
        <v>8323</v>
      </c>
      <c r="R1342" t="s">
        <v>8325</v>
      </c>
      <c r="S1342" s="13">
        <f t="shared" si="82"/>
        <v>41836.595520833333</v>
      </c>
      <c r="T1342" s="13">
        <f t="shared" si="83"/>
        <v>41866.595520833333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 s="21">
        <v>25000</v>
      </c>
      <c r="E1343" s="2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9">
        <f t="shared" si="81"/>
        <v>382.39130434782606</v>
      </c>
      <c r="Q1343" t="s">
        <v>8323</v>
      </c>
      <c r="R1343" t="s">
        <v>8325</v>
      </c>
      <c r="S1343" s="13">
        <f t="shared" si="82"/>
        <v>42612.624039351853</v>
      </c>
      <c r="T1343" s="13">
        <f t="shared" si="83"/>
        <v>42644.624039351853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 s="21">
        <v>50000</v>
      </c>
      <c r="E1344" s="2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9">
        <f t="shared" si="81"/>
        <v>100</v>
      </c>
      <c r="Q1344" t="s">
        <v>8323</v>
      </c>
      <c r="R1344" t="s">
        <v>8325</v>
      </c>
      <c r="S1344" s="13">
        <f t="shared" si="82"/>
        <v>42172.816423611104</v>
      </c>
      <c r="T1344" s="13">
        <f t="shared" si="83"/>
        <v>42202.816423611104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 s="21">
        <v>50000</v>
      </c>
      <c r="E1345" s="2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9">
        <f t="shared" si="81"/>
        <v>158.35603715170279</v>
      </c>
      <c r="Q1345" t="s">
        <v>8323</v>
      </c>
      <c r="R1345" t="s">
        <v>8325</v>
      </c>
      <c r="S1345" s="13">
        <f t="shared" si="82"/>
        <v>42542.526423611111</v>
      </c>
      <c r="T1345" s="13">
        <f t="shared" si="83"/>
        <v>42601.165972222225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 s="21">
        <v>1500</v>
      </c>
      <c r="E1346" s="2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9">
        <f t="shared" si="81"/>
        <v>40.762589928057551</v>
      </c>
      <c r="Q1346" t="s">
        <v>8326</v>
      </c>
      <c r="R1346" t="s">
        <v>8327</v>
      </c>
      <c r="S1346" s="13">
        <f t="shared" si="82"/>
        <v>42522.789803240739</v>
      </c>
      <c r="T1346" s="13">
        <f t="shared" si="83"/>
        <v>42551.789803240739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 s="21">
        <v>300</v>
      </c>
      <c r="E1347" s="2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 s="9">
        <f t="shared" ref="P1347:P1410" si="85">E1347/L1347</f>
        <v>53.571428571428569</v>
      </c>
      <c r="Q1347" t="s">
        <v>8326</v>
      </c>
      <c r="R1347" t="s">
        <v>8327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 s="21">
        <v>4900</v>
      </c>
      <c r="E1348" s="2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9">
        <f t="shared" si="85"/>
        <v>48.449664429530202</v>
      </c>
      <c r="Q1348" t="s">
        <v>8326</v>
      </c>
      <c r="R1348" t="s">
        <v>8327</v>
      </c>
      <c r="S1348" s="13">
        <f t="shared" si="86"/>
        <v>41422.075821759259</v>
      </c>
      <c r="T1348" s="13">
        <f t="shared" si="87"/>
        <v>41452.075821759259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 s="21">
        <v>2500</v>
      </c>
      <c r="E1349" s="2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9">
        <f t="shared" si="85"/>
        <v>82.41935483870968</v>
      </c>
      <c r="Q1349" t="s">
        <v>8326</v>
      </c>
      <c r="R1349" t="s">
        <v>8327</v>
      </c>
      <c r="S1349" s="13">
        <f t="shared" si="86"/>
        <v>42040.638020833328</v>
      </c>
      <c r="T1349" s="13">
        <f t="shared" si="87"/>
        <v>42070.638020833328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 s="21">
        <v>5875</v>
      </c>
      <c r="E1350" s="2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9">
        <f t="shared" si="85"/>
        <v>230.19230769230768</v>
      </c>
      <c r="Q1350" t="s">
        <v>8326</v>
      </c>
      <c r="R1350" t="s">
        <v>8327</v>
      </c>
      <c r="S1350" s="13">
        <f t="shared" si="86"/>
        <v>41963.506168981476</v>
      </c>
      <c r="T1350" s="13">
        <f t="shared" si="87"/>
        <v>41991.506168981476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 s="21">
        <v>5000</v>
      </c>
      <c r="E1351" s="2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9">
        <f t="shared" si="85"/>
        <v>59.360465116279073</v>
      </c>
      <c r="Q1351" t="s">
        <v>8326</v>
      </c>
      <c r="R1351" t="s">
        <v>8327</v>
      </c>
      <c r="S1351" s="13">
        <f t="shared" si="86"/>
        <v>42317.33258101852</v>
      </c>
      <c r="T1351" s="13">
        <f t="shared" si="87"/>
        <v>42354.290972222225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 s="21">
        <v>5000</v>
      </c>
      <c r="E1352" s="2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9">
        <f t="shared" si="85"/>
        <v>66.698717948717942</v>
      </c>
      <c r="Q1352" t="s">
        <v>8326</v>
      </c>
      <c r="R1352" t="s">
        <v>8327</v>
      </c>
      <c r="S1352" s="13">
        <f t="shared" si="86"/>
        <v>42334.013124999998</v>
      </c>
      <c r="T1352" s="13">
        <f t="shared" si="87"/>
        <v>42364.013124999998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 s="21">
        <v>20000</v>
      </c>
      <c r="E1353" s="2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9">
        <f t="shared" si="85"/>
        <v>168.77500000000001</v>
      </c>
      <c r="Q1353" t="s">
        <v>8326</v>
      </c>
      <c r="R1353" t="s">
        <v>8327</v>
      </c>
      <c r="S1353" s="13">
        <f t="shared" si="86"/>
        <v>42382.74009259259</v>
      </c>
      <c r="T1353" s="13">
        <f t="shared" si="87"/>
        <v>42412.74009259259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 s="21">
        <v>10000</v>
      </c>
      <c r="E1354" s="2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9">
        <f t="shared" si="85"/>
        <v>59.973568281938327</v>
      </c>
      <c r="Q1354" t="s">
        <v>8326</v>
      </c>
      <c r="R1354" t="s">
        <v>8327</v>
      </c>
      <c r="S1354" s="13">
        <f t="shared" si="86"/>
        <v>42200.578310185185</v>
      </c>
      <c r="T1354" s="13">
        <f t="shared" si="87"/>
        <v>42252.165972222225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 s="21">
        <v>1000</v>
      </c>
      <c r="E1355" s="2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9">
        <f t="shared" si="85"/>
        <v>31.80952380952381</v>
      </c>
      <c r="Q1355" t="s">
        <v>8326</v>
      </c>
      <c r="R1355" t="s">
        <v>8327</v>
      </c>
      <c r="S1355" s="13">
        <f t="shared" si="86"/>
        <v>41309.11791666667</v>
      </c>
      <c r="T1355" s="13">
        <f t="shared" si="87"/>
        <v>41344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 s="21">
        <v>1200</v>
      </c>
      <c r="E1356" s="2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9">
        <f t="shared" si="85"/>
        <v>24.421875</v>
      </c>
      <c r="Q1356" t="s">
        <v>8326</v>
      </c>
      <c r="R1356" t="s">
        <v>8327</v>
      </c>
      <c r="S1356" s="13">
        <f t="shared" si="86"/>
        <v>42502.807627314818</v>
      </c>
      <c r="T1356" s="13">
        <f t="shared" si="87"/>
        <v>42532.807627314818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 s="21">
        <v>2500</v>
      </c>
      <c r="E1357" s="2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9">
        <f t="shared" si="85"/>
        <v>25.347107438016529</v>
      </c>
      <c r="Q1357" t="s">
        <v>8326</v>
      </c>
      <c r="R1357" t="s">
        <v>8327</v>
      </c>
      <c r="S1357" s="13">
        <f t="shared" si="86"/>
        <v>41213.254687499997</v>
      </c>
      <c r="T1357" s="13">
        <f t="shared" si="87"/>
        <v>41243.416666666664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 s="21">
        <v>3400</v>
      </c>
      <c r="E1358" s="2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9">
        <f t="shared" si="85"/>
        <v>71.443218390804603</v>
      </c>
      <c r="Q1358" t="s">
        <v>8326</v>
      </c>
      <c r="R1358" t="s">
        <v>8327</v>
      </c>
      <c r="S1358" s="13">
        <f t="shared" si="86"/>
        <v>41430.038888888892</v>
      </c>
      <c r="T1358" s="13">
        <f t="shared" si="87"/>
        <v>41460.038888888892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 s="21">
        <v>2000</v>
      </c>
      <c r="E1359" s="2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9">
        <f t="shared" si="85"/>
        <v>38.553846153846152</v>
      </c>
      <c r="Q1359" t="s">
        <v>8326</v>
      </c>
      <c r="R1359" t="s">
        <v>8327</v>
      </c>
      <c r="S1359" s="13">
        <f t="shared" si="86"/>
        <v>41304.962233796294</v>
      </c>
      <c r="T1359" s="13">
        <f t="shared" si="87"/>
        <v>41334.249305555553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 s="21">
        <v>3000</v>
      </c>
      <c r="E1360" s="2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9">
        <f t="shared" si="85"/>
        <v>68.367346938775512</v>
      </c>
      <c r="Q1360" t="s">
        <v>8326</v>
      </c>
      <c r="R1360" t="s">
        <v>8327</v>
      </c>
      <c r="S1360" s="13">
        <f t="shared" si="86"/>
        <v>40689.570868055554</v>
      </c>
      <c r="T1360" s="13">
        <f t="shared" si="87"/>
        <v>40719.570868055554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 s="21">
        <v>660</v>
      </c>
      <c r="E1361" s="2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9">
        <f t="shared" si="85"/>
        <v>40.210526315789473</v>
      </c>
      <c r="Q1361" t="s">
        <v>8326</v>
      </c>
      <c r="R1361" t="s">
        <v>8327</v>
      </c>
      <c r="S1361" s="13">
        <f t="shared" si="86"/>
        <v>40668.814699074072</v>
      </c>
      <c r="T1361" s="13">
        <f t="shared" si="87"/>
        <v>40730.814699074072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 s="21">
        <v>1500</v>
      </c>
      <c r="E1362" s="2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9">
        <f t="shared" si="85"/>
        <v>32.074074074074076</v>
      </c>
      <c r="Q1362" t="s">
        <v>8326</v>
      </c>
      <c r="R1362" t="s">
        <v>8327</v>
      </c>
      <c r="S1362" s="13">
        <f t="shared" si="86"/>
        <v>41095.900694444441</v>
      </c>
      <c r="T1362" s="13">
        <f t="shared" si="87"/>
        <v>41123.900694444441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 s="21">
        <v>6000</v>
      </c>
      <c r="E1363" s="2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9">
        <f t="shared" si="85"/>
        <v>28.632575757575758</v>
      </c>
      <c r="Q1363" t="s">
        <v>8326</v>
      </c>
      <c r="R1363" t="s">
        <v>8327</v>
      </c>
      <c r="S1363" s="13">
        <f t="shared" si="86"/>
        <v>41781.717268518521</v>
      </c>
      <c r="T1363" s="13">
        <f t="shared" si="87"/>
        <v>41811.717268518521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 s="21">
        <v>1000</v>
      </c>
      <c r="E1364" s="2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9">
        <f t="shared" si="85"/>
        <v>43.64</v>
      </c>
      <c r="Q1364" t="s">
        <v>8326</v>
      </c>
      <c r="R1364" t="s">
        <v>8327</v>
      </c>
      <c r="S1364" s="13">
        <f t="shared" si="86"/>
        <v>41464.934386574074</v>
      </c>
      <c r="T1364" s="13">
        <f t="shared" si="87"/>
        <v>41524.934386574074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 s="21">
        <v>200</v>
      </c>
      <c r="E1365" s="2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9">
        <f t="shared" si="85"/>
        <v>40</v>
      </c>
      <c r="Q1365" t="s">
        <v>8326</v>
      </c>
      <c r="R1365" t="s">
        <v>8327</v>
      </c>
      <c r="S1365" s="13">
        <f t="shared" si="86"/>
        <v>42396.8440625</v>
      </c>
      <c r="T1365" s="13">
        <f t="shared" si="87"/>
        <v>42415.332638888889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 s="21">
        <v>42000</v>
      </c>
      <c r="E1366" s="2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9">
        <f t="shared" si="85"/>
        <v>346.04166666666669</v>
      </c>
      <c r="Q1366" t="s">
        <v>8312</v>
      </c>
      <c r="R1366" t="s">
        <v>8311</v>
      </c>
      <c r="S1366" s="13">
        <f t="shared" si="86"/>
        <v>41951.695671296293</v>
      </c>
      <c r="T1366" s="13">
        <f t="shared" si="87"/>
        <v>42011.6956712963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 s="21">
        <v>7500</v>
      </c>
      <c r="E1367" s="2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9">
        <f t="shared" si="85"/>
        <v>81.739130434782609</v>
      </c>
      <c r="Q1367" t="s">
        <v>8312</v>
      </c>
      <c r="R1367" t="s">
        <v>8311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 s="21">
        <v>7500</v>
      </c>
      <c r="E1368" s="2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9">
        <f t="shared" si="85"/>
        <v>64.535306122448986</v>
      </c>
      <c r="Q1368" t="s">
        <v>8312</v>
      </c>
      <c r="R1368" t="s">
        <v>8311</v>
      </c>
      <c r="S1368" s="13">
        <f t="shared" si="86"/>
        <v>41924.996099537035</v>
      </c>
      <c r="T1368" s="13">
        <f t="shared" si="87"/>
        <v>41970.037766203706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 s="21">
        <v>5000</v>
      </c>
      <c r="E1369" s="2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9">
        <f t="shared" si="85"/>
        <v>63.477777777777774</v>
      </c>
      <c r="Q1369" t="s">
        <v>8312</v>
      </c>
      <c r="R1369" t="s">
        <v>8311</v>
      </c>
      <c r="S1369" s="13">
        <f t="shared" si="86"/>
        <v>42292.002893518518</v>
      </c>
      <c r="T1369" s="13">
        <f t="shared" si="87"/>
        <v>42322.044560185182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 s="21">
        <v>5000</v>
      </c>
      <c r="E1370" s="2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9">
        <f t="shared" si="85"/>
        <v>63.620689655172413</v>
      </c>
      <c r="Q1370" t="s">
        <v>8312</v>
      </c>
      <c r="R1370" t="s">
        <v>8311</v>
      </c>
      <c r="S1370" s="13">
        <f t="shared" si="86"/>
        <v>42146.190902777773</v>
      </c>
      <c r="T1370" s="13">
        <f t="shared" si="87"/>
        <v>42170.190902777773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 s="21">
        <v>32360</v>
      </c>
      <c r="E1371" s="2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9">
        <f t="shared" si="85"/>
        <v>83.967068965517228</v>
      </c>
      <c r="Q1371" t="s">
        <v>8312</v>
      </c>
      <c r="R1371" t="s">
        <v>8311</v>
      </c>
      <c r="S1371" s="13">
        <f t="shared" si="86"/>
        <v>41710.594282407408</v>
      </c>
      <c r="T1371" s="13">
        <f t="shared" si="87"/>
        <v>41740.594282407408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 s="21">
        <v>1500</v>
      </c>
      <c r="E1372" s="2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9">
        <f t="shared" si="85"/>
        <v>77.75</v>
      </c>
      <c r="Q1372" t="s">
        <v>8312</v>
      </c>
      <c r="R1372" t="s">
        <v>8311</v>
      </c>
      <c r="S1372" s="13">
        <f t="shared" si="86"/>
        <v>41548.00335648148</v>
      </c>
      <c r="T1372" s="13">
        <f t="shared" si="87"/>
        <v>41563.00335648148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 s="21">
        <v>6999</v>
      </c>
      <c r="E1373" s="2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9">
        <f t="shared" si="85"/>
        <v>107.07142857142857</v>
      </c>
      <c r="Q1373" t="s">
        <v>8312</v>
      </c>
      <c r="R1373" t="s">
        <v>8311</v>
      </c>
      <c r="S1373" s="13">
        <f t="shared" si="86"/>
        <v>42101.758587962962</v>
      </c>
      <c r="T1373" s="13">
        <f t="shared" si="87"/>
        <v>42131.758587962962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 s="21">
        <v>500</v>
      </c>
      <c r="E1374" s="2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9">
        <f t="shared" si="85"/>
        <v>38.75</v>
      </c>
      <c r="Q1374" t="s">
        <v>8312</v>
      </c>
      <c r="R1374" t="s">
        <v>8311</v>
      </c>
      <c r="S1374" s="13">
        <f t="shared" si="86"/>
        <v>41072.739953703705</v>
      </c>
      <c r="T1374" s="13">
        <f t="shared" si="87"/>
        <v>41102.739953703705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 s="21">
        <v>10000</v>
      </c>
      <c r="E1375" s="2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9">
        <f t="shared" si="85"/>
        <v>201.94230769230768</v>
      </c>
      <c r="Q1375" t="s">
        <v>8312</v>
      </c>
      <c r="R1375" t="s">
        <v>8311</v>
      </c>
      <c r="S1375" s="13">
        <f t="shared" si="86"/>
        <v>42704.95177083333</v>
      </c>
      <c r="T1375" s="13">
        <f t="shared" si="87"/>
        <v>42734.95177083333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 s="21">
        <v>1500</v>
      </c>
      <c r="E1376" s="2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9">
        <f t="shared" si="85"/>
        <v>43.060606060606062</v>
      </c>
      <c r="Q1376" t="s">
        <v>8312</v>
      </c>
      <c r="R1376" t="s">
        <v>8311</v>
      </c>
      <c r="S1376" s="13">
        <f t="shared" si="86"/>
        <v>42424.161898148144</v>
      </c>
      <c r="T1376" s="13">
        <f t="shared" si="87"/>
        <v>42454.12023148148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 s="21">
        <v>4000</v>
      </c>
      <c r="E1377" s="2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9">
        <f t="shared" si="85"/>
        <v>62.871559633027523</v>
      </c>
      <c r="Q1377" t="s">
        <v>8312</v>
      </c>
      <c r="R1377" t="s">
        <v>8311</v>
      </c>
      <c r="S1377" s="13">
        <f t="shared" si="86"/>
        <v>42720.066192129627</v>
      </c>
      <c r="T1377" s="13">
        <f t="shared" si="87"/>
        <v>42750.066192129627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 s="21">
        <v>3700</v>
      </c>
      <c r="E1378" s="2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9">
        <f t="shared" si="85"/>
        <v>55.607142857142854</v>
      </c>
      <c r="Q1378" t="s">
        <v>8312</v>
      </c>
      <c r="R1378" t="s">
        <v>8311</v>
      </c>
      <c r="S1378" s="13">
        <f t="shared" si="86"/>
        <v>42677.669050925921</v>
      </c>
      <c r="T1378" s="13">
        <f t="shared" si="87"/>
        <v>42707.710717592592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 s="21">
        <v>1300</v>
      </c>
      <c r="E1379" s="2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9">
        <f t="shared" si="85"/>
        <v>48.70967741935484</v>
      </c>
      <c r="Q1379" t="s">
        <v>8312</v>
      </c>
      <c r="R1379" t="s">
        <v>8311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 s="21">
        <v>2000</v>
      </c>
      <c r="E1380" s="2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9">
        <f t="shared" si="85"/>
        <v>30.578947368421051</v>
      </c>
      <c r="Q1380" t="s">
        <v>8312</v>
      </c>
      <c r="R1380" t="s">
        <v>8311</v>
      </c>
      <c r="S1380" s="13">
        <f t="shared" si="86"/>
        <v>42568.759374999994</v>
      </c>
      <c r="T1380" s="13">
        <f t="shared" si="87"/>
        <v>42583.759374999994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 s="21">
        <v>10000</v>
      </c>
      <c r="E1381" s="2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9">
        <f t="shared" si="85"/>
        <v>73.907284768211923</v>
      </c>
      <c r="Q1381" t="s">
        <v>8312</v>
      </c>
      <c r="R1381" t="s">
        <v>8311</v>
      </c>
      <c r="S1381" s="13">
        <f t="shared" si="86"/>
        <v>42130.491620370376</v>
      </c>
      <c r="T1381" s="13">
        <f t="shared" si="87"/>
        <v>42160.491620370376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 s="21">
        <v>25</v>
      </c>
      <c r="E1382" s="2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9">
        <f t="shared" si="85"/>
        <v>21.2</v>
      </c>
      <c r="Q1382" t="s">
        <v>8312</v>
      </c>
      <c r="R1382" t="s">
        <v>8311</v>
      </c>
      <c r="S1382" s="13">
        <f t="shared" si="86"/>
        <v>42141.762800925921</v>
      </c>
      <c r="T1382" s="13">
        <f t="shared" si="87"/>
        <v>42164.083333333328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 s="21">
        <v>5000</v>
      </c>
      <c r="E1383" s="2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9">
        <f t="shared" si="85"/>
        <v>73.356164383561648</v>
      </c>
      <c r="Q1383" t="s">
        <v>8312</v>
      </c>
      <c r="R1383" t="s">
        <v>8311</v>
      </c>
      <c r="S1383" s="13">
        <f t="shared" si="86"/>
        <v>42703.214409722219</v>
      </c>
      <c r="T1383" s="13">
        <f t="shared" si="87"/>
        <v>42733.214409722219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 s="21">
        <v>8000</v>
      </c>
      <c r="E1384" s="2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9">
        <f t="shared" si="85"/>
        <v>56.412162162162161</v>
      </c>
      <c r="Q1384" t="s">
        <v>8312</v>
      </c>
      <c r="R1384" t="s">
        <v>8311</v>
      </c>
      <c r="S1384" s="13">
        <f t="shared" si="86"/>
        <v>41370.800185185188</v>
      </c>
      <c r="T1384" s="13">
        <f t="shared" si="87"/>
        <v>41400.800185185188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 s="21">
        <v>2200</v>
      </c>
      <c r="E1385" s="2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9">
        <f t="shared" si="85"/>
        <v>50.247311827956992</v>
      </c>
      <c r="Q1385" t="s">
        <v>8312</v>
      </c>
      <c r="R1385" t="s">
        <v>8311</v>
      </c>
      <c r="S1385" s="13">
        <f t="shared" si="86"/>
        <v>42707.074976851851</v>
      </c>
      <c r="T1385" s="13">
        <f t="shared" si="87"/>
        <v>42727.074976851851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 s="21">
        <v>3500</v>
      </c>
      <c r="E1386" s="2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9">
        <f t="shared" si="85"/>
        <v>68.936507936507937</v>
      </c>
      <c r="Q1386" t="s">
        <v>8312</v>
      </c>
      <c r="R1386" t="s">
        <v>8311</v>
      </c>
      <c r="S1386" s="13">
        <f t="shared" si="86"/>
        <v>42160.735208333332</v>
      </c>
      <c r="T1386" s="13">
        <f t="shared" si="87"/>
        <v>42190.735208333332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 s="21">
        <v>8000</v>
      </c>
      <c r="E1387" s="2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9">
        <f t="shared" si="85"/>
        <v>65.914104477611943</v>
      </c>
      <c r="Q1387" t="s">
        <v>8312</v>
      </c>
      <c r="R1387" t="s">
        <v>8311</v>
      </c>
      <c r="S1387" s="13">
        <f t="shared" si="86"/>
        <v>42433.688900462963</v>
      </c>
      <c r="T1387" s="13">
        <f t="shared" si="87"/>
        <v>42489.507638888885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 s="21">
        <v>400</v>
      </c>
      <c r="E1388" s="2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9">
        <f t="shared" si="85"/>
        <v>62.5</v>
      </c>
      <c r="Q1388" t="s">
        <v>8312</v>
      </c>
      <c r="R1388" t="s">
        <v>8311</v>
      </c>
      <c r="S1388" s="13">
        <f t="shared" si="86"/>
        <v>42184.646863425922</v>
      </c>
      <c r="T1388" s="13">
        <f t="shared" si="87"/>
        <v>42214.646863425922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 s="21">
        <v>4000</v>
      </c>
      <c r="E1389" s="2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9">
        <f t="shared" si="85"/>
        <v>70.064102564102569</v>
      </c>
      <c r="Q1389" t="s">
        <v>8312</v>
      </c>
      <c r="R1389" t="s">
        <v>8311</v>
      </c>
      <c r="S1389" s="13">
        <f t="shared" si="86"/>
        <v>42126.92123842593</v>
      </c>
      <c r="T1389" s="13">
        <f t="shared" si="87"/>
        <v>42158.1875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 s="21">
        <v>5000</v>
      </c>
      <c r="E1390" s="2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9">
        <f t="shared" si="85"/>
        <v>60.181874999999998</v>
      </c>
      <c r="Q1390" t="s">
        <v>8312</v>
      </c>
      <c r="R1390" t="s">
        <v>8311</v>
      </c>
      <c r="S1390" s="13">
        <f t="shared" si="86"/>
        <v>42634.614780092597</v>
      </c>
      <c r="T1390" s="13">
        <f t="shared" si="87"/>
        <v>42660.676388888889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 s="21">
        <v>500</v>
      </c>
      <c r="E1391" s="2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9">
        <f t="shared" si="85"/>
        <v>21.382352941176471</v>
      </c>
      <c r="Q1391" t="s">
        <v>8312</v>
      </c>
      <c r="R1391" t="s">
        <v>8311</v>
      </c>
      <c r="S1391" s="13">
        <f t="shared" si="86"/>
        <v>42565.480983796297</v>
      </c>
      <c r="T1391" s="13">
        <f t="shared" si="87"/>
        <v>42595.480983796297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 s="21">
        <v>2800</v>
      </c>
      <c r="E1392" s="2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9">
        <f t="shared" si="85"/>
        <v>160.78947368421052</v>
      </c>
      <c r="Q1392" t="s">
        <v>8312</v>
      </c>
      <c r="R1392" t="s">
        <v>8311</v>
      </c>
      <c r="S1392" s="13">
        <f t="shared" si="86"/>
        <v>42087.803310185183</v>
      </c>
      <c r="T1392" s="13">
        <f t="shared" si="87"/>
        <v>42121.716666666667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 s="21">
        <v>500</v>
      </c>
      <c r="E1393" s="2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9">
        <f t="shared" si="85"/>
        <v>42.384615384615387</v>
      </c>
      <c r="Q1393" t="s">
        <v>8312</v>
      </c>
      <c r="R1393" t="s">
        <v>8311</v>
      </c>
      <c r="S1393" s="13">
        <f t="shared" si="86"/>
        <v>42193.650671296295</v>
      </c>
      <c r="T1393" s="13">
        <f t="shared" si="87"/>
        <v>42238.207638888889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 s="21">
        <v>2500</v>
      </c>
      <c r="E1394" s="2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9">
        <f t="shared" si="85"/>
        <v>27.317307692307693</v>
      </c>
      <c r="Q1394" t="s">
        <v>8312</v>
      </c>
      <c r="R1394" t="s">
        <v>8311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 s="21">
        <v>10000</v>
      </c>
      <c r="E1395" s="2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9">
        <f t="shared" si="85"/>
        <v>196.82692307692307</v>
      </c>
      <c r="Q1395" t="s">
        <v>8312</v>
      </c>
      <c r="R1395" t="s">
        <v>8311</v>
      </c>
      <c r="S1395" s="13">
        <f t="shared" si="86"/>
        <v>42553.681979166664</v>
      </c>
      <c r="T1395" s="13">
        <f t="shared" si="87"/>
        <v>42583.681979166664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 s="21">
        <v>750</v>
      </c>
      <c r="E1396" s="2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9">
        <f t="shared" si="85"/>
        <v>53.882352941176471</v>
      </c>
      <c r="Q1396" t="s">
        <v>8312</v>
      </c>
      <c r="R1396" t="s">
        <v>8311</v>
      </c>
      <c r="S1396" s="13">
        <f t="shared" si="86"/>
        <v>42752.144976851851</v>
      </c>
      <c r="T1396" s="13">
        <f t="shared" si="87"/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 s="21">
        <v>3500</v>
      </c>
      <c r="E1397" s="2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9">
        <f t="shared" si="85"/>
        <v>47.756097560975611</v>
      </c>
      <c r="Q1397" t="s">
        <v>8312</v>
      </c>
      <c r="R1397" t="s">
        <v>8311</v>
      </c>
      <c r="S1397" s="13">
        <f t="shared" si="86"/>
        <v>42719.90834490741</v>
      </c>
      <c r="T1397" s="13">
        <f t="shared" si="87"/>
        <v>42749.90834490741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 s="21">
        <v>6000</v>
      </c>
      <c r="E1398" s="2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9">
        <f t="shared" si="85"/>
        <v>88.191780821917803</v>
      </c>
      <c r="Q1398" t="s">
        <v>8312</v>
      </c>
      <c r="R1398" t="s">
        <v>8311</v>
      </c>
      <c r="S1398" s="13">
        <f t="shared" si="86"/>
        <v>42018.99863425926</v>
      </c>
      <c r="T1398" s="13">
        <f t="shared" si="87"/>
        <v>42048.99863425926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 s="21">
        <v>10000</v>
      </c>
      <c r="E1399" s="2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9">
        <f t="shared" si="85"/>
        <v>72.056962025316452</v>
      </c>
      <c r="Q1399" t="s">
        <v>8312</v>
      </c>
      <c r="R1399" t="s">
        <v>8311</v>
      </c>
      <c r="S1399" s="13">
        <f t="shared" si="86"/>
        <v>42640.917939814812</v>
      </c>
      <c r="T1399" s="13">
        <f t="shared" si="87"/>
        <v>42670.888194444444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 s="21">
        <v>4400</v>
      </c>
      <c r="E1400" s="2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9">
        <f t="shared" si="85"/>
        <v>74.246153846153845</v>
      </c>
      <c r="Q1400" t="s">
        <v>8312</v>
      </c>
      <c r="R1400" t="s">
        <v>8311</v>
      </c>
      <c r="S1400" s="13">
        <f t="shared" si="86"/>
        <v>42526.874236111107</v>
      </c>
      <c r="T1400" s="13">
        <f t="shared" si="87"/>
        <v>42556.874236111107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 s="21">
        <v>9000</v>
      </c>
      <c r="E1401" s="2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9">
        <f t="shared" si="85"/>
        <v>61.701086956521742</v>
      </c>
      <c r="Q1401" t="s">
        <v>8312</v>
      </c>
      <c r="R1401" t="s">
        <v>8311</v>
      </c>
      <c r="S1401" s="13">
        <f t="shared" si="86"/>
        <v>41889.004317129627</v>
      </c>
      <c r="T1401" s="13">
        <f t="shared" si="87"/>
        <v>41919.004317129627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 s="21">
        <v>350</v>
      </c>
      <c r="E1402" s="2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9">
        <f t="shared" si="85"/>
        <v>17.235294117647058</v>
      </c>
      <c r="Q1402" t="s">
        <v>8312</v>
      </c>
      <c r="R1402" t="s">
        <v>8311</v>
      </c>
      <c r="S1402" s="13">
        <f t="shared" si="86"/>
        <v>42498.341122685189</v>
      </c>
      <c r="T1402" s="13">
        <f t="shared" si="87"/>
        <v>42533.229166666672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 s="21">
        <v>2500</v>
      </c>
      <c r="E1403" s="2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9">
        <f t="shared" si="85"/>
        <v>51.720833333333331</v>
      </c>
      <c r="Q1403" t="s">
        <v>8312</v>
      </c>
      <c r="R1403" t="s">
        <v>8311</v>
      </c>
      <c r="S1403" s="13">
        <f t="shared" si="86"/>
        <v>41399.99622685185</v>
      </c>
      <c r="T1403" s="13">
        <f t="shared" si="87"/>
        <v>41420.99622685185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 s="21">
        <v>2500</v>
      </c>
      <c r="E1404" s="2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9">
        <f t="shared" si="85"/>
        <v>24.150442477876105</v>
      </c>
      <c r="Q1404" t="s">
        <v>8312</v>
      </c>
      <c r="R1404" t="s">
        <v>8311</v>
      </c>
      <c r="S1404" s="13">
        <f t="shared" si="86"/>
        <v>42065.053368055553</v>
      </c>
      <c r="T1404" s="13">
        <f t="shared" si="87"/>
        <v>42125.011701388896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 s="21">
        <v>4000</v>
      </c>
      <c r="E1405" s="2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9">
        <f t="shared" si="85"/>
        <v>62.166666666666664</v>
      </c>
      <c r="Q1405" t="s">
        <v>8312</v>
      </c>
      <c r="R1405" t="s">
        <v>8311</v>
      </c>
      <c r="S1405" s="13">
        <f t="shared" si="86"/>
        <v>41451.062905092593</v>
      </c>
      <c r="T1405" s="13">
        <f t="shared" si="87"/>
        <v>41481.062905092593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 s="21">
        <v>14500</v>
      </c>
      <c r="E1406" s="2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9">
        <f t="shared" si="85"/>
        <v>48.2</v>
      </c>
      <c r="Q1406" t="s">
        <v>8326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 s="21">
        <v>25000</v>
      </c>
      <c r="E1407" s="2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9">
        <f t="shared" si="85"/>
        <v>6.1764705882352944</v>
      </c>
      <c r="Q1407" t="s">
        <v>8326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 s="21">
        <v>12000</v>
      </c>
      <c r="E1408" s="21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9">
        <f t="shared" si="85"/>
        <v>5</v>
      </c>
      <c r="Q1408" t="s">
        <v>8326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 s="21">
        <v>3000</v>
      </c>
      <c r="E1409" s="21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9">
        <f t="shared" si="85"/>
        <v>7.5</v>
      </c>
      <c r="Q1409" t="s">
        <v>8326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 s="21">
        <v>1000</v>
      </c>
      <c r="E1410" s="21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9">
        <f t="shared" si="85"/>
        <v>12</v>
      </c>
      <c r="Q1410" t="s">
        <v>8326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 s="21">
        <v>4000</v>
      </c>
      <c r="E1411" s="2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 s="9" t="e">
        <f t="shared" ref="P1411:P1474" si="89">E1411/L1411</f>
        <v>#DIV/0!</v>
      </c>
      <c r="Q1411" t="s">
        <v>8326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 s="21">
        <v>6000</v>
      </c>
      <c r="E1412" s="21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9">
        <f t="shared" si="89"/>
        <v>1</v>
      </c>
      <c r="Q1412" t="s">
        <v>8326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 s="21">
        <v>3000</v>
      </c>
      <c r="E1413" s="21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9">
        <f t="shared" si="89"/>
        <v>2.3333333333333335</v>
      </c>
      <c r="Q1413" t="s">
        <v>8326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 s="21">
        <v>7000</v>
      </c>
      <c r="E1414" s="2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9">
        <f t="shared" si="89"/>
        <v>24.615384615384617</v>
      </c>
      <c r="Q1414" t="s">
        <v>8326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 s="21">
        <v>2000</v>
      </c>
      <c r="E1415" s="2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9">
        <f t="shared" si="89"/>
        <v>100</v>
      </c>
      <c r="Q1415" t="s">
        <v>8326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 s="21">
        <v>500</v>
      </c>
      <c r="E1416" s="21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9">
        <f t="shared" si="89"/>
        <v>1</v>
      </c>
      <c r="Q1416" t="s">
        <v>8326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 s="21">
        <v>4400</v>
      </c>
      <c r="E1417" s="2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9">
        <f t="shared" si="89"/>
        <v>88.888888888888886</v>
      </c>
      <c r="Q1417" t="s">
        <v>8326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 s="21">
        <v>50000</v>
      </c>
      <c r="E1418" s="21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 t="e">
        <f t="shared" si="89"/>
        <v>#DIV/0!</v>
      </c>
      <c r="Q1418" t="s">
        <v>8326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 s="21">
        <v>4500</v>
      </c>
      <c r="E1419" s="21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9">
        <f t="shared" si="89"/>
        <v>27.5</v>
      </c>
      <c r="Q1419" t="s">
        <v>8326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 s="21">
        <v>3000</v>
      </c>
      <c r="E1420" s="21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9">
        <f t="shared" si="89"/>
        <v>6</v>
      </c>
      <c r="Q1420" t="s">
        <v>8326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 s="21">
        <v>6300</v>
      </c>
      <c r="E1421" s="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9">
        <f t="shared" si="89"/>
        <v>44.5</v>
      </c>
      <c r="Q1421" t="s">
        <v>8326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 s="21">
        <v>110</v>
      </c>
      <c r="E1422" s="21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9">
        <f t="shared" si="89"/>
        <v>1</v>
      </c>
      <c r="Q1422" t="s">
        <v>8326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 s="21">
        <v>200000</v>
      </c>
      <c r="E1423" s="2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9">
        <f t="shared" si="89"/>
        <v>100</v>
      </c>
      <c r="Q1423" t="s">
        <v>8326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 s="21">
        <v>25000</v>
      </c>
      <c r="E1424" s="21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9">
        <f t="shared" si="89"/>
        <v>13</v>
      </c>
      <c r="Q1424" t="s">
        <v>8326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 s="21">
        <v>30000</v>
      </c>
      <c r="E1425" s="2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9">
        <f t="shared" si="89"/>
        <v>100</v>
      </c>
      <c r="Q1425" t="s">
        <v>8326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 s="21">
        <v>7500</v>
      </c>
      <c r="E1426" s="2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9">
        <f t="shared" si="89"/>
        <v>109.07142857142857</v>
      </c>
      <c r="Q1426" t="s">
        <v>8326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 s="21">
        <v>13000</v>
      </c>
      <c r="E1427" s="21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 t="e">
        <f t="shared" si="89"/>
        <v>#DIV/0!</v>
      </c>
      <c r="Q1427" t="s">
        <v>8326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 s="21">
        <v>1000</v>
      </c>
      <c r="E1428" s="21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 t="e">
        <f t="shared" si="89"/>
        <v>#DIV/0!</v>
      </c>
      <c r="Q1428" t="s">
        <v>8326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 s="21">
        <v>5000</v>
      </c>
      <c r="E1429" s="2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9">
        <f t="shared" si="89"/>
        <v>104.75</v>
      </c>
      <c r="Q1429" t="s">
        <v>8326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 s="21">
        <v>1000</v>
      </c>
      <c r="E1430" s="21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9">
        <f t="shared" si="89"/>
        <v>15</v>
      </c>
      <c r="Q1430" t="s">
        <v>8326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 s="21">
        <v>10000</v>
      </c>
      <c r="E1431" s="2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 t="e">
        <f t="shared" si="89"/>
        <v>#DIV/0!</v>
      </c>
      <c r="Q1431" t="s">
        <v>8326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 s="21">
        <v>5000</v>
      </c>
      <c r="E1432" s="2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9">
        <f t="shared" si="89"/>
        <v>80.599999999999994</v>
      </c>
      <c r="Q1432" t="s">
        <v>8326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 s="21">
        <v>17000</v>
      </c>
      <c r="E1433" s="2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9">
        <f t="shared" si="89"/>
        <v>115.55319148936171</v>
      </c>
      <c r="Q1433" t="s">
        <v>8326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 s="21">
        <v>40000</v>
      </c>
      <c r="E1434" s="21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 t="e">
        <f t="shared" si="89"/>
        <v>#DIV/0!</v>
      </c>
      <c r="Q1434" t="s">
        <v>8326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 s="21">
        <v>12000</v>
      </c>
      <c r="E1435" s="2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9">
        <f t="shared" si="89"/>
        <v>80.5</v>
      </c>
      <c r="Q1435" t="s">
        <v>8326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 s="21">
        <v>82000</v>
      </c>
      <c r="E1436" s="2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9">
        <f t="shared" si="89"/>
        <v>744.5454545454545</v>
      </c>
      <c r="Q1436" t="s">
        <v>8326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 s="21">
        <v>15000</v>
      </c>
      <c r="E1437" s="21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9">
        <f t="shared" si="89"/>
        <v>7.5</v>
      </c>
      <c r="Q1437" t="s">
        <v>8326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 s="21">
        <v>10000</v>
      </c>
      <c r="E1438" s="21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9">
        <f t="shared" si="89"/>
        <v>38.5</v>
      </c>
      <c r="Q1438" t="s">
        <v>8326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 s="21">
        <v>3000</v>
      </c>
      <c r="E1439" s="2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9">
        <f t="shared" si="89"/>
        <v>36.68181818181818</v>
      </c>
      <c r="Q1439" t="s">
        <v>8326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 s="21">
        <v>20000</v>
      </c>
      <c r="E1440" s="2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9">
        <f t="shared" si="89"/>
        <v>75</v>
      </c>
      <c r="Q1440" t="s">
        <v>8326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 s="21">
        <v>2725</v>
      </c>
      <c r="E1441" s="2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9">
        <f t="shared" si="89"/>
        <v>30</v>
      </c>
      <c r="Q1441" t="s">
        <v>8326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 s="21">
        <v>13000</v>
      </c>
      <c r="E1442" s="21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9">
        <f t="shared" si="89"/>
        <v>1</v>
      </c>
      <c r="Q1442" t="s">
        <v>8326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 s="21">
        <v>180000</v>
      </c>
      <c r="E1443" s="2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9">
        <f t="shared" si="89"/>
        <v>673.33333333333337</v>
      </c>
      <c r="Q1443" t="s">
        <v>8326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 s="21">
        <v>1500</v>
      </c>
      <c r="E1444" s="21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 t="e">
        <f t="shared" si="89"/>
        <v>#DIV/0!</v>
      </c>
      <c r="Q1444" t="s">
        <v>8326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 s="21">
        <v>13000</v>
      </c>
      <c r="E1445" s="21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 t="e">
        <f t="shared" si="89"/>
        <v>#DIV/0!</v>
      </c>
      <c r="Q1445" t="s">
        <v>8326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 s="21">
        <v>4950</v>
      </c>
      <c r="E1446" s="21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 t="e">
        <f t="shared" si="89"/>
        <v>#DIV/0!</v>
      </c>
      <c r="Q1446" t="s">
        <v>8326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 s="21">
        <v>130000</v>
      </c>
      <c r="E1447" s="21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 t="e">
        <f t="shared" si="89"/>
        <v>#DIV/0!</v>
      </c>
      <c r="Q1447" t="s">
        <v>8326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 s="21">
        <v>900</v>
      </c>
      <c r="E1448" s="21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 t="e">
        <f t="shared" si="89"/>
        <v>#DIV/0!</v>
      </c>
      <c r="Q1448" t="s">
        <v>8326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 s="21">
        <v>500000</v>
      </c>
      <c r="E1449" s="21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9">
        <f t="shared" si="89"/>
        <v>25</v>
      </c>
      <c r="Q1449" t="s">
        <v>8326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 s="21">
        <v>200000</v>
      </c>
      <c r="E1450" s="21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 t="e">
        <f t="shared" si="89"/>
        <v>#DIV/0!</v>
      </c>
      <c r="Q1450" t="s">
        <v>8326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 s="21">
        <v>8888</v>
      </c>
      <c r="E1451" s="2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 t="e">
        <f t="shared" si="89"/>
        <v>#DIV/0!</v>
      </c>
      <c r="Q1451" t="s">
        <v>8326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 s="21">
        <v>100000</v>
      </c>
      <c r="E1452" s="21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9">
        <f t="shared" si="89"/>
        <v>1</v>
      </c>
      <c r="Q1452" t="s">
        <v>8326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 s="21">
        <v>18950</v>
      </c>
      <c r="E1453" s="21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9">
        <f t="shared" si="89"/>
        <v>1</v>
      </c>
      <c r="Q1453" t="s">
        <v>8326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 s="21">
        <v>14000</v>
      </c>
      <c r="E1454" s="21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 t="e">
        <f t="shared" si="89"/>
        <v>#DIV/0!</v>
      </c>
      <c r="Q1454" t="s">
        <v>8326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 s="21">
        <v>25000</v>
      </c>
      <c r="E1455" s="21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 t="e">
        <f t="shared" si="89"/>
        <v>#DIV/0!</v>
      </c>
      <c r="Q1455" t="s">
        <v>8326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 s="21">
        <v>1750</v>
      </c>
      <c r="E1456" s="21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9">
        <f t="shared" si="89"/>
        <v>15</v>
      </c>
      <c r="Q1456" t="s">
        <v>8326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 s="21">
        <v>15000</v>
      </c>
      <c r="E1457" s="2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9">
        <f t="shared" si="89"/>
        <v>225</v>
      </c>
      <c r="Q1457" t="s">
        <v>8326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 s="21">
        <v>5000</v>
      </c>
      <c r="E1458" s="2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9">
        <f t="shared" si="89"/>
        <v>48.333333333333336</v>
      </c>
      <c r="Q1458" t="s">
        <v>8326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 s="21">
        <v>6000</v>
      </c>
      <c r="E1459" s="21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 t="e">
        <f t="shared" si="89"/>
        <v>#DIV/0!</v>
      </c>
      <c r="Q1459" t="s">
        <v>8326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 s="21">
        <v>5000</v>
      </c>
      <c r="E1460" s="21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 t="e">
        <f t="shared" si="89"/>
        <v>#DIV/0!</v>
      </c>
      <c r="Q1460" t="s">
        <v>8326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 s="21">
        <v>37000</v>
      </c>
      <c r="E1461" s="2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 t="e">
        <f t="shared" si="89"/>
        <v>#DIV/0!</v>
      </c>
      <c r="Q1461" t="s">
        <v>8326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 s="21">
        <v>25000000</v>
      </c>
      <c r="E1462" s="21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 t="e">
        <f t="shared" si="89"/>
        <v>#DIV/0!</v>
      </c>
      <c r="Q1462" t="s">
        <v>8326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 s="21">
        <v>15000</v>
      </c>
      <c r="E1463" s="2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9">
        <f t="shared" si="89"/>
        <v>44.66673529411765</v>
      </c>
      <c r="Q1463" t="s">
        <v>8326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 s="21">
        <v>4000</v>
      </c>
      <c r="E1464" s="2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9">
        <f t="shared" si="89"/>
        <v>28.937999999999999</v>
      </c>
      <c r="Q1464" t="s">
        <v>8326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 s="21">
        <v>600</v>
      </c>
      <c r="E1465" s="2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9">
        <f t="shared" si="89"/>
        <v>35.44</v>
      </c>
      <c r="Q1465" t="s">
        <v>8326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 s="21">
        <v>5000</v>
      </c>
      <c r="E1466" s="2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9">
        <f t="shared" si="89"/>
        <v>34.871794871794869</v>
      </c>
      <c r="Q1466" t="s">
        <v>8326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 s="21">
        <v>30000</v>
      </c>
      <c r="E1467" s="2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9">
        <f t="shared" si="89"/>
        <v>52.622732513451197</v>
      </c>
      <c r="Q1467" t="s">
        <v>8326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 s="21">
        <v>16000</v>
      </c>
      <c r="E1468" s="2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9">
        <f t="shared" si="89"/>
        <v>69.598266129032254</v>
      </c>
      <c r="Q1468" t="s">
        <v>8326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 s="21">
        <v>40000</v>
      </c>
      <c r="E1469" s="2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9">
        <f t="shared" si="89"/>
        <v>76.72</v>
      </c>
      <c r="Q1469" t="s">
        <v>8326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 s="21">
        <v>9500</v>
      </c>
      <c r="E1470" s="2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9">
        <f t="shared" si="89"/>
        <v>33.191126279863482</v>
      </c>
      <c r="Q1470" t="s">
        <v>8326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 s="21">
        <v>44250</v>
      </c>
      <c r="E1471" s="2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9">
        <f t="shared" si="89"/>
        <v>149.46417445482865</v>
      </c>
      <c r="Q1471" t="s">
        <v>8326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 s="21">
        <v>1500</v>
      </c>
      <c r="E1472" s="2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9">
        <f t="shared" si="89"/>
        <v>23.172839506172838</v>
      </c>
      <c r="Q1472" t="s">
        <v>8326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 s="21">
        <v>32000</v>
      </c>
      <c r="E1473" s="2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9">
        <f t="shared" si="89"/>
        <v>96.877551020408163</v>
      </c>
      <c r="Q1473" t="s">
        <v>8326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 s="21">
        <v>25000</v>
      </c>
      <c r="E1474" s="2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9">
        <f t="shared" si="89"/>
        <v>103.20238095238095</v>
      </c>
      <c r="Q1474" t="s">
        <v>8326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 s="21">
        <v>1500</v>
      </c>
      <c r="E1475" s="2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 s="9">
        <f t="shared" ref="P1475:P1538" si="93">E1475/L1475</f>
        <v>38.462553191489363</v>
      </c>
      <c r="Q1475" t="s">
        <v>8326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 s="21">
        <v>3000</v>
      </c>
      <c r="E1476" s="2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9">
        <f t="shared" si="93"/>
        <v>44.315789473684212</v>
      </c>
      <c r="Q1476" t="s">
        <v>8326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 s="21">
        <v>15000</v>
      </c>
      <c r="E1477" s="2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9">
        <f t="shared" si="93"/>
        <v>64.173356009070289</v>
      </c>
      <c r="Q1477" t="s">
        <v>8326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 s="21">
        <v>6000</v>
      </c>
      <c r="E1478" s="2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9">
        <f t="shared" si="93"/>
        <v>43.333275109170302</v>
      </c>
      <c r="Q1478" t="s">
        <v>8326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 s="21">
        <v>30000</v>
      </c>
      <c r="E1479" s="2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9">
        <f t="shared" si="93"/>
        <v>90.495934959349597</v>
      </c>
      <c r="Q1479" t="s">
        <v>8326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 s="21">
        <v>50000</v>
      </c>
      <c r="E1480" s="2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9">
        <f t="shared" si="93"/>
        <v>29.187190495010373</v>
      </c>
      <c r="Q1480" t="s">
        <v>8326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 s="21">
        <v>1600</v>
      </c>
      <c r="E1481" s="2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9">
        <f t="shared" si="93"/>
        <v>30.95774647887324</v>
      </c>
      <c r="Q1481" t="s">
        <v>8326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 s="21">
        <v>50000</v>
      </c>
      <c r="E1482" s="2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9">
        <f t="shared" si="93"/>
        <v>92.157795275590544</v>
      </c>
      <c r="Q1482" t="s">
        <v>8326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 s="21">
        <v>5000</v>
      </c>
      <c r="E1483" s="2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9">
        <f t="shared" si="93"/>
        <v>17.5</v>
      </c>
      <c r="Q1483" t="s">
        <v>8326</v>
      </c>
      <c r="R1483" t="s">
        <v>8310</v>
      </c>
      <c r="S1483" s="13">
        <f t="shared" si="94"/>
        <v>41550.922974537039</v>
      </c>
      <c r="T1483" s="13">
        <f t="shared" si="95"/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 s="21">
        <v>5000</v>
      </c>
      <c r="E1484" s="21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9">
        <f t="shared" si="93"/>
        <v>5</v>
      </c>
      <c r="Q1484" t="s">
        <v>8326</v>
      </c>
      <c r="R1484" t="s">
        <v>8310</v>
      </c>
      <c r="S1484" s="13">
        <f t="shared" si="94"/>
        <v>41136.85805555556</v>
      </c>
      <c r="T1484" s="13">
        <f t="shared" si="95"/>
        <v>41159.32708333333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 s="21">
        <v>7000</v>
      </c>
      <c r="E1485" s="21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9">
        <f t="shared" si="93"/>
        <v>25</v>
      </c>
      <c r="Q1485" t="s">
        <v>8326</v>
      </c>
      <c r="R1485" t="s">
        <v>8310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 s="21">
        <v>2000</v>
      </c>
      <c r="E1486" s="21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 t="e">
        <f t="shared" si="93"/>
        <v>#DIV/0!</v>
      </c>
      <c r="Q1486" t="s">
        <v>8326</v>
      </c>
      <c r="R1486" t="s">
        <v>8310</v>
      </c>
      <c r="S1486" s="13">
        <f t="shared" si="94"/>
        <v>41053.200960648144</v>
      </c>
      <c r="T1486" s="13">
        <f t="shared" si="95"/>
        <v>41111.618750000001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 s="21">
        <v>6700</v>
      </c>
      <c r="E1487" s="2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9">
        <f t="shared" si="93"/>
        <v>50</v>
      </c>
      <c r="Q1487" t="s">
        <v>8326</v>
      </c>
      <c r="R1487" t="s">
        <v>8310</v>
      </c>
      <c r="S1487" s="13">
        <f t="shared" si="94"/>
        <v>42130.795983796299</v>
      </c>
      <c r="T1487" s="13">
        <f t="shared" si="95"/>
        <v>42175.795983796299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 s="21">
        <v>20000</v>
      </c>
      <c r="E1488" s="21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9">
        <f t="shared" si="93"/>
        <v>16</v>
      </c>
      <c r="Q1488" t="s">
        <v>8326</v>
      </c>
      <c r="R1488" t="s">
        <v>8310</v>
      </c>
      <c r="S1488" s="13">
        <f t="shared" si="94"/>
        <v>42032.168530092589</v>
      </c>
      <c r="T1488" s="13">
        <f t="shared" si="95"/>
        <v>42062.168530092589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 s="21">
        <v>10000</v>
      </c>
      <c r="E1489" s="21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 t="e">
        <f t="shared" si="93"/>
        <v>#DIV/0!</v>
      </c>
      <c r="Q1489" t="s">
        <v>8326</v>
      </c>
      <c r="R1489" t="s">
        <v>8310</v>
      </c>
      <c r="S1489" s="13">
        <f t="shared" si="94"/>
        <v>42554.917488425926</v>
      </c>
      <c r="T1489" s="13">
        <f t="shared" si="95"/>
        <v>42584.917488425926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 s="21">
        <v>15000</v>
      </c>
      <c r="E1490" s="2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9">
        <f t="shared" si="93"/>
        <v>60</v>
      </c>
      <c r="Q1490" t="s">
        <v>8326</v>
      </c>
      <c r="R1490" t="s">
        <v>8310</v>
      </c>
      <c r="S1490" s="13">
        <f t="shared" si="94"/>
        <v>41614.563194444447</v>
      </c>
      <c r="T1490" s="13">
        <f t="shared" si="95"/>
        <v>41644.563194444447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 s="21">
        <v>5000</v>
      </c>
      <c r="E1491" s="2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 t="e">
        <f t="shared" si="93"/>
        <v>#DIV/0!</v>
      </c>
      <c r="Q1491" t="s">
        <v>8326</v>
      </c>
      <c r="R1491" t="s">
        <v>8310</v>
      </c>
      <c r="S1491" s="13">
        <f t="shared" si="94"/>
        <v>41198.611712962964</v>
      </c>
      <c r="T1491" s="13">
        <f t="shared" si="95"/>
        <v>41228.653379629628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 s="21">
        <v>2900</v>
      </c>
      <c r="E1492" s="2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9">
        <f t="shared" si="93"/>
        <v>47.10526315789474</v>
      </c>
      <c r="Q1492" t="s">
        <v>8326</v>
      </c>
      <c r="R1492" t="s">
        <v>8310</v>
      </c>
      <c r="S1492" s="13">
        <f t="shared" si="94"/>
        <v>41520.561041666668</v>
      </c>
      <c r="T1492" s="13">
        <f t="shared" si="95"/>
        <v>41549.561041666668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 s="21">
        <v>1200</v>
      </c>
      <c r="E1493" s="2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9">
        <f t="shared" si="93"/>
        <v>100</v>
      </c>
      <c r="Q1493" t="s">
        <v>8326</v>
      </c>
      <c r="R1493" t="s">
        <v>8310</v>
      </c>
      <c r="S1493" s="13">
        <f t="shared" si="94"/>
        <v>41991.713460648149</v>
      </c>
      <c r="T1493" s="13">
        <f t="shared" si="95"/>
        <v>42050.651388888888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 s="21">
        <v>4000</v>
      </c>
      <c r="E1494" s="21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9">
        <f t="shared" si="93"/>
        <v>15</v>
      </c>
      <c r="Q1494" t="s">
        <v>8326</v>
      </c>
      <c r="R1494" t="s">
        <v>8310</v>
      </c>
      <c r="S1494" s="13">
        <f t="shared" si="94"/>
        <v>40682.884791666671</v>
      </c>
      <c r="T1494" s="13">
        <f t="shared" si="95"/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 s="21">
        <v>2400</v>
      </c>
      <c r="E1495" s="21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 t="e">
        <f t="shared" si="93"/>
        <v>#DIV/0!</v>
      </c>
      <c r="Q1495" t="s">
        <v>8326</v>
      </c>
      <c r="R1495" t="s">
        <v>8310</v>
      </c>
      <c r="S1495" s="13">
        <f t="shared" si="94"/>
        <v>41411.866608796299</v>
      </c>
      <c r="T1495" s="13">
        <f t="shared" si="95"/>
        <v>41441.866608796299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 s="21">
        <v>5000</v>
      </c>
      <c r="E1496" s="2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9">
        <f t="shared" si="93"/>
        <v>40.454545454545453</v>
      </c>
      <c r="Q1496" t="s">
        <v>8326</v>
      </c>
      <c r="R1496" t="s">
        <v>8310</v>
      </c>
      <c r="S1496" s="13">
        <f t="shared" si="94"/>
        <v>42067.722372685181</v>
      </c>
      <c r="T1496" s="13">
        <f t="shared" si="95"/>
        <v>42097.651388888888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 s="21">
        <v>2000</v>
      </c>
      <c r="E1497" s="21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 t="e">
        <f t="shared" si="93"/>
        <v>#DIV/0!</v>
      </c>
      <c r="Q1497" t="s">
        <v>8326</v>
      </c>
      <c r="R1497" t="s">
        <v>8310</v>
      </c>
      <c r="S1497" s="13">
        <f t="shared" si="94"/>
        <v>40752.789710648147</v>
      </c>
      <c r="T1497" s="13">
        <f t="shared" si="95"/>
        <v>40782.789710648147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 s="21">
        <v>1500</v>
      </c>
      <c r="E1498" s="21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 t="e">
        <f t="shared" si="93"/>
        <v>#DIV/0!</v>
      </c>
      <c r="Q1498" t="s">
        <v>8326</v>
      </c>
      <c r="R1498" t="s">
        <v>8310</v>
      </c>
      <c r="S1498" s="13">
        <f t="shared" si="94"/>
        <v>41838.475219907406</v>
      </c>
      <c r="T1498" s="13">
        <f t="shared" si="95"/>
        <v>41898.475219907406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 s="21">
        <v>15000</v>
      </c>
      <c r="E1499" s="21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9">
        <f t="shared" si="93"/>
        <v>1</v>
      </c>
      <c r="Q1499" t="s">
        <v>8326</v>
      </c>
      <c r="R1499" t="s">
        <v>8310</v>
      </c>
      <c r="S1499" s="13">
        <f t="shared" si="94"/>
        <v>41444.64261574074</v>
      </c>
      <c r="T1499" s="13">
        <f t="shared" si="95"/>
        <v>41486.821527777778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 s="21">
        <v>3000</v>
      </c>
      <c r="E1500" s="21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9">
        <f t="shared" si="93"/>
        <v>19</v>
      </c>
      <c r="Q1500" t="s">
        <v>8326</v>
      </c>
      <c r="R1500" t="s">
        <v>8310</v>
      </c>
      <c r="S1500" s="13">
        <f t="shared" si="94"/>
        <v>41840.983541666668</v>
      </c>
      <c r="T1500" s="13">
        <f t="shared" si="95"/>
        <v>41885.983541666668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 s="21">
        <v>2000</v>
      </c>
      <c r="E1501" s="2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9">
        <f t="shared" si="93"/>
        <v>5</v>
      </c>
      <c r="Q1501" t="s">
        <v>8326</v>
      </c>
      <c r="R1501" t="s">
        <v>8310</v>
      </c>
      <c r="S1501" s="13">
        <f t="shared" si="94"/>
        <v>42527.007326388892</v>
      </c>
      <c r="T1501" s="13">
        <f t="shared" si="95"/>
        <v>42587.007326388892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 s="21">
        <v>2800</v>
      </c>
      <c r="E1502" s="2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9">
        <f t="shared" si="93"/>
        <v>46.733333333333334</v>
      </c>
      <c r="Q1502" t="s">
        <v>8326</v>
      </c>
      <c r="R1502" t="s">
        <v>8310</v>
      </c>
      <c r="S1502" s="13">
        <f t="shared" si="94"/>
        <v>41365.904594907406</v>
      </c>
      <c r="T1502" s="13">
        <f t="shared" si="95"/>
        <v>41395.904594907406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 s="21">
        <v>52000</v>
      </c>
      <c r="E1503" s="2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 s="21">
        <v>22000</v>
      </c>
      <c r="E1504" s="2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 s="21">
        <v>3750</v>
      </c>
      <c r="E1505" s="2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 s="21">
        <v>6500</v>
      </c>
      <c r="E1506" s="2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 s="21">
        <v>16000</v>
      </c>
      <c r="E1507" s="2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 s="21">
        <v>1500</v>
      </c>
      <c r="E1508" s="2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 s="21">
        <v>1200</v>
      </c>
      <c r="E1509" s="2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 s="21">
        <v>18500</v>
      </c>
      <c r="E1510" s="2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 s="21">
        <v>17500</v>
      </c>
      <c r="E1511" s="2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 s="21">
        <v>16000</v>
      </c>
      <c r="E1512" s="2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 s="21">
        <v>14000</v>
      </c>
      <c r="E1513" s="2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 s="21">
        <v>3500</v>
      </c>
      <c r="E1514" s="2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 s="21">
        <v>8000</v>
      </c>
      <c r="E1515" s="2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 s="21">
        <v>25000</v>
      </c>
      <c r="E1516" s="2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 s="21">
        <v>300000</v>
      </c>
      <c r="E1517" s="2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 s="21">
        <v>17000</v>
      </c>
      <c r="E1518" s="2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 s="21">
        <v>15000</v>
      </c>
      <c r="E1519" s="2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 s="21">
        <v>15000</v>
      </c>
      <c r="E1520" s="2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 s="21">
        <v>9000</v>
      </c>
      <c r="E1521" s="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 s="21">
        <v>18000</v>
      </c>
      <c r="E1522" s="2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 s="21">
        <v>37500</v>
      </c>
      <c r="E1523" s="2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 s="21">
        <v>43500</v>
      </c>
      <c r="E1524" s="2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 s="21">
        <v>18500</v>
      </c>
      <c r="E1525" s="2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 s="21">
        <v>3000</v>
      </c>
      <c r="E1526" s="2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 s="21">
        <v>2600</v>
      </c>
      <c r="E1527" s="2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 s="21">
        <v>23000</v>
      </c>
      <c r="E1528" s="2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 s="21">
        <v>3500</v>
      </c>
      <c r="E1529" s="2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 s="21">
        <v>3000</v>
      </c>
      <c r="E1530" s="2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 s="21">
        <v>19000</v>
      </c>
      <c r="E1531" s="2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 s="21">
        <v>35000</v>
      </c>
      <c r="E1532" s="2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 s="21">
        <v>2350</v>
      </c>
      <c r="E1533" s="2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 s="21">
        <v>5000</v>
      </c>
      <c r="E1534" s="2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 s="21">
        <v>45000</v>
      </c>
      <c r="E1535" s="2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 s="21">
        <v>7500</v>
      </c>
      <c r="E1536" s="2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 s="21">
        <v>4000</v>
      </c>
      <c r="E1537" s="2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 s="21">
        <v>12000</v>
      </c>
      <c r="E1538" s="2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 s="21">
        <v>12000</v>
      </c>
      <c r="E1539" s="2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 s="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 s="21">
        <v>7000</v>
      </c>
      <c r="E1540" s="2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 s="21">
        <v>20000</v>
      </c>
      <c r="E1541" s="2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 s="21">
        <v>15000</v>
      </c>
      <c r="E1542" s="2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 s="21">
        <v>18000</v>
      </c>
      <c r="E1543" s="21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 s="21">
        <v>500</v>
      </c>
      <c r="E1544" s="21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 s="21">
        <v>2250</v>
      </c>
      <c r="E1545" s="21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 s="21">
        <v>1000</v>
      </c>
      <c r="E1546" s="21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 s="21">
        <v>3000</v>
      </c>
      <c r="E1547" s="21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 s="21">
        <v>1000</v>
      </c>
      <c r="E1548" s="2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 s="21">
        <v>20</v>
      </c>
      <c r="E1549" s="21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 s="21">
        <v>700</v>
      </c>
      <c r="E1550" s="21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 s="21">
        <v>500</v>
      </c>
      <c r="E1551" s="2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 s="21">
        <v>750</v>
      </c>
      <c r="E1552" s="2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 s="21">
        <v>3500</v>
      </c>
      <c r="E1553" s="21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 s="21">
        <v>4300</v>
      </c>
      <c r="E1554" s="2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 s="21">
        <v>6000</v>
      </c>
      <c r="E1555" s="21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 s="21">
        <v>20000</v>
      </c>
      <c r="E1556" s="21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 s="21">
        <v>750</v>
      </c>
      <c r="E1557" s="21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 s="21">
        <v>1500</v>
      </c>
      <c r="E1558" s="2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 s="21">
        <v>2500</v>
      </c>
      <c r="E1559" s="2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 s="21">
        <v>750</v>
      </c>
      <c r="E1560" s="21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 s="21">
        <v>15000</v>
      </c>
      <c r="E1561" s="2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 s="21">
        <v>2500</v>
      </c>
      <c r="E1562" s="21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 s="21">
        <v>10000</v>
      </c>
      <c r="E1563" s="21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9">
        <f t="shared" si="97"/>
        <v>67</v>
      </c>
      <c r="Q1563" t="s">
        <v>8326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 s="21">
        <v>4000</v>
      </c>
      <c r="E1564" s="21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 t="e">
        <f t="shared" si="97"/>
        <v>#DIV/0!</v>
      </c>
      <c r="Q1564" t="s">
        <v>8326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 s="21">
        <v>6000</v>
      </c>
      <c r="E1565" s="21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9">
        <f t="shared" si="97"/>
        <v>42.5</v>
      </c>
      <c r="Q1565" t="s">
        <v>8326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 s="21">
        <v>10000</v>
      </c>
      <c r="E1566" s="21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9">
        <f t="shared" si="97"/>
        <v>10</v>
      </c>
      <c r="Q1566" t="s">
        <v>8326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 s="21">
        <v>4000</v>
      </c>
      <c r="E1567" s="2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9">
        <f t="shared" si="97"/>
        <v>100</v>
      </c>
      <c r="Q1567" t="s">
        <v>8326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 s="21">
        <v>30000</v>
      </c>
      <c r="E1568" s="2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9">
        <f t="shared" si="97"/>
        <v>108.05084745762711</v>
      </c>
      <c r="Q1568" t="s">
        <v>8326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 s="21">
        <v>8500</v>
      </c>
      <c r="E1569" s="2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9">
        <f t="shared" si="97"/>
        <v>26.923076923076923</v>
      </c>
      <c r="Q1569" t="s">
        <v>8326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 s="21">
        <v>25000</v>
      </c>
      <c r="E1570" s="2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9">
        <f t="shared" si="97"/>
        <v>155</v>
      </c>
      <c r="Q1570" t="s">
        <v>8326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 s="21">
        <v>30000</v>
      </c>
      <c r="E1571" s="2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 t="e">
        <f t="shared" si="97"/>
        <v>#DIV/0!</v>
      </c>
      <c r="Q1571" t="s">
        <v>8326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 s="21">
        <v>6000</v>
      </c>
      <c r="E1572" s="2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9">
        <f t="shared" si="97"/>
        <v>47.769230769230766</v>
      </c>
      <c r="Q1572" t="s">
        <v>8326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 s="21">
        <v>12100</v>
      </c>
      <c r="E1573" s="21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9">
        <f t="shared" si="97"/>
        <v>20</v>
      </c>
      <c r="Q1573" t="s">
        <v>8326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 s="21">
        <v>2500</v>
      </c>
      <c r="E1574" s="2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9">
        <f t="shared" si="97"/>
        <v>41.666666666666664</v>
      </c>
      <c r="Q1574" t="s">
        <v>8326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 s="21">
        <v>9000</v>
      </c>
      <c r="E1575" s="2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9">
        <f t="shared" si="97"/>
        <v>74.333333333333329</v>
      </c>
      <c r="Q1575" t="s">
        <v>8326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 s="21">
        <v>10000</v>
      </c>
      <c r="E1576" s="2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9">
        <f t="shared" si="97"/>
        <v>84.333333333333329</v>
      </c>
      <c r="Q1576" t="s">
        <v>8326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 s="21">
        <v>10000</v>
      </c>
      <c r="E1577" s="2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9">
        <f t="shared" si="97"/>
        <v>65.457142857142856</v>
      </c>
      <c r="Q1577" t="s">
        <v>8326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 s="21">
        <v>5000</v>
      </c>
      <c r="E1578" s="2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9">
        <f t="shared" si="97"/>
        <v>65</v>
      </c>
      <c r="Q1578" t="s">
        <v>8326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 s="21">
        <v>10000</v>
      </c>
      <c r="E1579" s="21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9">
        <f t="shared" si="97"/>
        <v>27.5</v>
      </c>
      <c r="Q1579" t="s">
        <v>8326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 s="21">
        <v>1897</v>
      </c>
      <c r="E1580" s="2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9">
        <f t="shared" si="97"/>
        <v>51.25</v>
      </c>
      <c r="Q1580" t="s">
        <v>8326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 s="21">
        <v>3333</v>
      </c>
      <c r="E1581" s="2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9">
        <f t="shared" si="97"/>
        <v>14</v>
      </c>
      <c r="Q1581" t="s">
        <v>8326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 s="21">
        <v>1750</v>
      </c>
      <c r="E1582" s="21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 t="e">
        <f t="shared" si="97"/>
        <v>#DIV/0!</v>
      </c>
      <c r="Q1582" t="s">
        <v>8326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 s="21">
        <v>1000</v>
      </c>
      <c r="E1583" s="21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 s="21">
        <v>1000</v>
      </c>
      <c r="E1584" s="21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 s="21">
        <v>20000</v>
      </c>
      <c r="E1585" s="21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 s="21">
        <v>1200</v>
      </c>
      <c r="E1586" s="21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 s="21">
        <v>2000</v>
      </c>
      <c r="E1587" s="2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 s="21">
        <v>1500</v>
      </c>
      <c r="E1588" s="21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 s="21">
        <v>7500</v>
      </c>
      <c r="E1589" s="21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 s="21">
        <v>516</v>
      </c>
      <c r="E1590" s="21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 s="21">
        <v>1200</v>
      </c>
      <c r="E1591" s="2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 s="21">
        <v>60000</v>
      </c>
      <c r="E1592" s="2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 s="21">
        <v>14000</v>
      </c>
      <c r="E1593" s="2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 s="21">
        <v>25</v>
      </c>
      <c r="E1594" s="21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 s="21">
        <v>22000</v>
      </c>
      <c r="E1595" s="21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 s="21">
        <v>1000</v>
      </c>
      <c r="E1596" s="2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 s="21">
        <v>100000</v>
      </c>
      <c r="E1597" s="2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 s="21">
        <v>3250</v>
      </c>
      <c r="E1598" s="21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 s="21">
        <v>15000</v>
      </c>
      <c r="E1599" s="21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 s="21">
        <v>800</v>
      </c>
      <c r="E1600" s="21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 s="21">
        <v>500</v>
      </c>
      <c r="E1601" s="2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 s="21">
        <v>5000</v>
      </c>
      <c r="E1602" s="2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 s="21">
        <v>2500</v>
      </c>
      <c r="E1603" s="2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 s="9">
        <f t="shared" ref="P1603:P1666" si="101">E1603/L1603</f>
        <v>48.325535714285714</v>
      </c>
      <c r="Q1603" t="s">
        <v>8312</v>
      </c>
      <c r="R1603" t="s">
        <v>8311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 s="21">
        <v>1500</v>
      </c>
      <c r="E1604" s="2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9">
        <f t="shared" si="101"/>
        <v>46.953125</v>
      </c>
      <c r="Q1604" t="s">
        <v>8312</v>
      </c>
      <c r="R1604" t="s">
        <v>8311</v>
      </c>
      <c r="S1604" s="13">
        <f t="shared" si="102"/>
        <v>40788.297650462962</v>
      </c>
      <c r="T1604" s="13">
        <f t="shared" si="103"/>
        <v>40830.958333333336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 s="21">
        <v>2000</v>
      </c>
      <c r="E1605" s="2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9">
        <f t="shared" si="101"/>
        <v>66.688666666666663</v>
      </c>
      <c r="Q1605" t="s">
        <v>8312</v>
      </c>
      <c r="R1605" t="s">
        <v>8311</v>
      </c>
      <c r="S1605" s="13">
        <f t="shared" si="102"/>
        <v>40876.169664351852</v>
      </c>
      <c r="T1605" s="13">
        <f t="shared" si="103"/>
        <v>40936.169664351852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 s="21">
        <v>2800</v>
      </c>
      <c r="E1606" s="2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9">
        <f t="shared" si="101"/>
        <v>48.842857142857142</v>
      </c>
      <c r="Q1606" t="s">
        <v>8312</v>
      </c>
      <c r="R1606" t="s">
        <v>8311</v>
      </c>
      <c r="S1606" s="13">
        <f t="shared" si="102"/>
        <v>40945.845312500001</v>
      </c>
      <c r="T1606" s="13">
        <f t="shared" si="103"/>
        <v>40985.80364583333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 s="21">
        <v>6000</v>
      </c>
      <c r="E1607" s="2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9">
        <f t="shared" si="101"/>
        <v>137.30909090909091</v>
      </c>
      <c r="Q1607" t="s">
        <v>8312</v>
      </c>
      <c r="R1607" t="s">
        <v>8311</v>
      </c>
      <c r="S1607" s="13">
        <f t="shared" si="102"/>
        <v>40747.012881944444</v>
      </c>
      <c r="T1607" s="13">
        <f t="shared" si="103"/>
        <v>40756.291666666664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 s="21">
        <v>8000</v>
      </c>
      <c r="E1608" s="2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9">
        <f t="shared" si="101"/>
        <v>87.829673913043479</v>
      </c>
      <c r="Q1608" t="s">
        <v>8312</v>
      </c>
      <c r="R1608" t="s">
        <v>8311</v>
      </c>
      <c r="S1608" s="13">
        <f t="shared" si="102"/>
        <v>40536.111550925925</v>
      </c>
      <c r="T1608" s="13">
        <f t="shared" si="103"/>
        <v>40626.069884259261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 s="21">
        <v>10000</v>
      </c>
      <c r="E1609" s="2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9">
        <f t="shared" si="101"/>
        <v>70.785365853658533</v>
      </c>
      <c r="Q1609" t="s">
        <v>8312</v>
      </c>
      <c r="R1609" t="s">
        <v>8311</v>
      </c>
      <c r="S1609" s="13">
        <f t="shared" si="102"/>
        <v>41053.80846064815</v>
      </c>
      <c r="T1609" s="13">
        <f t="shared" si="103"/>
        <v>41074.80846064815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 s="21">
        <v>1200</v>
      </c>
      <c r="E1610" s="2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9">
        <f t="shared" si="101"/>
        <v>52.826086956521742</v>
      </c>
      <c r="Q1610" t="s">
        <v>8312</v>
      </c>
      <c r="R1610" t="s">
        <v>8311</v>
      </c>
      <c r="S1610" s="13">
        <f t="shared" si="102"/>
        <v>41607.83085648148</v>
      </c>
      <c r="T1610" s="13">
        <f t="shared" si="103"/>
        <v>41640.226388888892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 s="21">
        <v>1500</v>
      </c>
      <c r="E1611" s="2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9">
        <f t="shared" si="101"/>
        <v>443.75</v>
      </c>
      <c r="Q1611" t="s">
        <v>8312</v>
      </c>
      <c r="R1611" t="s">
        <v>8311</v>
      </c>
      <c r="S1611" s="13">
        <f t="shared" si="102"/>
        <v>40796.001261574071</v>
      </c>
      <c r="T1611" s="13">
        <f t="shared" si="103"/>
        <v>40849.333333333336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 s="21">
        <v>2000</v>
      </c>
      <c r="E1612" s="2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9">
        <f t="shared" si="101"/>
        <v>48.544642857142854</v>
      </c>
      <c r="Q1612" t="s">
        <v>8312</v>
      </c>
      <c r="R1612" t="s">
        <v>8311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 s="21">
        <v>800</v>
      </c>
      <c r="E1613" s="2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9">
        <f t="shared" si="101"/>
        <v>37.074074074074076</v>
      </c>
      <c r="Q1613" t="s">
        <v>8312</v>
      </c>
      <c r="R1613" t="s">
        <v>8311</v>
      </c>
      <c r="S1613" s="13">
        <f t="shared" si="102"/>
        <v>41409.00037037037</v>
      </c>
      <c r="T1613" s="13">
        <f t="shared" si="103"/>
        <v>41430.00037037037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 s="21">
        <v>500</v>
      </c>
      <c r="E1614" s="2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9">
        <f t="shared" si="101"/>
        <v>50</v>
      </c>
      <c r="Q1614" t="s">
        <v>8312</v>
      </c>
      <c r="R1614" t="s">
        <v>8311</v>
      </c>
      <c r="S1614" s="13">
        <f t="shared" si="102"/>
        <v>41246.874814814815</v>
      </c>
      <c r="T1614" s="13">
        <f t="shared" si="103"/>
        <v>41276.874814814815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 s="21">
        <v>1000</v>
      </c>
      <c r="E1615" s="2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9">
        <f t="shared" si="101"/>
        <v>39.03846153846154</v>
      </c>
      <c r="Q1615" t="s">
        <v>8312</v>
      </c>
      <c r="R1615" t="s">
        <v>8311</v>
      </c>
      <c r="S1615" s="13">
        <f t="shared" si="102"/>
        <v>41082.069467592592</v>
      </c>
      <c r="T1615" s="13">
        <f t="shared" si="103"/>
        <v>41112.069467592592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 s="21">
        <v>5000</v>
      </c>
      <c r="E1616" s="2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9">
        <f t="shared" si="101"/>
        <v>66.688311688311686</v>
      </c>
      <c r="Q1616" t="s">
        <v>8312</v>
      </c>
      <c r="R1616" t="s">
        <v>8311</v>
      </c>
      <c r="S1616" s="13">
        <f t="shared" si="102"/>
        <v>41794.981122685182</v>
      </c>
      <c r="T1616" s="13">
        <f t="shared" si="103"/>
        <v>41854.708333333336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 s="21">
        <v>8000</v>
      </c>
      <c r="E1617" s="2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9">
        <f t="shared" si="101"/>
        <v>67.132352941176464</v>
      </c>
      <c r="Q1617" t="s">
        <v>8312</v>
      </c>
      <c r="R1617" t="s">
        <v>8311</v>
      </c>
      <c r="S1617" s="13">
        <f t="shared" si="102"/>
        <v>40845.050879629627</v>
      </c>
      <c r="T1617" s="13">
        <f t="shared" si="103"/>
        <v>40890.092546296299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 s="21">
        <v>10000</v>
      </c>
      <c r="E1618" s="2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9">
        <f t="shared" si="101"/>
        <v>66.369426751592357</v>
      </c>
      <c r="Q1618" t="s">
        <v>8312</v>
      </c>
      <c r="R1618" t="s">
        <v>8311</v>
      </c>
      <c r="S1618" s="13">
        <f t="shared" si="102"/>
        <v>41194.715520833335</v>
      </c>
      <c r="T1618" s="13">
        <f t="shared" si="103"/>
        <v>41235.916666666664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 s="21">
        <v>7000</v>
      </c>
      <c r="E1619" s="2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9">
        <f t="shared" si="101"/>
        <v>64.620253164556956</v>
      </c>
      <c r="Q1619" t="s">
        <v>8312</v>
      </c>
      <c r="R1619" t="s">
        <v>8311</v>
      </c>
      <c r="S1619" s="13">
        <f t="shared" si="102"/>
        <v>41546.664212962962</v>
      </c>
      <c r="T1619" s="13">
        <f t="shared" si="103"/>
        <v>41579.791666666664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 s="21">
        <v>1500</v>
      </c>
      <c r="E1620" s="2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9">
        <f t="shared" si="101"/>
        <v>58.370370370370374</v>
      </c>
      <c r="Q1620" t="s">
        <v>8312</v>
      </c>
      <c r="R1620" t="s">
        <v>8311</v>
      </c>
      <c r="S1620" s="13">
        <f t="shared" si="102"/>
        <v>41301.654340277775</v>
      </c>
      <c r="T1620" s="13">
        <f t="shared" si="103"/>
        <v>41341.654340277775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 s="21">
        <v>1500</v>
      </c>
      <c r="E1621" s="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9">
        <f t="shared" si="101"/>
        <v>86.956521739130437</v>
      </c>
      <c r="Q1621" t="s">
        <v>8312</v>
      </c>
      <c r="R1621" t="s">
        <v>8311</v>
      </c>
      <c r="S1621" s="13">
        <f t="shared" si="102"/>
        <v>41876.18618055556</v>
      </c>
      <c r="T1621" s="13">
        <f t="shared" si="103"/>
        <v>41897.18618055556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 s="21">
        <v>1000</v>
      </c>
      <c r="E1622" s="2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9">
        <f t="shared" si="101"/>
        <v>66.470588235294116</v>
      </c>
      <c r="Q1622" t="s">
        <v>8312</v>
      </c>
      <c r="R1622" t="s">
        <v>8311</v>
      </c>
      <c r="S1622" s="13">
        <f t="shared" si="102"/>
        <v>41321.339583333334</v>
      </c>
      <c r="T1622" s="13">
        <f t="shared" si="103"/>
        <v>41328.339583333334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 s="21">
        <v>5000</v>
      </c>
      <c r="E1623" s="2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9">
        <f t="shared" si="101"/>
        <v>163.78378378378378</v>
      </c>
      <c r="Q1623" t="s">
        <v>8312</v>
      </c>
      <c r="R1623" t="s">
        <v>8311</v>
      </c>
      <c r="S1623" s="13">
        <f t="shared" si="102"/>
        <v>41003.60665509259</v>
      </c>
      <c r="T1623" s="13">
        <f t="shared" si="103"/>
        <v>41057.165972222225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 s="21">
        <v>6900</v>
      </c>
      <c r="E1624" s="2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9">
        <f t="shared" si="101"/>
        <v>107.98461538461538</v>
      </c>
      <c r="Q1624" t="s">
        <v>8312</v>
      </c>
      <c r="R1624" t="s">
        <v>8311</v>
      </c>
      <c r="S1624" s="13">
        <f t="shared" si="102"/>
        <v>41950.29483796296</v>
      </c>
      <c r="T1624" s="13">
        <f t="shared" si="103"/>
        <v>41990.332638888889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 s="21">
        <v>750</v>
      </c>
      <c r="E1625" s="2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9">
        <f t="shared" si="101"/>
        <v>42.111111111111114</v>
      </c>
      <c r="Q1625" t="s">
        <v>8312</v>
      </c>
      <c r="R1625" t="s">
        <v>8311</v>
      </c>
      <c r="S1625" s="13">
        <f t="shared" si="102"/>
        <v>41453.688530092593</v>
      </c>
      <c r="T1625" s="13">
        <f t="shared" si="103"/>
        <v>41513.688530092593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 s="21">
        <v>1000</v>
      </c>
      <c r="E1626" s="2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9">
        <f t="shared" si="101"/>
        <v>47.2</v>
      </c>
      <c r="Q1626" t="s">
        <v>8312</v>
      </c>
      <c r="R1626" t="s">
        <v>8311</v>
      </c>
      <c r="S1626" s="13">
        <f t="shared" si="102"/>
        <v>41243.367303240739</v>
      </c>
      <c r="T1626" s="13">
        <f t="shared" si="103"/>
        <v>41283.367303240739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 s="21">
        <v>7500</v>
      </c>
      <c r="E1627" s="2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9">
        <f t="shared" si="101"/>
        <v>112.01923076923077</v>
      </c>
      <c r="Q1627" t="s">
        <v>8312</v>
      </c>
      <c r="R1627" t="s">
        <v>8311</v>
      </c>
      <c r="S1627" s="13">
        <f t="shared" si="102"/>
        <v>41135.699687500004</v>
      </c>
      <c r="T1627" s="13">
        <f t="shared" si="103"/>
        <v>41163.699687500004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 s="21">
        <v>8000</v>
      </c>
      <c r="E1628" s="2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9">
        <f t="shared" si="101"/>
        <v>74.953703703703709</v>
      </c>
      <c r="Q1628" t="s">
        <v>8312</v>
      </c>
      <c r="R1628" t="s">
        <v>8311</v>
      </c>
      <c r="S1628" s="13">
        <f t="shared" si="102"/>
        <v>41579.847997685189</v>
      </c>
      <c r="T1628" s="13">
        <f t="shared" si="103"/>
        <v>41609.889664351853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 s="21">
        <v>2000</v>
      </c>
      <c r="E1629" s="2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9">
        <f t="shared" si="101"/>
        <v>61.578947368421055</v>
      </c>
      <c r="Q1629" t="s">
        <v>8312</v>
      </c>
      <c r="R1629" t="s">
        <v>8311</v>
      </c>
      <c r="S1629" s="13">
        <f t="shared" si="102"/>
        <v>41205.707048611112</v>
      </c>
      <c r="T1629" s="13">
        <f t="shared" si="103"/>
        <v>41239.207638888889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 s="21">
        <v>4000</v>
      </c>
      <c r="E1630" s="2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9">
        <f t="shared" si="101"/>
        <v>45.875</v>
      </c>
      <c r="Q1630" t="s">
        <v>8312</v>
      </c>
      <c r="R1630" t="s">
        <v>8311</v>
      </c>
      <c r="S1630" s="13">
        <f t="shared" si="102"/>
        <v>41774.737060185187</v>
      </c>
      <c r="T1630" s="13">
        <f t="shared" si="103"/>
        <v>41807.737060185187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 s="21">
        <v>6000</v>
      </c>
      <c r="E1631" s="2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9">
        <f t="shared" si="101"/>
        <v>75.853658536585371</v>
      </c>
      <c r="Q1631" t="s">
        <v>8312</v>
      </c>
      <c r="R1631" t="s">
        <v>8311</v>
      </c>
      <c r="S1631" s="13">
        <f t="shared" si="102"/>
        <v>41645.867280092592</v>
      </c>
      <c r="T1631" s="13">
        <f t="shared" si="103"/>
        <v>41690.867280092592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 s="21">
        <v>4000</v>
      </c>
      <c r="E1632" s="2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9">
        <f t="shared" si="101"/>
        <v>84.206349206349202</v>
      </c>
      <c r="Q1632" t="s">
        <v>8312</v>
      </c>
      <c r="R1632" t="s">
        <v>8311</v>
      </c>
      <c r="S1632" s="13">
        <f t="shared" si="102"/>
        <v>40939.837673611109</v>
      </c>
      <c r="T1632" s="13">
        <f t="shared" si="103"/>
        <v>40970.290972222225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 s="21">
        <v>10000</v>
      </c>
      <c r="E1633" s="2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9">
        <f t="shared" si="101"/>
        <v>117.22556390977444</v>
      </c>
      <c r="Q1633" t="s">
        <v>8312</v>
      </c>
      <c r="R1633" t="s">
        <v>8311</v>
      </c>
      <c r="S1633" s="13">
        <f t="shared" si="102"/>
        <v>41164.859502314815</v>
      </c>
      <c r="T1633" s="13">
        <f t="shared" si="103"/>
        <v>41194.859502314815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 s="21">
        <v>4000</v>
      </c>
      <c r="E1634" s="2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9">
        <f t="shared" si="101"/>
        <v>86.489361702127653</v>
      </c>
      <c r="Q1634" t="s">
        <v>8312</v>
      </c>
      <c r="R1634" t="s">
        <v>8311</v>
      </c>
      <c r="S1634" s="13">
        <f t="shared" si="102"/>
        <v>40750.340902777774</v>
      </c>
      <c r="T1634" s="13">
        <f t="shared" si="103"/>
        <v>40810.340902777774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 s="21">
        <v>10000</v>
      </c>
      <c r="E1635" s="2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9">
        <f t="shared" si="101"/>
        <v>172.41379310344828</v>
      </c>
      <c r="Q1635" t="s">
        <v>8312</v>
      </c>
      <c r="R1635" t="s">
        <v>8311</v>
      </c>
      <c r="S1635" s="13">
        <f t="shared" si="102"/>
        <v>40896.883750000001</v>
      </c>
      <c r="T1635" s="13">
        <f t="shared" si="103"/>
        <v>40924.208333333336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 s="21">
        <v>2000</v>
      </c>
      <c r="E1636" s="2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9">
        <f t="shared" si="101"/>
        <v>62.8125</v>
      </c>
      <c r="Q1636" t="s">
        <v>8312</v>
      </c>
      <c r="R1636" t="s">
        <v>8311</v>
      </c>
      <c r="S1636" s="13">
        <f t="shared" si="102"/>
        <v>40658.189826388887</v>
      </c>
      <c r="T1636" s="13">
        <f t="shared" si="103"/>
        <v>40696.249305555553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 s="21">
        <v>2000</v>
      </c>
      <c r="E1637" s="2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9">
        <f t="shared" si="101"/>
        <v>67.729729729729726</v>
      </c>
      <c r="Q1637" t="s">
        <v>8312</v>
      </c>
      <c r="R1637" t="s">
        <v>8311</v>
      </c>
      <c r="S1637" s="13">
        <f t="shared" si="102"/>
        <v>42502.868761574078</v>
      </c>
      <c r="T1637" s="13">
        <f t="shared" si="103"/>
        <v>42562.868761574078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 s="21">
        <v>4500</v>
      </c>
      <c r="E1638" s="2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9">
        <f t="shared" si="101"/>
        <v>53.5632183908046</v>
      </c>
      <c r="Q1638" t="s">
        <v>8312</v>
      </c>
      <c r="R1638" t="s">
        <v>8311</v>
      </c>
      <c r="S1638" s="13">
        <f t="shared" si="102"/>
        <v>40663.08666666667</v>
      </c>
      <c r="T1638" s="13">
        <f t="shared" si="103"/>
        <v>40706.166666666664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 s="21">
        <v>500</v>
      </c>
      <c r="E1639" s="2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9">
        <f t="shared" si="101"/>
        <v>34.6</v>
      </c>
      <c r="Q1639" t="s">
        <v>8312</v>
      </c>
      <c r="R1639" t="s">
        <v>8311</v>
      </c>
      <c r="S1639" s="13">
        <f t="shared" si="102"/>
        <v>40122.751620370371</v>
      </c>
      <c r="T1639" s="13">
        <f t="shared" si="103"/>
        <v>40178.98541666667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 s="21">
        <v>1000</v>
      </c>
      <c r="E1640" s="2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9">
        <f t="shared" si="101"/>
        <v>38.888888888888886</v>
      </c>
      <c r="Q1640" t="s">
        <v>8312</v>
      </c>
      <c r="R1640" t="s">
        <v>8311</v>
      </c>
      <c r="S1640" s="13">
        <f t="shared" si="102"/>
        <v>41288.68712962963</v>
      </c>
      <c r="T1640" s="13">
        <f t="shared" si="103"/>
        <v>41333.892361111109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 s="21">
        <v>1800</v>
      </c>
      <c r="E1641" s="2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9">
        <f t="shared" si="101"/>
        <v>94.736842105263165</v>
      </c>
      <c r="Q1641" t="s">
        <v>8312</v>
      </c>
      <c r="R1641" t="s">
        <v>8311</v>
      </c>
      <c r="S1641" s="13">
        <f t="shared" si="102"/>
        <v>40941.652372685188</v>
      </c>
      <c r="T1641" s="13">
        <f t="shared" si="103"/>
        <v>40971.652372685188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 s="21">
        <v>400</v>
      </c>
      <c r="E1642" s="2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9">
        <f t="shared" si="101"/>
        <v>39.967058823529413</v>
      </c>
      <c r="Q1642" t="s">
        <v>8312</v>
      </c>
      <c r="R1642" t="s">
        <v>8311</v>
      </c>
      <c r="S1642" s="13">
        <f t="shared" si="102"/>
        <v>40379.23096064815</v>
      </c>
      <c r="T1642" s="13">
        <f t="shared" si="103"/>
        <v>40393.082638888889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 s="21">
        <v>2500</v>
      </c>
      <c r="E1643" s="2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9">
        <f t="shared" si="101"/>
        <v>97.5</v>
      </c>
      <c r="Q1643" t="s">
        <v>8312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 s="21">
        <v>1200</v>
      </c>
      <c r="E1644" s="2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9">
        <f t="shared" si="101"/>
        <v>42.857142857142854</v>
      </c>
      <c r="Q1644" t="s">
        <v>8312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 s="21">
        <v>5000</v>
      </c>
      <c r="E1645" s="2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9">
        <f t="shared" si="101"/>
        <v>168.51351351351352</v>
      </c>
      <c r="Q1645" t="s">
        <v>8312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 s="21">
        <v>10000</v>
      </c>
      <c r="E1646" s="2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9">
        <f t="shared" si="101"/>
        <v>85.546875</v>
      </c>
      <c r="Q1646" t="s">
        <v>8312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 s="21">
        <v>5000</v>
      </c>
      <c r="E1647" s="2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9">
        <f t="shared" si="101"/>
        <v>554</v>
      </c>
      <c r="Q1647" t="s">
        <v>8312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 s="21">
        <v>2000</v>
      </c>
      <c r="E1648" s="2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9">
        <f t="shared" si="101"/>
        <v>26.554216867469879</v>
      </c>
      <c r="Q1648" t="s">
        <v>8312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 s="21">
        <v>5000</v>
      </c>
      <c r="E1649" s="2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9">
        <f t="shared" si="101"/>
        <v>113.82608695652173</v>
      </c>
      <c r="Q1649" t="s">
        <v>8312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 s="21">
        <v>2300</v>
      </c>
      <c r="E1650" s="2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9">
        <f t="shared" si="101"/>
        <v>32.011111111111113</v>
      </c>
      <c r="Q1650" t="s">
        <v>8312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 s="21">
        <v>3800</v>
      </c>
      <c r="E1651" s="2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9">
        <f t="shared" si="101"/>
        <v>47.189259259259259</v>
      </c>
      <c r="Q1651" t="s">
        <v>8312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 s="21">
        <v>2000</v>
      </c>
      <c r="E1652" s="2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9">
        <f t="shared" si="101"/>
        <v>88.46875</v>
      </c>
      <c r="Q1652" t="s">
        <v>8312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 s="21">
        <v>2000</v>
      </c>
      <c r="E1653" s="2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9">
        <f t="shared" si="101"/>
        <v>100.75</v>
      </c>
      <c r="Q1653" t="s">
        <v>8312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 s="21">
        <v>4500</v>
      </c>
      <c r="E1654" s="2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9">
        <f t="shared" si="101"/>
        <v>64.714285714285708</v>
      </c>
      <c r="Q1654" t="s">
        <v>8312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 s="21">
        <v>5000</v>
      </c>
      <c r="E1655" s="2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9">
        <f t="shared" si="101"/>
        <v>51.854285714285716</v>
      </c>
      <c r="Q1655" t="s">
        <v>8312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 s="21">
        <v>1100</v>
      </c>
      <c r="E1656" s="2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9">
        <f t="shared" si="101"/>
        <v>38.794117647058826</v>
      </c>
      <c r="Q1656" t="s">
        <v>8312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 s="21">
        <v>1500</v>
      </c>
      <c r="E1657" s="2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9">
        <f t="shared" si="101"/>
        <v>44.645833333333336</v>
      </c>
      <c r="Q1657" t="s">
        <v>8312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 s="21">
        <v>7500</v>
      </c>
      <c r="E1658" s="2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9">
        <f t="shared" si="101"/>
        <v>156.77333333333334</v>
      </c>
      <c r="Q1658" t="s">
        <v>8312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 s="21">
        <v>25000</v>
      </c>
      <c r="E1659" s="2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9">
        <f t="shared" si="101"/>
        <v>118.70339366515837</v>
      </c>
      <c r="Q1659" t="s">
        <v>8312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 s="21">
        <v>6000</v>
      </c>
      <c r="E1660" s="2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9">
        <f t="shared" si="101"/>
        <v>74.149532710280369</v>
      </c>
      <c r="Q1660" t="s">
        <v>8312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 s="21">
        <v>500</v>
      </c>
      <c r="E1661" s="2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9">
        <f t="shared" si="101"/>
        <v>12.533333333333333</v>
      </c>
      <c r="Q1661" t="s">
        <v>8312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 s="21">
        <v>80</v>
      </c>
      <c r="E1662" s="2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9">
        <f t="shared" si="101"/>
        <v>27.861111111111111</v>
      </c>
      <c r="Q1662" t="s">
        <v>8312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 s="21">
        <v>7900</v>
      </c>
      <c r="E1663" s="2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9">
        <f t="shared" si="101"/>
        <v>80.178217821782184</v>
      </c>
      <c r="Q1663" t="s">
        <v>8312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 s="21">
        <v>8000</v>
      </c>
      <c r="E1664" s="2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9">
        <f t="shared" si="101"/>
        <v>132.43548387096774</v>
      </c>
      <c r="Q1664" t="s">
        <v>8312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 s="21">
        <v>1000</v>
      </c>
      <c r="E1665" s="2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9">
        <f t="shared" si="101"/>
        <v>33.75</v>
      </c>
      <c r="Q1665" t="s">
        <v>8312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 s="21">
        <v>2500</v>
      </c>
      <c r="E1666" s="2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9">
        <f t="shared" si="101"/>
        <v>34.384494382022467</v>
      </c>
      <c r="Q1666" t="s">
        <v>8312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 s="21">
        <v>3500</v>
      </c>
      <c r="E1667" s="2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8312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 s="21">
        <v>2500</v>
      </c>
      <c r="E1668" s="2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9">
        <f t="shared" si="105"/>
        <v>41.04081632653061</v>
      </c>
      <c r="Q1668" t="s">
        <v>8312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 s="21">
        <v>3400</v>
      </c>
      <c r="E1669" s="2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9">
        <f t="shared" si="105"/>
        <v>52.597560975609753</v>
      </c>
      <c r="Q1669" t="s">
        <v>8312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 s="21">
        <v>8000</v>
      </c>
      <c r="E1670" s="2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9">
        <f t="shared" si="105"/>
        <v>70.784482758620683</v>
      </c>
      <c r="Q1670" t="s">
        <v>8312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 s="21">
        <v>2000</v>
      </c>
      <c r="E1671" s="2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9">
        <f t="shared" si="105"/>
        <v>53.75</v>
      </c>
      <c r="Q1671" t="s">
        <v>8312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 s="21">
        <v>1000</v>
      </c>
      <c r="E1672" s="2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9">
        <f t="shared" si="105"/>
        <v>44.608695652173914</v>
      </c>
      <c r="Q1672" t="s">
        <v>8312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 s="21">
        <v>2000</v>
      </c>
      <c r="E1673" s="2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9">
        <f t="shared" si="105"/>
        <v>26.148961038961041</v>
      </c>
      <c r="Q1673" t="s">
        <v>8312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 s="21">
        <v>1700</v>
      </c>
      <c r="E1674" s="2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9">
        <f t="shared" si="105"/>
        <v>39.183673469387756</v>
      </c>
      <c r="Q1674" t="s">
        <v>8312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 s="21">
        <v>2100</v>
      </c>
      <c r="E1675" s="2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9">
        <f t="shared" si="105"/>
        <v>45.593220338983052</v>
      </c>
      <c r="Q1675" t="s">
        <v>8312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 s="21">
        <v>5000</v>
      </c>
      <c r="E1676" s="2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9">
        <f t="shared" si="105"/>
        <v>89.247787610619469</v>
      </c>
      <c r="Q1676" t="s">
        <v>8312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 s="21">
        <v>1000</v>
      </c>
      <c r="E1677" s="2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9">
        <f t="shared" si="105"/>
        <v>40.416470588235299</v>
      </c>
      <c r="Q1677" t="s">
        <v>8312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 s="21">
        <v>3000</v>
      </c>
      <c r="E1678" s="2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9">
        <f t="shared" si="105"/>
        <v>82.38095238095238</v>
      </c>
      <c r="Q1678" t="s">
        <v>8312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 s="21">
        <v>6000</v>
      </c>
      <c r="E1679" s="2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9">
        <f t="shared" si="105"/>
        <v>159.52380952380952</v>
      </c>
      <c r="Q1679" t="s">
        <v>8312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 s="21">
        <v>1500</v>
      </c>
      <c r="E1680" s="2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9">
        <f t="shared" si="105"/>
        <v>36.244897959183675</v>
      </c>
      <c r="Q1680" t="s">
        <v>8312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 s="21">
        <v>2000</v>
      </c>
      <c r="E1681" s="2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9">
        <f t="shared" si="105"/>
        <v>62.5</v>
      </c>
      <c r="Q1681" t="s">
        <v>8312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 s="21">
        <v>1000</v>
      </c>
      <c r="E1682" s="2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9">
        <f t="shared" si="105"/>
        <v>47</v>
      </c>
      <c r="Q1682" t="s">
        <v>8312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 s="21">
        <v>65000</v>
      </c>
      <c r="E1683" s="2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9">
        <f t="shared" si="105"/>
        <v>74.575090497737563</v>
      </c>
      <c r="Q1683" t="s">
        <v>8312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 s="21">
        <v>6000</v>
      </c>
      <c r="E1684" s="21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 t="e">
        <f t="shared" si="105"/>
        <v>#DIV/0!</v>
      </c>
      <c r="Q1684" t="s">
        <v>8312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 s="21">
        <v>3500</v>
      </c>
      <c r="E1685" s="2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9">
        <f t="shared" si="105"/>
        <v>76</v>
      </c>
      <c r="Q1685" t="s">
        <v>8312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 s="21">
        <v>8000</v>
      </c>
      <c r="E1686" s="2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9">
        <f t="shared" si="105"/>
        <v>86.43564356435644</v>
      </c>
      <c r="Q1686" t="s">
        <v>8312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 s="21">
        <v>350</v>
      </c>
      <c r="E1687" s="2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9">
        <f t="shared" si="105"/>
        <v>24</v>
      </c>
      <c r="Q1687" t="s">
        <v>8312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 s="21">
        <v>5000</v>
      </c>
      <c r="E1688" s="21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9">
        <f t="shared" si="105"/>
        <v>18</v>
      </c>
      <c r="Q1688" t="s">
        <v>8312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 s="21">
        <v>10000</v>
      </c>
      <c r="E1689" s="2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9">
        <f t="shared" si="105"/>
        <v>80.128205128205124</v>
      </c>
      <c r="Q1689" t="s">
        <v>8312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 s="21">
        <v>4000</v>
      </c>
      <c r="E1690" s="2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9">
        <f t="shared" si="105"/>
        <v>253.14285714285714</v>
      </c>
      <c r="Q1690" t="s">
        <v>8312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 s="21">
        <v>2400</v>
      </c>
      <c r="E1691" s="2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9">
        <f t="shared" si="105"/>
        <v>171.42857142857142</v>
      </c>
      <c r="Q1691" t="s">
        <v>8312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 s="21">
        <v>2500</v>
      </c>
      <c r="E1692" s="2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9">
        <f t="shared" si="105"/>
        <v>57.727272727272727</v>
      </c>
      <c r="Q1692" t="s">
        <v>8312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 s="21">
        <v>30000</v>
      </c>
      <c r="E1693" s="2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9">
        <f t="shared" si="105"/>
        <v>264.26315789473682</v>
      </c>
      <c r="Q1693" t="s">
        <v>8312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 s="21">
        <v>5000</v>
      </c>
      <c r="E1694" s="2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9">
        <f t="shared" si="105"/>
        <v>159.33333333333334</v>
      </c>
      <c r="Q1694" t="s">
        <v>8312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 s="21">
        <v>3000</v>
      </c>
      <c r="E1695" s="2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9">
        <f t="shared" si="105"/>
        <v>35</v>
      </c>
      <c r="Q1695" t="s">
        <v>8312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 s="21">
        <v>10000</v>
      </c>
      <c r="E1696" s="21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9">
        <f t="shared" si="105"/>
        <v>5</v>
      </c>
      <c r="Q1696" t="s">
        <v>8312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 s="21">
        <v>12000</v>
      </c>
      <c r="E1697" s="2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9">
        <f t="shared" si="105"/>
        <v>61.086956521739133</v>
      </c>
      <c r="Q1697" t="s">
        <v>8312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 s="21">
        <v>300000</v>
      </c>
      <c r="E1698" s="21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 t="e">
        <f t="shared" si="105"/>
        <v>#DIV/0!</v>
      </c>
      <c r="Q1698" t="s">
        <v>8312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 s="21">
        <v>12500</v>
      </c>
      <c r="E1699" s="2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9">
        <f t="shared" si="105"/>
        <v>114.81818181818181</v>
      </c>
      <c r="Q1699" t="s">
        <v>8312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 s="21">
        <v>125000</v>
      </c>
      <c r="E1700" s="21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 t="e">
        <f t="shared" si="105"/>
        <v>#DIV/0!</v>
      </c>
      <c r="Q1700" t="s">
        <v>8312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 s="21">
        <v>5105</v>
      </c>
      <c r="E1701" s="2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9">
        <f t="shared" si="105"/>
        <v>54</v>
      </c>
      <c r="Q1701" t="s">
        <v>8312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 s="21">
        <v>20000</v>
      </c>
      <c r="E1702" s="2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9">
        <f t="shared" si="105"/>
        <v>65.974683544303801</v>
      </c>
      <c r="Q1702" t="s">
        <v>8312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 s="21">
        <v>5050</v>
      </c>
      <c r="E1703" s="21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9">
        <f t="shared" si="105"/>
        <v>5</v>
      </c>
      <c r="Q1703" t="s">
        <v>8312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 s="21">
        <v>16500</v>
      </c>
      <c r="E1704" s="21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9">
        <f t="shared" si="105"/>
        <v>1</v>
      </c>
      <c r="Q1704" t="s">
        <v>8312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 s="21">
        <v>5000</v>
      </c>
      <c r="E1705" s="21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9">
        <f t="shared" si="105"/>
        <v>25.5</v>
      </c>
      <c r="Q1705" t="s">
        <v>8312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 s="21">
        <v>2000</v>
      </c>
      <c r="E1706" s="2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9">
        <f t="shared" si="105"/>
        <v>118.36363636363636</v>
      </c>
      <c r="Q1706" t="s">
        <v>8312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 s="21">
        <v>2000</v>
      </c>
      <c r="E1707" s="21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 t="e">
        <f t="shared" si="105"/>
        <v>#DIV/0!</v>
      </c>
      <c r="Q1707" t="s">
        <v>8312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 s="21">
        <v>5500</v>
      </c>
      <c r="E1708" s="21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 t="e">
        <f t="shared" si="105"/>
        <v>#DIV/0!</v>
      </c>
      <c r="Q1708" t="s">
        <v>8312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 s="21">
        <v>5000</v>
      </c>
      <c r="E1709" s="2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9">
        <f t="shared" si="105"/>
        <v>54.111111111111114</v>
      </c>
      <c r="Q1709" t="s">
        <v>8312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 s="21">
        <v>7000</v>
      </c>
      <c r="E1710" s="21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 t="e">
        <f t="shared" si="105"/>
        <v>#DIV/0!</v>
      </c>
      <c r="Q1710" t="s">
        <v>8312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 s="21">
        <v>1750</v>
      </c>
      <c r="E1711" s="2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9">
        <f t="shared" si="105"/>
        <v>21.25</v>
      </c>
      <c r="Q1711" t="s">
        <v>8312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 s="21">
        <v>5000</v>
      </c>
      <c r="E1712" s="21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9">
        <f t="shared" si="105"/>
        <v>34</v>
      </c>
      <c r="Q1712" t="s">
        <v>8312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 s="21">
        <v>10000</v>
      </c>
      <c r="E1713" s="2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9">
        <f t="shared" si="105"/>
        <v>525</v>
      </c>
      <c r="Q1713" t="s">
        <v>8312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 s="21">
        <v>5000</v>
      </c>
      <c r="E1714" s="21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 t="e">
        <f t="shared" si="105"/>
        <v>#DIV/0!</v>
      </c>
      <c r="Q1714" t="s">
        <v>8312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 s="21">
        <v>3000</v>
      </c>
      <c r="E1715" s="21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9">
        <f t="shared" si="105"/>
        <v>50</v>
      </c>
      <c r="Q1715" t="s">
        <v>8312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 s="21">
        <v>25000</v>
      </c>
      <c r="E1716" s="2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9">
        <f t="shared" si="105"/>
        <v>115.70588235294117</v>
      </c>
      <c r="Q1716" t="s">
        <v>8312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 s="21">
        <v>5000</v>
      </c>
      <c r="E1717" s="21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9">
        <f t="shared" si="105"/>
        <v>5.5</v>
      </c>
      <c r="Q1717" t="s">
        <v>8312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 s="21">
        <v>2000</v>
      </c>
      <c r="E1718" s="2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9">
        <f t="shared" si="105"/>
        <v>50</v>
      </c>
      <c r="Q1718" t="s">
        <v>8312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 s="21">
        <v>3265</v>
      </c>
      <c r="E1719" s="2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9">
        <f t="shared" si="105"/>
        <v>34.024390243902438</v>
      </c>
      <c r="Q1719" t="s">
        <v>8312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 s="21">
        <v>35000</v>
      </c>
      <c r="E1720" s="21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9">
        <f t="shared" si="105"/>
        <v>37.5</v>
      </c>
      <c r="Q1720" t="s">
        <v>8312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 s="21">
        <v>4000</v>
      </c>
      <c r="E1721" s="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9">
        <f t="shared" si="105"/>
        <v>11.666666666666666</v>
      </c>
      <c r="Q1721" t="s">
        <v>8312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 s="21">
        <v>4000</v>
      </c>
      <c r="E1722" s="2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9">
        <f t="shared" si="105"/>
        <v>28.125</v>
      </c>
      <c r="Q1722" t="s">
        <v>8312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 s="21">
        <v>5000</v>
      </c>
      <c r="E1723" s="21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 t="e">
        <f t="shared" si="105"/>
        <v>#DIV/0!</v>
      </c>
      <c r="Q1723" t="s">
        <v>8312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 s="21">
        <v>2880</v>
      </c>
      <c r="E1724" s="21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9">
        <f t="shared" si="105"/>
        <v>1</v>
      </c>
      <c r="Q1724" t="s">
        <v>8312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 s="21">
        <v>10000</v>
      </c>
      <c r="E1725" s="2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9">
        <f t="shared" si="105"/>
        <v>216.66666666666666</v>
      </c>
      <c r="Q1725" t="s">
        <v>8312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 s="21">
        <v>6000</v>
      </c>
      <c r="E1726" s="21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9">
        <f t="shared" si="105"/>
        <v>8.75</v>
      </c>
      <c r="Q1726" t="s">
        <v>8312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 s="21">
        <v>5500</v>
      </c>
      <c r="E1727" s="2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9">
        <f t="shared" si="105"/>
        <v>62.222222222222221</v>
      </c>
      <c r="Q1727" t="s">
        <v>8312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 s="21">
        <v>6500</v>
      </c>
      <c r="E1728" s="2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9">
        <f t="shared" si="105"/>
        <v>137.25</v>
      </c>
      <c r="Q1728" t="s">
        <v>8312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 s="21">
        <v>3000</v>
      </c>
      <c r="E1729" s="21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9">
        <f t="shared" si="105"/>
        <v>1</v>
      </c>
      <c r="Q1729" t="s">
        <v>8312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 s="21">
        <v>1250</v>
      </c>
      <c r="E1730" s="2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9">
        <f t="shared" si="105"/>
        <v>122.14285714285714</v>
      </c>
      <c r="Q1730" t="s">
        <v>8312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 s="21">
        <v>10000</v>
      </c>
      <c r="E1731" s="2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 s="9" t="e">
        <f t="shared" ref="P1731:P1794" si="109">E1731/L1731</f>
        <v>#DIV/0!</v>
      </c>
      <c r="Q1731" t="s">
        <v>8312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 s="21">
        <v>3000</v>
      </c>
      <c r="E1732" s="21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 t="e">
        <f t="shared" si="109"/>
        <v>#DIV/0!</v>
      </c>
      <c r="Q1732" t="s">
        <v>8312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 s="21">
        <v>1000</v>
      </c>
      <c r="E1733" s="21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 t="e">
        <f t="shared" si="109"/>
        <v>#DIV/0!</v>
      </c>
      <c r="Q1733" t="s">
        <v>8312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 s="21">
        <v>4000</v>
      </c>
      <c r="E1734" s="21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 t="e">
        <f t="shared" si="109"/>
        <v>#DIV/0!</v>
      </c>
      <c r="Q1734" t="s">
        <v>8312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 s="21">
        <v>10000</v>
      </c>
      <c r="E1735" s="21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 t="e">
        <f t="shared" si="109"/>
        <v>#DIV/0!</v>
      </c>
      <c r="Q1735" t="s">
        <v>8312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 s="21">
        <v>4500</v>
      </c>
      <c r="E1736" s="21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9">
        <f t="shared" si="109"/>
        <v>1</v>
      </c>
      <c r="Q1736" t="s">
        <v>8312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 s="21">
        <v>1000</v>
      </c>
      <c r="E1737" s="2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9">
        <f t="shared" si="109"/>
        <v>55</v>
      </c>
      <c r="Q1737" t="s">
        <v>8312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 s="21">
        <v>3000</v>
      </c>
      <c r="E1738" s="21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9">
        <f t="shared" si="109"/>
        <v>22</v>
      </c>
      <c r="Q1738" t="s">
        <v>8312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 s="21">
        <v>4000</v>
      </c>
      <c r="E1739" s="2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9">
        <f t="shared" si="109"/>
        <v>56.666666666666664</v>
      </c>
      <c r="Q1739" t="s">
        <v>8312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 s="21">
        <v>5000</v>
      </c>
      <c r="E1740" s="21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9">
        <f t="shared" si="109"/>
        <v>20</v>
      </c>
      <c r="Q1740" t="s">
        <v>8312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 s="21">
        <v>1000</v>
      </c>
      <c r="E1741" s="2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9">
        <f t="shared" si="109"/>
        <v>1</v>
      </c>
      <c r="Q1741" t="s">
        <v>8312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 s="21">
        <v>3000</v>
      </c>
      <c r="E1742" s="21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 t="e">
        <f t="shared" si="109"/>
        <v>#DIV/0!</v>
      </c>
      <c r="Q1742" t="s">
        <v>8312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 s="21">
        <v>1200</v>
      </c>
      <c r="E1743" s="2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 s="21">
        <v>2000</v>
      </c>
      <c r="E1744" s="2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 s="21">
        <v>6000</v>
      </c>
      <c r="E1745" s="2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 s="21">
        <v>5500</v>
      </c>
      <c r="E1746" s="2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 s="21">
        <v>7000</v>
      </c>
      <c r="E1747" s="2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 s="21">
        <v>15000</v>
      </c>
      <c r="E1748" s="2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 s="21">
        <v>9000</v>
      </c>
      <c r="E1749" s="2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 s="21">
        <v>50000</v>
      </c>
      <c r="E1750" s="2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 s="21">
        <v>10050</v>
      </c>
      <c r="E1751" s="2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 s="21">
        <v>5000</v>
      </c>
      <c r="E1752" s="2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 s="21">
        <v>10000</v>
      </c>
      <c r="E1753" s="2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 s="21">
        <v>1200</v>
      </c>
      <c r="E1754" s="2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 s="21">
        <v>15000</v>
      </c>
      <c r="E1755" s="2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 s="21">
        <v>8500</v>
      </c>
      <c r="E1756" s="2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 s="21">
        <v>25</v>
      </c>
      <c r="E1757" s="21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 s="21">
        <v>5500</v>
      </c>
      <c r="E1758" s="2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 s="21">
        <v>5000</v>
      </c>
      <c r="E1759" s="2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 s="21">
        <v>1000</v>
      </c>
      <c r="E1760" s="2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 s="21">
        <v>5000</v>
      </c>
      <c r="E1761" s="2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 s="21">
        <v>5000</v>
      </c>
      <c r="E1762" s="2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 s="21">
        <v>100</v>
      </c>
      <c r="E1763" s="2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 s="21">
        <v>100</v>
      </c>
      <c r="E1764" s="2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 s="21">
        <v>12000</v>
      </c>
      <c r="E1765" s="2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 s="21">
        <v>11000</v>
      </c>
      <c r="E1766" s="2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 s="21">
        <v>12500</v>
      </c>
      <c r="E1767" s="2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 s="21">
        <v>1500</v>
      </c>
      <c r="E1768" s="21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 s="21">
        <v>5000</v>
      </c>
      <c r="E1769" s="2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 s="21">
        <v>5000</v>
      </c>
      <c r="E1770" s="2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 s="21">
        <v>40000</v>
      </c>
      <c r="E1771" s="2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 s="21">
        <v>24500</v>
      </c>
      <c r="E1772" s="2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 s="21">
        <v>4200</v>
      </c>
      <c r="E1773" s="2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 s="21">
        <v>5500</v>
      </c>
      <c r="E1774" s="2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 s="21">
        <v>30000</v>
      </c>
      <c r="E1775" s="2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 s="21">
        <v>2500</v>
      </c>
      <c r="E1776" s="2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 s="21">
        <v>32500</v>
      </c>
      <c r="E1777" s="2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 s="21">
        <v>5000</v>
      </c>
      <c r="E1778" s="2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 s="21">
        <v>4800</v>
      </c>
      <c r="E1779" s="2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 s="21">
        <v>50000</v>
      </c>
      <c r="E1780" s="2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 s="21">
        <v>11000</v>
      </c>
      <c r="E1781" s="2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 s="21">
        <v>30000</v>
      </c>
      <c r="E1782" s="2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 s="21">
        <v>5500</v>
      </c>
      <c r="E1783" s="2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 s="21">
        <v>35000</v>
      </c>
      <c r="E1784" s="2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 s="21">
        <v>40000</v>
      </c>
      <c r="E1785" s="2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 s="21">
        <v>5000</v>
      </c>
      <c r="E1786" s="2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 s="21">
        <v>24000</v>
      </c>
      <c r="E1787" s="2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 s="21">
        <v>1900</v>
      </c>
      <c r="E1788" s="2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 s="21">
        <v>10000</v>
      </c>
      <c r="E1789" s="2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 s="21">
        <v>5500</v>
      </c>
      <c r="E1790" s="21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 s="21">
        <v>8000</v>
      </c>
      <c r="E1791" s="2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 s="21">
        <v>33000</v>
      </c>
      <c r="E1792" s="2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 s="21">
        <v>3000</v>
      </c>
      <c r="E1793" s="2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 s="21">
        <v>25000</v>
      </c>
      <c r="E1794" s="2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 s="21">
        <v>3000</v>
      </c>
      <c r="E1795" s="21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 s="9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 s="21">
        <v>9000</v>
      </c>
      <c r="E1796" s="2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 s="21">
        <v>28000</v>
      </c>
      <c r="E1797" s="2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 s="21">
        <v>19000</v>
      </c>
      <c r="E1798" s="2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 s="21">
        <v>10000</v>
      </c>
      <c r="E1799" s="2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 s="21">
        <v>16000</v>
      </c>
      <c r="E1800" s="2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 s="21">
        <v>4000</v>
      </c>
      <c r="E1801" s="2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 s="21">
        <v>46260</v>
      </c>
      <c r="E1802" s="2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 s="21">
        <v>17000</v>
      </c>
      <c r="E1803" s="2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 s="21">
        <v>3500</v>
      </c>
      <c r="E1804" s="2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 s="21">
        <v>17500</v>
      </c>
      <c r="E1805" s="2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 s="21">
        <v>15500</v>
      </c>
      <c r="E1806" s="2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 s="21">
        <v>22500</v>
      </c>
      <c r="E1807" s="2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 s="21">
        <v>20000</v>
      </c>
      <c r="E1808" s="2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 s="21">
        <v>5000</v>
      </c>
      <c r="E1809" s="2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 s="21">
        <v>28000</v>
      </c>
      <c r="E1810" s="2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 s="21">
        <v>3500</v>
      </c>
      <c r="E1811" s="2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 s="21">
        <v>450</v>
      </c>
      <c r="E1812" s="21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 s="21">
        <v>54000</v>
      </c>
      <c r="E1813" s="21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 s="21">
        <v>6500</v>
      </c>
      <c r="E1814" s="2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 s="21">
        <v>8750</v>
      </c>
      <c r="E1815" s="21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 s="21">
        <v>12000</v>
      </c>
      <c r="E1816" s="2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 s="21">
        <v>3000</v>
      </c>
      <c r="E1817" s="21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 s="21">
        <v>25000</v>
      </c>
      <c r="E1818" s="2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 s="21">
        <v>18000</v>
      </c>
      <c r="E1819" s="2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 s="21">
        <v>15000</v>
      </c>
      <c r="E1820" s="21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 s="21">
        <v>1200</v>
      </c>
      <c r="E1821" s="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 s="21">
        <v>26000</v>
      </c>
      <c r="E1822" s="2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 s="21">
        <v>2500</v>
      </c>
      <c r="E1823" s="2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9">
        <f t="shared" si="113"/>
        <v>59.162280701754383</v>
      </c>
      <c r="Q1823" t="s">
        <v>8312</v>
      </c>
      <c r="R1823" t="s">
        <v>8311</v>
      </c>
      <c r="S1823" s="13">
        <f t="shared" si="114"/>
        <v>40926.319062499999</v>
      </c>
      <c r="T1823" s="13">
        <f t="shared" si="115"/>
        <v>40971.319062499999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 s="21">
        <v>300</v>
      </c>
      <c r="E1824" s="2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9">
        <f t="shared" si="113"/>
        <v>27.272727272727273</v>
      </c>
      <c r="Q1824" t="s">
        <v>8312</v>
      </c>
      <c r="R1824" t="s">
        <v>8311</v>
      </c>
      <c r="S1824" s="13">
        <f t="shared" si="114"/>
        <v>41634.797013888885</v>
      </c>
      <c r="T1824" s="13">
        <f t="shared" si="115"/>
        <v>41670.792361111111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 s="21">
        <v>700</v>
      </c>
      <c r="E1825" s="2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9">
        <f t="shared" si="113"/>
        <v>24.575757575757574</v>
      </c>
      <c r="Q1825" t="s">
        <v>8312</v>
      </c>
      <c r="R1825" t="s">
        <v>8311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 s="21">
        <v>3000</v>
      </c>
      <c r="E1826" s="2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9">
        <f t="shared" si="113"/>
        <v>75.05</v>
      </c>
      <c r="Q1826" t="s">
        <v>8312</v>
      </c>
      <c r="R1826" t="s">
        <v>8311</v>
      </c>
      <c r="S1826" s="13">
        <f t="shared" si="114"/>
        <v>41626.916284722225</v>
      </c>
      <c r="T1826" s="13">
        <f t="shared" si="115"/>
        <v>41647.088888888888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 s="21">
        <v>2000</v>
      </c>
      <c r="E1827" s="2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9">
        <f t="shared" si="113"/>
        <v>42.02</v>
      </c>
      <c r="Q1827" t="s">
        <v>8312</v>
      </c>
      <c r="R1827" t="s">
        <v>8311</v>
      </c>
      <c r="S1827" s="13">
        <f t="shared" si="114"/>
        <v>41443.83452546296</v>
      </c>
      <c r="T1827" s="13">
        <f t="shared" si="115"/>
        <v>41466.83452546296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 s="21">
        <v>2000</v>
      </c>
      <c r="E1828" s="2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9">
        <f t="shared" si="113"/>
        <v>53.157894736842103</v>
      </c>
      <c r="Q1828" t="s">
        <v>8312</v>
      </c>
      <c r="R1828" t="s">
        <v>8311</v>
      </c>
      <c r="S1828" s="13">
        <f t="shared" si="114"/>
        <v>41657.923807870371</v>
      </c>
      <c r="T1828" s="13">
        <f t="shared" si="115"/>
        <v>41687.923807870371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 s="21">
        <v>8000</v>
      </c>
      <c r="E1829" s="2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9">
        <f t="shared" si="113"/>
        <v>83.885416666666671</v>
      </c>
      <c r="Q1829" t="s">
        <v>8312</v>
      </c>
      <c r="R1829" t="s">
        <v>8311</v>
      </c>
      <c r="S1829" s="13">
        <f t="shared" si="114"/>
        <v>40555.325937499998</v>
      </c>
      <c r="T1829" s="13">
        <f t="shared" si="115"/>
        <v>40605.325937499998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 s="21">
        <v>20000</v>
      </c>
      <c r="E1830" s="2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9">
        <f t="shared" si="113"/>
        <v>417.33333333333331</v>
      </c>
      <c r="Q1830" t="s">
        <v>8312</v>
      </c>
      <c r="R1830" t="s">
        <v>8311</v>
      </c>
      <c r="S1830" s="13">
        <f t="shared" si="114"/>
        <v>41736.899652777778</v>
      </c>
      <c r="T1830" s="13">
        <f t="shared" si="115"/>
        <v>41768.916666666664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 s="21">
        <v>1500</v>
      </c>
      <c r="E1831" s="2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9">
        <f t="shared" si="113"/>
        <v>75.765151515151516</v>
      </c>
      <c r="Q1831" t="s">
        <v>8312</v>
      </c>
      <c r="R1831" t="s">
        <v>8311</v>
      </c>
      <c r="S1831" s="13">
        <f t="shared" si="114"/>
        <v>40516.087627314817</v>
      </c>
      <c r="T1831" s="13">
        <f t="shared" si="115"/>
        <v>40564.916666666664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 s="21">
        <v>15000</v>
      </c>
      <c r="E1832" s="2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9">
        <f t="shared" si="113"/>
        <v>67.389380530973455</v>
      </c>
      <c r="Q1832" t="s">
        <v>8312</v>
      </c>
      <c r="R1832" t="s">
        <v>8311</v>
      </c>
      <c r="S1832" s="13">
        <f t="shared" si="114"/>
        <v>41664.684108796297</v>
      </c>
      <c r="T1832" s="13">
        <f t="shared" si="115"/>
        <v>41694.684108796297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 s="21">
        <v>1000</v>
      </c>
      <c r="E1833" s="2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9">
        <f t="shared" si="113"/>
        <v>73.571428571428569</v>
      </c>
      <c r="Q1833" t="s">
        <v>8312</v>
      </c>
      <c r="R1833" t="s">
        <v>8311</v>
      </c>
      <c r="S1833" s="13">
        <f t="shared" si="114"/>
        <v>41026.996099537035</v>
      </c>
      <c r="T1833" s="13">
        <f t="shared" si="115"/>
        <v>41041.996099537035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 s="21">
        <v>350</v>
      </c>
      <c r="E1834" s="2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9">
        <f t="shared" si="113"/>
        <v>25</v>
      </c>
      <c r="Q1834" t="s">
        <v>8312</v>
      </c>
      <c r="R1834" t="s">
        <v>8311</v>
      </c>
      <c r="S1834" s="13">
        <f t="shared" si="114"/>
        <v>40576.539664351854</v>
      </c>
      <c r="T1834" s="13">
        <f t="shared" si="115"/>
        <v>40606.539664351854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 s="21">
        <v>400</v>
      </c>
      <c r="E1835" s="2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9">
        <f t="shared" si="113"/>
        <v>42</v>
      </c>
      <c r="Q1835" t="s">
        <v>8312</v>
      </c>
      <c r="R1835" t="s">
        <v>8311</v>
      </c>
      <c r="S1835" s="13">
        <f t="shared" si="114"/>
        <v>41303.044016203705</v>
      </c>
      <c r="T1835" s="13">
        <f t="shared" si="115"/>
        <v>41335.332638888889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 s="21">
        <v>10000</v>
      </c>
      <c r="E1836" s="2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9">
        <f t="shared" si="113"/>
        <v>131.16666666666666</v>
      </c>
      <c r="Q1836" t="s">
        <v>8312</v>
      </c>
      <c r="R1836" t="s">
        <v>8311</v>
      </c>
      <c r="S1836" s="13">
        <f t="shared" si="114"/>
        <v>41988.964062500003</v>
      </c>
      <c r="T1836" s="13">
        <f t="shared" si="115"/>
        <v>42028.964062500003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 s="21">
        <v>500</v>
      </c>
      <c r="E1837" s="2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9">
        <f t="shared" si="113"/>
        <v>47.272727272727273</v>
      </c>
      <c r="Q1837" t="s">
        <v>8312</v>
      </c>
      <c r="R1837" t="s">
        <v>8311</v>
      </c>
      <c r="S1837" s="13">
        <f t="shared" si="114"/>
        <v>42430.702210648145</v>
      </c>
      <c r="T1837" s="13">
        <f t="shared" si="115"/>
        <v>42460.660543981481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 s="21">
        <v>5000</v>
      </c>
      <c r="E1838" s="2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9">
        <f t="shared" si="113"/>
        <v>182.12727272727273</v>
      </c>
      <c r="Q1838" t="s">
        <v>8312</v>
      </c>
      <c r="R1838" t="s">
        <v>8311</v>
      </c>
      <c r="S1838" s="13">
        <f t="shared" si="114"/>
        <v>41305.809363425928</v>
      </c>
      <c r="T1838" s="13">
        <f t="shared" si="115"/>
        <v>41322.809363425928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 s="21">
        <v>600</v>
      </c>
      <c r="E1839" s="2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9">
        <f t="shared" si="113"/>
        <v>61.366666666666667</v>
      </c>
      <c r="Q1839" t="s">
        <v>8312</v>
      </c>
      <c r="R1839" t="s">
        <v>8311</v>
      </c>
      <c r="S1839" s="13">
        <f t="shared" si="114"/>
        <v>40926.047858796301</v>
      </c>
      <c r="T1839" s="13">
        <f t="shared" si="115"/>
        <v>40986.006192129629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 s="21">
        <v>1000</v>
      </c>
      <c r="E1840" s="2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9">
        <f t="shared" si="113"/>
        <v>35.767499999999998</v>
      </c>
      <c r="Q1840" t="s">
        <v>8312</v>
      </c>
      <c r="R1840" t="s">
        <v>8311</v>
      </c>
      <c r="S1840" s="13">
        <f t="shared" si="114"/>
        <v>40788.786539351851</v>
      </c>
      <c r="T1840" s="13">
        <f t="shared" si="115"/>
        <v>40817.125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 s="21">
        <v>1000</v>
      </c>
      <c r="E1841" s="2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9">
        <f t="shared" si="113"/>
        <v>45.62222222222222</v>
      </c>
      <c r="Q1841" t="s">
        <v>8312</v>
      </c>
      <c r="R1841" t="s">
        <v>8311</v>
      </c>
      <c r="S1841" s="13">
        <f t="shared" si="114"/>
        <v>42614.722013888888</v>
      </c>
      <c r="T1841" s="13">
        <f t="shared" si="115"/>
        <v>42644.722013888888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 s="21">
        <v>900</v>
      </c>
      <c r="E1842" s="2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9">
        <f t="shared" si="113"/>
        <v>75.384615384615387</v>
      </c>
      <c r="Q1842" t="s">
        <v>8312</v>
      </c>
      <c r="R1842" t="s">
        <v>8311</v>
      </c>
      <c r="S1842" s="13">
        <f t="shared" si="114"/>
        <v>41382.096180555556</v>
      </c>
      <c r="T1842" s="13">
        <f t="shared" si="115"/>
        <v>41401.207638888889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 s="21">
        <v>2000</v>
      </c>
      <c r="E1843" s="2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9">
        <f t="shared" si="113"/>
        <v>50.875</v>
      </c>
      <c r="Q1843" t="s">
        <v>8312</v>
      </c>
      <c r="R1843" t="s">
        <v>8311</v>
      </c>
      <c r="S1843" s="13">
        <f t="shared" si="114"/>
        <v>41745.84542824074</v>
      </c>
      <c r="T1843" s="13">
        <f t="shared" si="115"/>
        <v>41779.207638888889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 s="21">
        <v>2000</v>
      </c>
      <c r="E1844" s="2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9">
        <f t="shared" si="113"/>
        <v>119.28571428571429</v>
      </c>
      <c r="Q1844" t="s">
        <v>8312</v>
      </c>
      <c r="R1844" t="s">
        <v>8311</v>
      </c>
      <c r="S1844" s="13">
        <f t="shared" si="114"/>
        <v>42031.631724537037</v>
      </c>
      <c r="T1844" s="13">
        <f t="shared" si="115"/>
        <v>42065.249305555553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 s="21">
        <v>10000</v>
      </c>
      <c r="E1845" s="2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9">
        <f t="shared" si="113"/>
        <v>92.541865671641801</v>
      </c>
      <c r="Q1845" t="s">
        <v>8312</v>
      </c>
      <c r="R1845" t="s">
        <v>8311</v>
      </c>
      <c r="S1845" s="13">
        <f t="shared" si="114"/>
        <v>40564.994837962964</v>
      </c>
      <c r="T1845" s="13">
        <f t="shared" si="115"/>
        <v>40594.994837962964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 s="21">
        <v>1500</v>
      </c>
      <c r="E1846" s="2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9">
        <f t="shared" si="113"/>
        <v>76.05</v>
      </c>
      <c r="Q1846" t="s">
        <v>8312</v>
      </c>
      <c r="R1846" t="s">
        <v>8311</v>
      </c>
      <c r="S1846" s="13">
        <f t="shared" si="114"/>
        <v>40666.973541666666</v>
      </c>
      <c r="T1846" s="13">
        <f t="shared" si="115"/>
        <v>40705.125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 s="21">
        <v>1000</v>
      </c>
      <c r="E1847" s="2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9">
        <f t="shared" si="113"/>
        <v>52.631578947368418</v>
      </c>
      <c r="Q1847" t="s">
        <v>8312</v>
      </c>
      <c r="R1847" t="s">
        <v>8311</v>
      </c>
      <c r="S1847" s="13">
        <f t="shared" si="114"/>
        <v>42523.333310185189</v>
      </c>
      <c r="T1847" s="13">
        <f t="shared" si="115"/>
        <v>42538.204861111109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 s="21">
        <v>15000</v>
      </c>
      <c r="E1848" s="2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9">
        <f t="shared" si="113"/>
        <v>98.990430622009569</v>
      </c>
      <c r="Q1848" t="s">
        <v>8312</v>
      </c>
      <c r="R1848" t="s">
        <v>8311</v>
      </c>
      <c r="S1848" s="13">
        <f t="shared" si="114"/>
        <v>41228.650196759263</v>
      </c>
      <c r="T1848" s="13">
        <f t="shared" si="115"/>
        <v>41258.650196759263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 s="21">
        <v>2500</v>
      </c>
      <c r="E1849" s="2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9">
        <f t="shared" si="113"/>
        <v>79.526315789473685</v>
      </c>
      <c r="Q1849" t="s">
        <v>8312</v>
      </c>
      <c r="R1849" t="s">
        <v>8311</v>
      </c>
      <c r="S1849" s="13">
        <f t="shared" si="114"/>
        <v>42094.236481481479</v>
      </c>
      <c r="T1849" s="13">
        <f t="shared" si="115"/>
        <v>42115.236481481479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 s="21">
        <v>3000</v>
      </c>
      <c r="E1850" s="2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9">
        <f t="shared" si="113"/>
        <v>134.20833333333334</v>
      </c>
      <c r="Q1850" t="s">
        <v>8312</v>
      </c>
      <c r="R1850" t="s">
        <v>8311</v>
      </c>
      <c r="S1850" s="13">
        <f t="shared" si="114"/>
        <v>40691.788055555553</v>
      </c>
      <c r="T1850" s="13">
        <f t="shared" si="115"/>
        <v>40755.290972222225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 s="21">
        <v>300</v>
      </c>
      <c r="E1851" s="2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9">
        <f t="shared" si="113"/>
        <v>37.625</v>
      </c>
      <c r="Q1851" t="s">
        <v>8312</v>
      </c>
      <c r="R1851" t="s">
        <v>8311</v>
      </c>
      <c r="S1851" s="13">
        <f t="shared" si="114"/>
        <v>41169.845590277779</v>
      </c>
      <c r="T1851" s="13">
        <f t="shared" si="115"/>
        <v>41199.845590277779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 s="21">
        <v>9000</v>
      </c>
      <c r="E1852" s="2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9">
        <f t="shared" si="113"/>
        <v>51.044692737430168</v>
      </c>
      <c r="Q1852" t="s">
        <v>8312</v>
      </c>
      <c r="R1852" t="s">
        <v>8311</v>
      </c>
      <c r="S1852" s="13">
        <f t="shared" si="114"/>
        <v>41800.959490740745</v>
      </c>
      <c r="T1852" s="13">
        <f t="shared" si="115"/>
        <v>41830.959490740745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 s="21">
        <v>1300</v>
      </c>
      <c r="E1853" s="2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9">
        <f t="shared" si="113"/>
        <v>50.03846153846154</v>
      </c>
      <c r="Q1853" t="s">
        <v>8312</v>
      </c>
      <c r="R1853" t="s">
        <v>8311</v>
      </c>
      <c r="S1853" s="13">
        <f t="shared" si="114"/>
        <v>41827.906689814816</v>
      </c>
      <c r="T1853" s="13">
        <f t="shared" si="115"/>
        <v>41848.041666666664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 s="21">
        <v>15000</v>
      </c>
      <c r="E1854" s="2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9">
        <f t="shared" si="113"/>
        <v>133.93129770992365</v>
      </c>
      <c r="Q1854" t="s">
        <v>8312</v>
      </c>
      <c r="R1854" t="s">
        <v>8311</v>
      </c>
      <c r="S1854" s="13">
        <f t="shared" si="114"/>
        <v>42081.77143518519</v>
      </c>
      <c r="T1854" s="13">
        <f t="shared" si="115"/>
        <v>42119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 s="21">
        <v>800</v>
      </c>
      <c r="E1855" s="2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9">
        <f t="shared" si="113"/>
        <v>58.214285714285715</v>
      </c>
      <c r="Q1855" t="s">
        <v>8312</v>
      </c>
      <c r="R1855" t="s">
        <v>8311</v>
      </c>
      <c r="S1855" s="13">
        <f t="shared" si="114"/>
        <v>41177.060381944444</v>
      </c>
      <c r="T1855" s="13">
        <f t="shared" si="115"/>
        <v>41227.102048611108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 s="21">
        <v>15000</v>
      </c>
      <c r="E1856" s="2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9">
        <f t="shared" si="113"/>
        <v>88.037643678160919</v>
      </c>
      <c r="Q1856" t="s">
        <v>8312</v>
      </c>
      <c r="R1856" t="s">
        <v>8311</v>
      </c>
      <c r="S1856" s="13">
        <f t="shared" si="114"/>
        <v>41388.021261574075</v>
      </c>
      <c r="T1856" s="13">
        <f t="shared" si="115"/>
        <v>41418.021261574075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 s="21">
        <v>8750</v>
      </c>
      <c r="E1857" s="2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9">
        <f t="shared" si="113"/>
        <v>70.576753926701571</v>
      </c>
      <c r="Q1857" t="s">
        <v>8312</v>
      </c>
      <c r="R1857" t="s">
        <v>8311</v>
      </c>
      <c r="S1857" s="13">
        <f t="shared" si="114"/>
        <v>41600.538657407407</v>
      </c>
      <c r="T1857" s="13">
        <f t="shared" si="115"/>
        <v>41645.538657407407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 s="21">
        <v>2000</v>
      </c>
      <c r="E1858" s="2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9">
        <f t="shared" si="113"/>
        <v>53.289473684210527</v>
      </c>
      <c r="Q1858" t="s">
        <v>8312</v>
      </c>
      <c r="R1858" t="s">
        <v>8311</v>
      </c>
      <c r="S1858" s="13">
        <f t="shared" si="114"/>
        <v>41817.854999999996</v>
      </c>
      <c r="T1858" s="13">
        <f t="shared" si="115"/>
        <v>41838.854999999996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 s="21">
        <v>3000</v>
      </c>
      <c r="E1859" s="2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 s="9">
        <f t="shared" ref="P1859:P1922" si="117">E1859/L1859</f>
        <v>136.36363636363637</v>
      </c>
      <c r="Q1859" t="s">
        <v>8312</v>
      </c>
      <c r="R1859" t="s">
        <v>8311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 s="21">
        <v>5555.55</v>
      </c>
      <c r="E1860" s="2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9">
        <f t="shared" si="117"/>
        <v>40.547315436241611</v>
      </c>
      <c r="Q1860" t="s">
        <v>8312</v>
      </c>
      <c r="R1860" t="s">
        <v>8311</v>
      </c>
      <c r="S1860" s="13">
        <f t="shared" si="118"/>
        <v>40833.200474537036</v>
      </c>
      <c r="T1860" s="13">
        <f t="shared" si="119"/>
        <v>40893.242141203707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 s="21">
        <v>3000</v>
      </c>
      <c r="E1861" s="2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9">
        <f t="shared" si="117"/>
        <v>70.625</v>
      </c>
      <c r="Q1861" t="s">
        <v>8312</v>
      </c>
      <c r="R1861" t="s">
        <v>8311</v>
      </c>
      <c r="S1861" s="13">
        <f t="shared" si="118"/>
        <v>40778.770011574074</v>
      </c>
      <c r="T1861" s="13">
        <f t="shared" si="119"/>
        <v>40808.770011574074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 s="21">
        <v>750</v>
      </c>
      <c r="E1862" s="2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9">
        <f t="shared" si="117"/>
        <v>52.684210526315788</v>
      </c>
      <c r="Q1862" t="s">
        <v>8312</v>
      </c>
      <c r="R1862" t="s">
        <v>8311</v>
      </c>
      <c r="S1862" s="13">
        <f t="shared" si="118"/>
        <v>41655.709305555552</v>
      </c>
      <c r="T1862" s="13">
        <f t="shared" si="119"/>
        <v>41676.709305555552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 s="21">
        <v>250000</v>
      </c>
      <c r="E1863" s="21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 t="e">
        <f t="shared" si="117"/>
        <v>#DIV/0!</v>
      </c>
      <c r="Q1863" t="s">
        <v>8313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 s="21">
        <v>18000</v>
      </c>
      <c r="E1864" s="2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9">
        <f t="shared" si="117"/>
        <v>90.9375</v>
      </c>
      <c r="Q1864" t="s">
        <v>8313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 s="21">
        <v>2500</v>
      </c>
      <c r="E1865" s="21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9">
        <f t="shared" si="117"/>
        <v>5</v>
      </c>
      <c r="Q1865" t="s">
        <v>8313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 s="21">
        <v>6500</v>
      </c>
      <c r="E1866" s="2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9">
        <f t="shared" si="117"/>
        <v>58.083333333333336</v>
      </c>
      <c r="Q1866" t="s">
        <v>8313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 s="21">
        <v>110000</v>
      </c>
      <c r="E1867" s="21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9">
        <f t="shared" si="117"/>
        <v>2</v>
      </c>
      <c r="Q1867" t="s">
        <v>8313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 s="21">
        <v>25000</v>
      </c>
      <c r="E1868" s="2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9">
        <f t="shared" si="117"/>
        <v>62.5</v>
      </c>
      <c r="Q1868" t="s">
        <v>8313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 s="21">
        <v>20000</v>
      </c>
      <c r="E1869" s="21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9">
        <f t="shared" si="117"/>
        <v>10</v>
      </c>
      <c r="Q1869" t="s">
        <v>8313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 s="21">
        <v>25000</v>
      </c>
      <c r="E1870" s="2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9">
        <f t="shared" si="117"/>
        <v>71.588235294117652</v>
      </c>
      <c r="Q1870" t="s">
        <v>8313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 s="21">
        <v>10000</v>
      </c>
      <c r="E1871" s="2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 t="e">
        <f t="shared" si="117"/>
        <v>#DIV/0!</v>
      </c>
      <c r="Q1871" t="s">
        <v>8313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 s="21">
        <v>3500</v>
      </c>
      <c r="E1872" s="2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9">
        <f t="shared" si="117"/>
        <v>32.81818181818182</v>
      </c>
      <c r="Q1872" t="s">
        <v>8313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 s="21">
        <v>6500</v>
      </c>
      <c r="E1873" s="2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9">
        <f t="shared" si="117"/>
        <v>49.11578947368421</v>
      </c>
      <c r="Q1873" t="s">
        <v>8313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 s="21">
        <v>20000</v>
      </c>
      <c r="E1874" s="2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9">
        <f t="shared" si="117"/>
        <v>16.307692307692307</v>
      </c>
      <c r="Q1874" t="s">
        <v>8313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 s="21">
        <v>8000</v>
      </c>
      <c r="E1875" s="21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9">
        <f t="shared" si="117"/>
        <v>18</v>
      </c>
      <c r="Q1875" t="s">
        <v>8313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 s="21">
        <v>160000</v>
      </c>
      <c r="E1876" s="21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9">
        <f t="shared" si="117"/>
        <v>13</v>
      </c>
      <c r="Q1876" t="s">
        <v>8313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 s="21">
        <v>10000</v>
      </c>
      <c r="E1877" s="21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9">
        <f t="shared" si="117"/>
        <v>17</v>
      </c>
      <c r="Q1877" t="s">
        <v>8313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 s="21">
        <v>280</v>
      </c>
      <c r="E1878" s="21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 t="e">
        <f t="shared" si="117"/>
        <v>#DIV/0!</v>
      </c>
      <c r="Q1878" t="s">
        <v>8313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 s="21">
        <v>60</v>
      </c>
      <c r="E1879" s="21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 t="e">
        <f t="shared" si="117"/>
        <v>#DIV/0!</v>
      </c>
      <c r="Q1879" t="s">
        <v>8313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 s="21">
        <v>8000</v>
      </c>
      <c r="E1880" s="21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 t="e">
        <f t="shared" si="117"/>
        <v>#DIV/0!</v>
      </c>
      <c r="Q1880" t="s">
        <v>8313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 s="21">
        <v>5000</v>
      </c>
      <c r="E1881" s="2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9">
        <f t="shared" si="117"/>
        <v>3</v>
      </c>
      <c r="Q1881" t="s">
        <v>8313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 s="21">
        <v>5000</v>
      </c>
      <c r="E1882" s="2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9">
        <f t="shared" si="117"/>
        <v>41.833333333333336</v>
      </c>
      <c r="Q1882" t="s">
        <v>8313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 s="21">
        <v>2000</v>
      </c>
      <c r="E1883" s="2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9">
        <f t="shared" si="117"/>
        <v>49.338428571428572</v>
      </c>
      <c r="Q1883" t="s">
        <v>8312</v>
      </c>
      <c r="R1883" t="s">
        <v>8330</v>
      </c>
      <c r="S1883" s="13">
        <f t="shared" si="118"/>
        <v>42043.152650462958</v>
      </c>
      <c r="T1883" s="13">
        <f t="shared" si="119"/>
        <v>42073.110983796301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 s="21">
        <v>3350</v>
      </c>
      <c r="E1884" s="2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9">
        <f t="shared" si="117"/>
        <v>41.728395061728392</v>
      </c>
      <c r="Q1884" t="s">
        <v>8312</v>
      </c>
      <c r="R1884" t="s">
        <v>8330</v>
      </c>
      <c r="S1884" s="13">
        <f t="shared" si="118"/>
        <v>41067.949212962965</v>
      </c>
      <c r="T1884" s="13">
        <f t="shared" si="119"/>
        <v>41100.991666666669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 s="21">
        <v>999</v>
      </c>
      <c r="E1885" s="2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9">
        <f t="shared" si="117"/>
        <v>32.71875</v>
      </c>
      <c r="Q1885" t="s">
        <v>8312</v>
      </c>
      <c r="R1885" t="s">
        <v>8330</v>
      </c>
      <c r="S1885" s="13">
        <f t="shared" si="118"/>
        <v>40977.948009259257</v>
      </c>
      <c r="T1885" s="13">
        <f t="shared" si="119"/>
        <v>41007.906342592592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 s="21">
        <v>1000</v>
      </c>
      <c r="E1886" s="2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9">
        <f t="shared" si="117"/>
        <v>51.96153846153846</v>
      </c>
      <c r="Q1886" t="s">
        <v>8312</v>
      </c>
      <c r="R1886" t="s">
        <v>8330</v>
      </c>
      <c r="S1886" s="13">
        <f t="shared" si="118"/>
        <v>41205.198321759257</v>
      </c>
      <c r="T1886" s="13">
        <f t="shared" si="119"/>
        <v>41240.5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 s="21">
        <v>4575</v>
      </c>
      <c r="E1887" s="2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9">
        <f t="shared" si="117"/>
        <v>50.685714285714283</v>
      </c>
      <c r="Q1887" t="s">
        <v>8312</v>
      </c>
      <c r="R1887" t="s">
        <v>8330</v>
      </c>
      <c r="S1887" s="13">
        <f t="shared" si="118"/>
        <v>41099.093865740739</v>
      </c>
      <c r="T1887" s="13">
        <f t="shared" si="119"/>
        <v>41131.916666666664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 s="21">
        <v>1200</v>
      </c>
      <c r="E1888" s="2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9">
        <f t="shared" si="117"/>
        <v>42.241379310344826</v>
      </c>
      <c r="Q1888" t="s">
        <v>8312</v>
      </c>
      <c r="R1888" t="s">
        <v>8330</v>
      </c>
      <c r="S1888" s="13">
        <f t="shared" si="118"/>
        <v>41925.906689814816</v>
      </c>
      <c r="T1888" s="13">
        <f t="shared" si="119"/>
        <v>41955.94835648148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 s="21">
        <v>3000</v>
      </c>
      <c r="E1889" s="2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9">
        <f t="shared" si="117"/>
        <v>416.875</v>
      </c>
      <c r="Q1889" t="s">
        <v>8312</v>
      </c>
      <c r="R1889" t="s">
        <v>8330</v>
      </c>
      <c r="S1889" s="13">
        <f t="shared" si="118"/>
        <v>42323.800138888888</v>
      </c>
      <c r="T1889" s="13">
        <f t="shared" si="119"/>
        <v>42341.895833333328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 s="21">
        <v>2500</v>
      </c>
      <c r="E1890" s="2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9">
        <f t="shared" si="117"/>
        <v>46.651685393258425</v>
      </c>
      <c r="Q1890" t="s">
        <v>8312</v>
      </c>
      <c r="R1890" t="s">
        <v>8330</v>
      </c>
      <c r="S1890" s="13">
        <f t="shared" si="118"/>
        <v>40299.239953703705</v>
      </c>
      <c r="T1890" s="13">
        <f t="shared" si="119"/>
        <v>40330.207638888889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 s="21">
        <v>2000</v>
      </c>
      <c r="E1891" s="2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9">
        <f t="shared" si="117"/>
        <v>48.454545454545453</v>
      </c>
      <c r="Q1891" t="s">
        <v>8312</v>
      </c>
      <c r="R1891" t="s">
        <v>8330</v>
      </c>
      <c r="S1891" s="13">
        <f t="shared" si="118"/>
        <v>41299.793356481481</v>
      </c>
      <c r="T1891" s="13">
        <f t="shared" si="119"/>
        <v>41344.751689814817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 s="21">
        <v>12000</v>
      </c>
      <c r="E1892" s="2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9">
        <f t="shared" si="117"/>
        <v>70.5289837398374</v>
      </c>
      <c r="Q1892" t="s">
        <v>8312</v>
      </c>
      <c r="R1892" t="s">
        <v>8330</v>
      </c>
      <c r="S1892" s="13">
        <f t="shared" si="118"/>
        <v>41228.786203703705</v>
      </c>
      <c r="T1892" s="13">
        <f t="shared" si="119"/>
        <v>41258.786203703705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 s="21">
        <v>10000</v>
      </c>
      <c r="E1893" s="2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9">
        <f t="shared" si="117"/>
        <v>87.958333333333329</v>
      </c>
      <c r="Q1893" t="s">
        <v>8312</v>
      </c>
      <c r="R1893" t="s">
        <v>8330</v>
      </c>
      <c r="S1893" s="13">
        <f t="shared" si="118"/>
        <v>40335.798078703701</v>
      </c>
      <c r="T1893" s="13">
        <f t="shared" si="119"/>
        <v>40381.25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 s="21">
        <v>500</v>
      </c>
      <c r="E1894" s="2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9">
        <f t="shared" si="117"/>
        <v>26.26923076923077</v>
      </c>
      <c r="Q1894" t="s">
        <v>8312</v>
      </c>
      <c r="R1894" t="s">
        <v>8330</v>
      </c>
      <c r="S1894" s="13">
        <f t="shared" si="118"/>
        <v>40671.637511574074</v>
      </c>
      <c r="T1894" s="13">
        <f t="shared" si="119"/>
        <v>40701.637511574074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 s="21">
        <v>2500</v>
      </c>
      <c r="E1895" s="2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9">
        <f t="shared" si="117"/>
        <v>57.777777777777779</v>
      </c>
      <c r="Q1895" t="s">
        <v>8312</v>
      </c>
      <c r="R1895" t="s">
        <v>8330</v>
      </c>
      <c r="S1895" s="13">
        <f t="shared" si="118"/>
        <v>40632.94195601852</v>
      </c>
      <c r="T1895" s="13">
        <f t="shared" si="119"/>
        <v>40649.165972222225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 s="21">
        <v>1000</v>
      </c>
      <c r="E1896" s="2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9">
        <f t="shared" si="117"/>
        <v>57.25</v>
      </c>
      <c r="Q1896" t="s">
        <v>8312</v>
      </c>
      <c r="R1896" t="s">
        <v>8330</v>
      </c>
      <c r="S1896" s="13">
        <f t="shared" si="118"/>
        <v>40920.904895833337</v>
      </c>
      <c r="T1896" s="13">
        <f t="shared" si="119"/>
        <v>40951.904895833337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 s="21">
        <v>9072</v>
      </c>
      <c r="E1897" s="2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9">
        <f t="shared" si="117"/>
        <v>196.34042553191489</v>
      </c>
      <c r="Q1897" t="s">
        <v>8312</v>
      </c>
      <c r="R1897" t="s">
        <v>8330</v>
      </c>
      <c r="S1897" s="13">
        <f t="shared" si="118"/>
        <v>42267.746782407412</v>
      </c>
      <c r="T1897" s="13">
        <f t="shared" si="119"/>
        <v>42297.746782407412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 s="21">
        <v>451</v>
      </c>
      <c r="E1898" s="2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9">
        <f t="shared" si="117"/>
        <v>43</v>
      </c>
      <c r="Q1898" t="s">
        <v>8312</v>
      </c>
      <c r="R1898" t="s">
        <v>8330</v>
      </c>
      <c r="S1898" s="13">
        <f t="shared" si="118"/>
        <v>40981.710243055553</v>
      </c>
      <c r="T1898" s="13">
        <f t="shared" si="119"/>
        <v>41011.710243055553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 s="21">
        <v>6350</v>
      </c>
      <c r="E1899" s="2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9">
        <f t="shared" si="117"/>
        <v>35.551912568306008</v>
      </c>
      <c r="Q1899" t="s">
        <v>8312</v>
      </c>
      <c r="R1899" t="s">
        <v>8330</v>
      </c>
      <c r="S1899" s="13">
        <f t="shared" si="118"/>
        <v>41680.583402777782</v>
      </c>
      <c r="T1899" s="13">
        <f t="shared" si="119"/>
        <v>41702.875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 s="21">
        <v>1000</v>
      </c>
      <c r="E1900" s="2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9">
        <f t="shared" si="117"/>
        <v>68.80952380952381</v>
      </c>
      <c r="Q1900" t="s">
        <v>8312</v>
      </c>
      <c r="R1900" t="s">
        <v>8330</v>
      </c>
      <c r="S1900" s="13">
        <f t="shared" si="118"/>
        <v>42366.192974537036</v>
      </c>
      <c r="T1900" s="13">
        <f t="shared" si="119"/>
        <v>42401.75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 s="21">
        <v>900</v>
      </c>
      <c r="E1901" s="2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9">
        <f t="shared" si="117"/>
        <v>28.571428571428573</v>
      </c>
      <c r="Q1901" t="s">
        <v>8312</v>
      </c>
      <c r="R1901" t="s">
        <v>8330</v>
      </c>
      <c r="S1901" s="13">
        <f t="shared" si="118"/>
        <v>42058.941736111112</v>
      </c>
      <c r="T1901" s="13">
        <f t="shared" si="119"/>
        <v>42088.90006944444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 s="21">
        <v>2500</v>
      </c>
      <c r="E1902" s="2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9">
        <f t="shared" si="117"/>
        <v>50.631666666666668</v>
      </c>
      <c r="Q1902" t="s">
        <v>8312</v>
      </c>
      <c r="R1902" t="s">
        <v>8330</v>
      </c>
      <c r="S1902" s="13">
        <f t="shared" si="118"/>
        <v>41160.871886574074</v>
      </c>
      <c r="T1902" s="13">
        <f t="shared" si="119"/>
        <v>41188.415972222225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 s="21">
        <v>99000</v>
      </c>
      <c r="E1903" s="2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9">
        <f t="shared" si="117"/>
        <v>106.8</v>
      </c>
      <c r="Q1903" t="s">
        <v>8323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 s="21">
        <v>1000</v>
      </c>
      <c r="E1904" s="21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9">
        <f t="shared" si="117"/>
        <v>4</v>
      </c>
      <c r="Q1904" t="s">
        <v>8323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 s="21">
        <v>3000</v>
      </c>
      <c r="E1905" s="2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9">
        <f t="shared" si="117"/>
        <v>34.097560975609753</v>
      </c>
      <c r="Q1905" t="s">
        <v>8323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 s="21">
        <v>50000</v>
      </c>
      <c r="E1906" s="21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9">
        <f t="shared" si="117"/>
        <v>25</v>
      </c>
      <c r="Q1906" t="s">
        <v>8323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 s="21">
        <v>25000</v>
      </c>
      <c r="E1907" s="21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9">
        <f t="shared" si="117"/>
        <v>10.5</v>
      </c>
      <c r="Q1907" t="s">
        <v>8323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 s="21">
        <v>50000</v>
      </c>
      <c r="E1908" s="2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9">
        <f t="shared" si="117"/>
        <v>215.95959595959596</v>
      </c>
      <c r="Q1908" t="s">
        <v>8323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 s="21">
        <v>30000</v>
      </c>
      <c r="E1909" s="21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9">
        <f t="shared" si="117"/>
        <v>21.25</v>
      </c>
      <c r="Q1909" t="s">
        <v>8323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 s="21">
        <v>25000</v>
      </c>
      <c r="E1910" s="2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9">
        <f t="shared" si="117"/>
        <v>108.25</v>
      </c>
      <c r="Q1910" t="s">
        <v>8323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 s="21">
        <v>35000</v>
      </c>
      <c r="E1911" s="2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9">
        <f t="shared" si="117"/>
        <v>129.97368421052633</v>
      </c>
      <c r="Q1911" t="s">
        <v>8323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 s="21">
        <v>85000</v>
      </c>
      <c r="E1912" s="2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9">
        <f t="shared" si="117"/>
        <v>117.49473684210527</v>
      </c>
      <c r="Q1912" t="s">
        <v>8323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 s="21">
        <v>42500</v>
      </c>
      <c r="E1913" s="21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9">
        <f t="shared" si="117"/>
        <v>10</v>
      </c>
      <c r="Q1913" t="s">
        <v>8323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 s="21">
        <v>5000</v>
      </c>
      <c r="E1914" s="2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9">
        <f t="shared" si="117"/>
        <v>70.595238095238102</v>
      </c>
      <c r="Q1914" t="s">
        <v>8323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 s="21">
        <v>48000</v>
      </c>
      <c r="E1915" s="2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9">
        <f t="shared" si="117"/>
        <v>24.5</v>
      </c>
      <c r="Q1915" t="s">
        <v>8323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 s="21">
        <v>666</v>
      </c>
      <c r="E1916" s="21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9">
        <f t="shared" si="117"/>
        <v>30</v>
      </c>
      <c r="Q1916" t="s">
        <v>8323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 s="21">
        <v>500</v>
      </c>
      <c r="E1917" s="21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9">
        <f t="shared" si="117"/>
        <v>2</v>
      </c>
      <c r="Q1917" t="s">
        <v>8323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 s="21">
        <v>20000</v>
      </c>
      <c r="E1918" s="2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9">
        <f t="shared" si="117"/>
        <v>17</v>
      </c>
      <c r="Q1918" t="s">
        <v>8323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 s="21">
        <v>390000</v>
      </c>
      <c r="E1919" s="2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9">
        <f t="shared" si="117"/>
        <v>2928.9285714285716</v>
      </c>
      <c r="Q1919" t="s">
        <v>8323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 s="21">
        <v>25000</v>
      </c>
      <c r="E1920" s="2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9">
        <f t="shared" si="117"/>
        <v>28.888888888888889</v>
      </c>
      <c r="Q1920" t="s">
        <v>8323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 s="21">
        <v>500</v>
      </c>
      <c r="E1921" s="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9">
        <f t="shared" si="117"/>
        <v>29.625</v>
      </c>
      <c r="Q1921" t="s">
        <v>8323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 s="21">
        <v>10000</v>
      </c>
      <c r="E1922" s="2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9">
        <f t="shared" si="117"/>
        <v>40.980952380952381</v>
      </c>
      <c r="Q1922" t="s">
        <v>8323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 s="21">
        <v>1500</v>
      </c>
      <c r="E1923" s="2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 s="9">
        <f t="shared" ref="P1923:P1986" si="121">E1923/L1923</f>
        <v>54</v>
      </c>
      <c r="Q1923" t="s">
        <v>8312</v>
      </c>
      <c r="R1923" t="s">
        <v>8330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 s="21">
        <v>2000</v>
      </c>
      <c r="E1924" s="2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9">
        <f t="shared" si="121"/>
        <v>36.109375</v>
      </c>
      <c r="Q1924" t="s">
        <v>8312</v>
      </c>
      <c r="R1924" t="s">
        <v>8330</v>
      </c>
      <c r="S1924" s="13">
        <f t="shared" si="122"/>
        <v>41590.255868055552</v>
      </c>
      <c r="T1924" s="13">
        <f t="shared" si="123"/>
        <v>41620.255868055552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 s="21">
        <v>125</v>
      </c>
      <c r="E1925" s="2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9">
        <f t="shared" si="121"/>
        <v>23.153846153846153</v>
      </c>
      <c r="Q1925" t="s">
        <v>8312</v>
      </c>
      <c r="R1925" t="s">
        <v>8330</v>
      </c>
      <c r="S1925" s="13">
        <f t="shared" si="122"/>
        <v>40772.848749999997</v>
      </c>
      <c r="T1925" s="13">
        <f t="shared" si="123"/>
        <v>40813.207638888889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 s="21">
        <v>3000</v>
      </c>
      <c r="E1926" s="2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9">
        <f t="shared" si="121"/>
        <v>104</v>
      </c>
      <c r="Q1926" t="s">
        <v>8312</v>
      </c>
      <c r="R1926" t="s">
        <v>8330</v>
      </c>
      <c r="S1926" s="13">
        <f t="shared" si="122"/>
        <v>41626.761053240742</v>
      </c>
      <c r="T1926" s="13">
        <f t="shared" si="123"/>
        <v>41654.814583333333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 s="21">
        <v>1500</v>
      </c>
      <c r="E1927" s="2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9">
        <f t="shared" si="121"/>
        <v>31.826923076923077</v>
      </c>
      <c r="Q1927" t="s">
        <v>8312</v>
      </c>
      <c r="R1927" t="s">
        <v>8330</v>
      </c>
      <c r="S1927" s="13">
        <f t="shared" si="122"/>
        <v>41535.90148148148</v>
      </c>
      <c r="T1927" s="13">
        <f t="shared" si="123"/>
        <v>41558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 s="21">
        <v>1500</v>
      </c>
      <c r="E1928" s="2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9">
        <f t="shared" si="121"/>
        <v>27.3896261682243</v>
      </c>
      <c r="Q1928" t="s">
        <v>8312</v>
      </c>
      <c r="R1928" t="s">
        <v>8330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 s="21">
        <v>600</v>
      </c>
      <c r="E1929" s="2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9">
        <f t="shared" si="121"/>
        <v>56.363636363636367</v>
      </c>
      <c r="Q1929" t="s">
        <v>8312</v>
      </c>
      <c r="R1929" t="s">
        <v>8330</v>
      </c>
      <c r="S1929" s="13">
        <f t="shared" si="122"/>
        <v>40960.861562500002</v>
      </c>
      <c r="T1929" s="13">
        <f t="shared" si="123"/>
        <v>40976.207638888889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 s="21">
        <v>2550</v>
      </c>
      <c r="E1930" s="2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9">
        <f t="shared" si="121"/>
        <v>77.352941176470594</v>
      </c>
      <c r="Q1930" t="s">
        <v>8312</v>
      </c>
      <c r="R1930" t="s">
        <v>8330</v>
      </c>
      <c r="S1930" s="13">
        <f t="shared" si="122"/>
        <v>41371.648078703707</v>
      </c>
      <c r="T1930" s="13">
        <f t="shared" si="123"/>
        <v>41401.648078703707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 s="21">
        <v>3200</v>
      </c>
      <c r="E1931" s="2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9">
        <f t="shared" si="121"/>
        <v>42.8</v>
      </c>
      <c r="Q1931" t="s">
        <v>8312</v>
      </c>
      <c r="R1931" t="s">
        <v>8330</v>
      </c>
      <c r="S1931" s="13">
        <f t="shared" si="122"/>
        <v>40687.021597222221</v>
      </c>
      <c r="T1931" s="13">
        <f t="shared" si="123"/>
        <v>40729.021597222221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 s="21">
        <v>1000</v>
      </c>
      <c r="E1932" s="2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9">
        <f t="shared" si="121"/>
        <v>48.846153846153847</v>
      </c>
      <c r="Q1932" t="s">
        <v>8312</v>
      </c>
      <c r="R1932" t="s">
        <v>8330</v>
      </c>
      <c r="S1932" s="13">
        <f t="shared" si="122"/>
        <v>41402.558819444443</v>
      </c>
      <c r="T1932" s="13">
        <f t="shared" si="123"/>
        <v>41462.558819444443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 s="21">
        <v>2000</v>
      </c>
      <c r="E1933" s="2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9">
        <f t="shared" si="121"/>
        <v>48.240400000000001</v>
      </c>
      <c r="Q1933" t="s">
        <v>8312</v>
      </c>
      <c r="R1933" t="s">
        <v>8330</v>
      </c>
      <c r="S1933" s="13">
        <f t="shared" si="122"/>
        <v>41037.892465277779</v>
      </c>
      <c r="T1933" s="13">
        <f t="shared" si="123"/>
        <v>41051.145833333336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 s="21">
        <v>5250</v>
      </c>
      <c r="E1934" s="2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9">
        <f t="shared" si="121"/>
        <v>70.212500000000006</v>
      </c>
      <c r="Q1934" t="s">
        <v>8312</v>
      </c>
      <c r="R1934" t="s">
        <v>8330</v>
      </c>
      <c r="S1934" s="13">
        <f t="shared" si="122"/>
        <v>40911.809872685182</v>
      </c>
      <c r="T1934" s="13">
        <f t="shared" si="123"/>
        <v>40932.809872685182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 s="21">
        <v>6000</v>
      </c>
      <c r="E1935" s="2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9">
        <f t="shared" si="121"/>
        <v>94.054545454545448</v>
      </c>
      <c r="Q1935" t="s">
        <v>8312</v>
      </c>
      <c r="R1935" t="s">
        <v>8330</v>
      </c>
      <c r="S1935" s="13">
        <f t="shared" si="122"/>
        <v>41879.130868055552</v>
      </c>
      <c r="T1935" s="13">
        <f t="shared" si="123"/>
        <v>41909.130868055552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 s="21">
        <v>5000</v>
      </c>
      <c r="E1936" s="2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9">
        <f t="shared" si="121"/>
        <v>80.272727272727266</v>
      </c>
      <c r="Q1936" t="s">
        <v>8312</v>
      </c>
      <c r="R1936" t="s">
        <v>8330</v>
      </c>
      <c r="S1936" s="13">
        <f t="shared" si="122"/>
        <v>40865.867141203707</v>
      </c>
      <c r="T1936" s="13">
        <f t="shared" si="123"/>
        <v>40902.208333333336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 s="21">
        <v>2500</v>
      </c>
      <c r="E1937" s="2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9">
        <f t="shared" si="121"/>
        <v>54.2</v>
      </c>
      <c r="Q1937" t="s">
        <v>8312</v>
      </c>
      <c r="R1937" t="s">
        <v>8330</v>
      </c>
      <c r="S1937" s="13">
        <f t="shared" si="122"/>
        <v>41773.932534722226</v>
      </c>
      <c r="T1937" s="13">
        <f t="shared" si="123"/>
        <v>41811.207638888889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 s="21">
        <v>7500</v>
      </c>
      <c r="E1938" s="2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9">
        <f t="shared" si="121"/>
        <v>60.26903448275862</v>
      </c>
      <c r="Q1938" t="s">
        <v>8312</v>
      </c>
      <c r="R1938" t="s">
        <v>8330</v>
      </c>
      <c r="S1938" s="13">
        <f t="shared" si="122"/>
        <v>40852.889699074076</v>
      </c>
      <c r="T1938" s="13">
        <f t="shared" si="123"/>
        <v>40883.249305555553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 s="21">
        <v>600</v>
      </c>
      <c r="E1939" s="2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9">
        <f t="shared" si="121"/>
        <v>38.740344827586206</v>
      </c>
      <c r="Q1939" t="s">
        <v>8312</v>
      </c>
      <c r="R1939" t="s">
        <v>8330</v>
      </c>
      <c r="S1939" s="13">
        <f t="shared" si="122"/>
        <v>41059.118993055556</v>
      </c>
      <c r="T1939" s="13">
        <f t="shared" si="123"/>
        <v>41075.165972222225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 s="21">
        <v>15000</v>
      </c>
      <c r="E1940" s="2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9">
        <f t="shared" si="121"/>
        <v>152.54385964912279</v>
      </c>
      <c r="Q1940" t="s">
        <v>8312</v>
      </c>
      <c r="R1940" t="s">
        <v>8330</v>
      </c>
      <c r="S1940" s="13">
        <f t="shared" si="122"/>
        <v>41426.259618055556</v>
      </c>
      <c r="T1940" s="13">
        <f t="shared" si="123"/>
        <v>41457.208333333336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 s="21">
        <v>10000</v>
      </c>
      <c r="E1941" s="2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9">
        <f t="shared" si="121"/>
        <v>115.3125</v>
      </c>
      <c r="Q1941" t="s">
        <v>8312</v>
      </c>
      <c r="R1941" t="s">
        <v>8330</v>
      </c>
      <c r="S1941" s="13">
        <f t="shared" si="122"/>
        <v>41313.985046296293</v>
      </c>
      <c r="T1941" s="13">
        <f t="shared" si="123"/>
        <v>41343.943379629629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 s="21">
        <v>650</v>
      </c>
      <c r="E1942" s="2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9">
        <f t="shared" si="121"/>
        <v>35.838709677419352</v>
      </c>
      <c r="Q1942" t="s">
        <v>8312</v>
      </c>
      <c r="R1942" t="s">
        <v>8330</v>
      </c>
      <c r="S1942" s="13">
        <f t="shared" si="122"/>
        <v>40670.507326388892</v>
      </c>
      <c r="T1942" s="13">
        <f t="shared" si="123"/>
        <v>40709.165972222225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 s="21">
        <v>250000</v>
      </c>
      <c r="E1943" s="2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9">
        <f t="shared" si="121"/>
        <v>64.570118779438872</v>
      </c>
      <c r="Q1943" t="s">
        <v>8323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 s="21">
        <v>6000</v>
      </c>
      <c r="E1944" s="2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9">
        <f t="shared" si="121"/>
        <v>87.436000000000007</v>
      </c>
      <c r="Q1944" t="s">
        <v>8323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 s="21">
        <v>10000</v>
      </c>
      <c r="E1945" s="2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9">
        <f t="shared" si="121"/>
        <v>68.815577078288939</v>
      </c>
      <c r="Q1945" t="s">
        <v>8323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 s="21">
        <v>40000</v>
      </c>
      <c r="E1946" s="2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9">
        <f t="shared" si="121"/>
        <v>176.200223588597</v>
      </c>
      <c r="Q1946" t="s">
        <v>8323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 s="21">
        <v>100000</v>
      </c>
      <c r="E1947" s="2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9">
        <f t="shared" si="121"/>
        <v>511.79117647058825</v>
      </c>
      <c r="Q1947" t="s">
        <v>8323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 s="21">
        <v>7500</v>
      </c>
      <c r="E1948" s="2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9">
        <f t="shared" si="121"/>
        <v>160.44285714285715</v>
      </c>
      <c r="Q1948" t="s">
        <v>8323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 s="21">
        <v>800</v>
      </c>
      <c r="E1949" s="2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9">
        <f t="shared" si="121"/>
        <v>35.003043478260871</v>
      </c>
      <c r="Q1949" t="s">
        <v>8323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 s="21">
        <v>100000</v>
      </c>
      <c r="E1950" s="2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9">
        <f t="shared" si="121"/>
        <v>188.50671378091872</v>
      </c>
      <c r="Q1950" t="s">
        <v>8323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 s="21">
        <v>50000</v>
      </c>
      <c r="E1951" s="2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9">
        <f t="shared" si="121"/>
        <v>56.204984093319197</v>
      </c>
      <c r="Q1951" t="s">
        <v>8323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 s="21">
        <v>48000</v>
      </c>
      <c r="E1952" s="2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9">
        <f t="shared" si="121"/>
        <v>51.3054157782516</v>
      </c>
      <c r="Q1952" t="s">
        <v>8323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 s="21">
        <v>50000</v>
      </c>
      <c r="E1953" s="2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9">
        <f t="shared" si="121"/>
        <v>127.36450839328538</v>
      </c>
      <c r="Q1953" t="s">
        <v>8323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 s="21">
        <v>35000</v>
      </c>
      <c r="E1954" s="2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9">
        <f t="shared" si="121"/>
        <v>101.85532258064516</v>
      </c>
      <c r="Q1954" t="s">
        <v>8323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 s="21">
        <v>15000</v>
      </c>
      <c r="E1955" s="2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9">
        <f t="shared" si="121"/>
        <v>230.55782312925169</v>
      </c>
      <c r="Q1955" t="s">
        <v>8323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 s="21">
        <v>50000</v>
      </c>
      <c r="E1956" s="2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9">
        <f t="shared" si="121"/>
        <v>842.10602409638557</v>
      </c>
      <c r="Q1956" t="s">
        <v>8323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 s="21">
        <v>42000</v>
      </c>
      <c r="E1957" s="2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9">
        <f t="shared" si="121"/>
        <v>577.27593103448271</v>
      </c>
      <c r="Q1957" t="s">
        <v>8323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 s="21">
        <v>60000</v>
      </c>
      <c r="E1958" s="2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9">
        <f t="shared" si="121"/>
        <v>483.34246575342468</v>
      </c>
      <c r="Q1958" t="s">
        <v>8323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 s="21">
        <v>30000</v>
      </c>
      <c r="E1959" s="2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9">
        <f t="shared" si="121"/>
        <v>76.138500000000008</v>
      </c>
      <c r="Q1959" t="s">
        <v>8323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 s="21">
        <v>7000</v>
      </c>
      <c r="E1960" s="2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9">
        <f t="shared" si="121"/>
        <v>74.107684365781708</v>
      </c>
      <c r="Q1960" t="s">
        <v>8323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 s="21">
        <v>10000</v>
      </c>
      <c r="E1961" s="2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9">
        <f t="shared" si="121"/>
        <v>36.965660377358489</v>
      </c>
      <c r="Q1961" t="s">
        <v>8323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 s="21">
        <v>70000</v>
      </c>
      <c r="E1962" s="2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9">
        <f t="shared" si="121"/>
        <v>2500.969696969697</v>
      </c>
      <c r="Q1962" t="s">
        <v>8323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 s="21">
        <v>10000</v>
      </c>
      <c r="E1963" s="2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9">
        <f t="shared" si="121"/>
        <v>67.690214329454989</v>
      </c>
      <c r="Q1963" t="s">
        <v>8323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 s="21">
        <v>10000</v>
      </c>
      <c r="E1964" s="2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9">
        <f t="shared" si="121"/>
        <v>63.04738562091503</v>
      </c>
      <c r="Q1964" t="s">
        <v>8323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 s="21">
        <v>19000</v>
      </c>
      <c r="E1965" s="2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9">
        <f t="shared" si="121"/>
        <v>117.6</v>
      </c>
      <c r="Q1965" t="s">
        <v>8323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 s="21">
        <v>89200</v>
      </c>
      <c r="E1966" s="2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9">
        <f t="shared" si="121"/>
        <v>180.75185011709601</v>
      </c>
      <c r="Q1966" t="s">
        <v>8323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 s="21">
        <v>5000</v>
      </c>
      <c r="E1967" s="2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9">
        <f t="shared" si="121"/>
        <v>127.32038834951456</v>
      </c>
      <c r="Q1967" t="s">
        <v>8323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 s="21">
        <v>100000</v>
      </c>
      <c r="E1968" s="2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9">
        <f t="shared" si="121"/>
        <v>136.6444745538665</v>
      </c>
      <c r="Q1968" t="s">
        <v>8323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 s="21">
        <v>20000</v>
      </c>
      <c r="E1969" s="2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9">
        <f t="shared" si="121"/>
        <v>182.78024691358024</v>
      </c>
      <c r="Q1969" t="s">
        <v>8323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 s="21">
        <v>50000</v>
      </c>
      <c r="E1970" s="2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9">
        <f t="shared" si="121"/>
        <v>279.37843137254902</v>
      </c>
      <c r="Q1970" t="s">
        <v>8323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 s="21">
        <v>20000</v>
      </c>
      <c r="E1971" s="2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9">
        <f t="shared" si="121"/>
        <v>61.375728669846318</v>
      </c>
      <c r="Q1971" t="s">
        <v>8323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 s="21">
        <v>5000</v>
      </c>
      <c r="E1972" s="2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9">
        <f t="shared" si="121"/>
        <v>80.727532097004286</v>
      </c>
      <c r="Q1972" t="s">
        <v>8323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 s="21">
        <v>400000</v>
      </c>
      <c r="E1973" s="2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9">
        <f t="shared" si="121"/>
        <v>272.35590732591254</v>
      </c>
      <c r="Q1973" t="s">
        <v>8323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 s="21">
        <v>2500</v>
      </c>
      <c r="E1974" s="2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9">
        <f t="shared" si="121"/>
        <v>70.848739495798313</v>
      </c>
      <c r="Q1974" t="s">
        <v>8323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 s="21">
        <v>198000</v>
      </c>
      <c r="E1975" s="2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9">
        <f t="shared" si="121"/>
        <v>247.94003412969283</v>
      </c>
      <c r="Q1975" t="s">
        <v>8323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 s="21">
        <v>20000</v>
      </c>
      <c r="E1976" s="2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9">
        <f t="shared" si="121"/>
        <v>186.81393034825871</v>
      </c>
      <c r="Q1976" t="s">
        <v>8323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 s="21">
        <v>16000</v>
      </c>
      <c r="E1977" s="2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9">
        <f t="shared" si="121"/>
        <v>131.98948616600788</v>
      </c>
      <c r="Q1977" t="s">
        <v>8323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 s="21">
        <v>4000</v>
      </c>
      <c r="E1978" s="2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9">
        <f t="shared" si="121"/>
        <v>29.310782241014799</v>
      </c>
      <c r="Q1978" t="s">
        <v>8323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 s="21">
        <v>50000</v>
      </c>
      <c r="E1979" s="2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9">
        <f t="shared" si="121"/>
        <v>245.02436053593178</v>
      </c>
      <c r="Q1979" t="s">
        <v>8323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 s="21">
        <v>50000</v>
      </c>
      <c r="E1980" s="2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9">
        <f t="shared" si="121"/>
        <v>1323.2540463917526</v>
      </c>
      <c r="Q1980" t="s">
        <v>8323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 s="21">
        <v>200000</v>
      </c>
      <c r="E1981" s="2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9">
        <f t="shared" si="121"/>
        <v>282.65966789667897</v>
      </c>
      <c r="Q1981" t="s">
        <v>8323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 s="21">
        <v>50000</v>
      </c>
      <c r="E1982" s="2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9">
        <f t="shared" si="121"/>
        <v>91.214401028277635</v>
      </c>
      <c r="Q1982" t="s">
        <v>8323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 s="21">
        <v>7500</v>
      </c>
      <c r="E1983" s="2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 s="21">
        <v>180000</v>
      </c>
      <c r="E1984" s="2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 s="21">
        <v>33000</v>
      </c>
      <c r="E1985" s="2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 s="21">
        <v>15000</v>
      </c>
      <c r="E1986" s="2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 s="21">
        <v>1600</v>
      </c>
      <c r="E1987" s="21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 s="9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 s="21">
        <v>2000</v>
      </c>
      <c r="E1988" s="21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 s="21">
        <v>5500</v>
      </c>
      <c r="E1989" s="2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 s="21">
        <v>6000</v>
      </c>
      <c r="E1990" s="21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 s="21">
        <v>5000</v>
      </c>
      <c r="E1991" s="2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 s="21">
        <v>3000</v>
      </c>
      <c r="E1992" s="2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 s="21">
        <v>2000</v>
      </c>
      <c r="E1993" s="2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 s="21">
        <v>1500</v>
      </c>
      <c r="E1994" s="21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 s="21">
        <v>2000</v>
      </c>
      <c r="E1995" s="21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 s="21">
        <v>3200</v>
      </c>
      <c r="E1996" s="21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 s="21">
        <v>1000</v>
      </c>
      <c r="E1997" s="21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 s="21">
        <v>133800</v>
      </c>
      <c r="E1998" s="21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 s="21">
        <v>6500</v>
      </c>
      <c r="E1999" s="21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 s="21">
        <v>2500</v>
      </c>
      <c r="E2000" s="2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 s="21">
        <v>31000</v>
      </c>
      <c r="E2001" s="2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 s="21">
        <v>5000</v>
      </c>
      <c r="E2002" s="2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 s="21">
        <v>55000</v>
      </c>
      <c r="E2003" s="2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9">
        <f t="shared" si="125"/>
        <v>128.38790470372632</v>
      </c>
      <c r="Q2003" t="s">
        <v>8323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 s="21">
        <v>50000</v>
      </c>
      <c r="E2004" s="2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9">
        <f t="shared" si="125"/>
        <v>78.834261818181815</v>
      </c>
      <c r="Q2004" t="s">
        <v>8323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 s="21">
        <v>500</v>
      </c>
      <c r="E2005" s="2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9">
        <f t="shared" si="125"/>
        <v>91.764705882352942</v>
      </c>
      <c r="Q2005" t="s">
        <v>8323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 s="21">
        <v>50000</v>
      </c>
      <c r="E2006" s="2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9">
        <f t="shared" si="125"/>
        <v>331.10237288135596</v>
      </c>
      <c r="Q2006" t="s">
        <v>8323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 s="21">
        <v>30000</v>
      </c>
      <c r="E2007" s="2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9">
        <f t="shared" si="125"/>
        <v>194.26193717277485</v>
      </c>
      <c r="Q2007" t="s">
        <v>8323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 s="21">
        <v>50000</v>
      </c>
      <c r="E2008" s="2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9">
        <f t="shared" si="125"/>
        <v>408.97689768976898</v>
      </c>
      <c r="Q2008" t="s">
        <v>8323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 s="21">
        <v>10000</v>
      </c>
      <c r="E2009" s="2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9">
        <f t="shared" si="125"/>
        <v>84.459270072992695</v>
      </c>
      <c r="Q2009" t="s">
        <v>8323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 s="21">
        <v>1570.79</v>
      </c>
      <c r="E2010" s="2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9">
        <f t="shared" si="125"/>
        <v>44.853658536585364</v>
      </c>
      <c r="Q2010" t="s">
        <v>8323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 s="21">
        <v>50000</v>
      </c>
      <c r="E2011" s="2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9">
        <f t="shared" si="125"/>
        <v>383.3643216080402</v>
      </c>
      <c r="Q2011" t="s">
        <v>8323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 s="21">
        <v>30000</v>
      </c>
      <c r="E2012" s="2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9">
        <f t="shared" si="125"/>
        <v>55.276856649395505</v>
      </c>
      <c r="Q2012" t="s">
        <v>8323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 s="21">
        <v>50000</v>
      </c>
      <c r="E2013" s="2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9">
        <f t="shared" si="125"/>
        <v>422.02059732234807</v>
      </c>
      <c r="Q2013" t="s">
        <v>8323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 s="21">
        <v>5000</v>
      </c>
      <c r="E2014" s="2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9">
        <f t="shared" si="125"/>
        <v>64.180327868852459</v>
      </c>
      <c r="Q2014" t="s">
        <v>8323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 s="21">
        <v>160000</v>
      </c>
      <c r="E2015" s="2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9">
        <f t="shared" si="125"/>
        <v>173.57781674704077</v>
      </c>
      <c r="Q2015" t="s">
        <v>8323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 s="21">
        <v>30000</v>
      </c>
      <c r="E2016" s="2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9">
        <f t="shared" si="125"/>
        <v>88.601680840609291</v>
      </c>
      <c r="Q2016" t="s">
        <v>8323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 s="21">
        <v>7200</v>
      </c>
      <c r="E2017" s="2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9">
        <f t="shared" si="125"/>
        <v>50.222283950617282</v>
      </c>
      <c r="Q2017" t="s">
        <v>8323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 s="21">
        <v>10000</v>
      </c>
      <c r="E2018" s="2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9">
        <f t="shared" si="125"/>
        <v>192.38876826722338</v>
      </c>
      <c r="Q2018" t="s">
        <v>8323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 s="21">
        <v>25000</v>
      </c>
      <c r="E2019" s="2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9">
        <f t="shared" si="125"/>
        <v>73.416901408450698</v>
      </c>
      <c r="Q2019" t="s">
        <v>8323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 s="21">
        <v>65000</v>
      </c>
      <c r="E2020" s="2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9">
        <f t="shared" si="125"/>
        <v>147.68495555555555</v>
      </c>
      <c r="Q2020" t="s">
        <v>8323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 s="21">
        <v>40000</v>
      </c>
      <c r="E2021" s="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9">
        <f t="shared" si="125"/>
        <v>108.96848314606741</v>
      </c>
      <c r="Q2021" t="s">
        <v>8323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 s="21">
        <v>1500</v>
      </c>
      <c r="E2022" s="2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9">
        <f t="shared" si="125"/>
        <v>23.647540983606557</v>
      </c>
      <c r="Q2022" t="s">
        <v>8323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 s="21">
        <v>5000</v>
      </c>
      <c r="E2023" s="2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9">
        <f t="shared" si="125"/>
        <v>147.94736842105263</v>
      </c>
      <c r="Q2023" t="s">
        <v>8323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 s="21">
        <v>100000</v>
      </c>
      <c r="E2024" s="2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9">
        <f t="shared" si="125"/>
        <v>385.03692307692307</v>
      </c>
      <c r="Q2024" t="s">
        <v>8323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 s="21">
        <v>100000</v>
      </c>
      <c r="E2025" s="2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9">
        <f t="shared" si="125"/>
        <v>457.39093484419266</v>
      </c>
      <c r="Q2025" t="s">
        <v>8323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 s="21">
        <v>4000</v>
      </c>
      <c r="E2026" s="2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9">
        <f t="shared" si="125"/>
        <v>222.99047619047619</v>
      </c>
      <c r="Q2026" t="s">
        <v>8323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 s="21">
        <v>80000</v>
      </c>
      <c r="E2027" s="2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9">
        <f t="shared" si="125"/>
        <v>220.74074074074073</v>
      </c>
      <c r="Q2027" t="s">
        <v>8323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 s="21">
        <v>25000</v>
      </c>
      <c r="E2028" s="2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9">
        <f t="shared" si="125"/>
        <v>73.503898678414089</v>
      </c>
      <c r="Q2028" t="s">
        <v>8323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 s="21">
        <v>100000</v>
      </c>
      <c r="E2029" s="2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9">
        <f t="shared" si="125"/>
        <v>223.09647495361781</v>
      </c>
      <c r="Q2029" t="s">
        <v>8323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 s="21">
        <v>3000</v>
      </c>
      <c r="E2030" s="2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9">
        <f t="shared" si="125"/>
        <v>47.911392405063289</v>
      </c>
      <c r="Q2030" t="s">
        <v>8323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 s="21">
        <v>2500</v>
      </c>
      <c r="E2031" s="2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9">
        <f t="shared" si="125"/>
        <v>96.063829787234042</v>
      </c>
      <c r="Q2031" t="s">
        <v>8323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 s="21">
        <v>32768</v>
      </c>
      <c r="E2032" s="2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9">
        <f t="shared" si="125"/>
        <v>118.6144</v>
      </c>
      <c r="Q2032" t="s">
        <v>8323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 s="21">
        <v>50000</v>
      </c>
      <c r="E2033" s="2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9">
        <f t="shared" si="125"/>
        <v>118.45472440944881</v>
      </c>
      <c r="Q2033" t="s">
        <v>8323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 s="21">
        <v>25000</v>
      </c>
      <c r="E2034" s="2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9">
        <f t="shared" si="125"/>
        <v>143.21468926553672</v>
      </c>
      <c r="Q2034" t="s">
        <v>8323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 s="21">
        <v>25000</v>
      </c>
      <c r="E2035" s="2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9">
        <f t="shared" si="125"/>
        <v>282.71518987341773</v>
      </c>
      <c r="Q2035" t="s">
        <v>8323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 s="21">
        <v>78000</v>
      </c>
      <c r="E2036" s="2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9">
        <f t="shared" si="125"/>
        <v>593.93620078740162</v>
      </c>
      <c r="Q2036" t="s">
        <v>8323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 s="21">
        <v>80000</v>
      </c>
      <c r="E2037" s="2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9">
        <f t="shared" si="125"/>
        <v>262.15704968944101</v>
      </c>
      <c r="Q2037" t="s">
        <v>8323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 s="21">
        <v>30000</v>
      </c>
      <c r="E2038" s="2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9">
        <f t="shared" si="125"/>
        <v>46.580778301886795</v>
      </c>
      <c r="Q2038" t="s">
        <v>8323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 s="21">
        <v>10000</v>
      </c>
      <c r="E2039" s="2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9">
        <f t="shared" si="125"/>
        <v>70.041118881118877</v>
      </c>
      <c r="Q2039" t="s">
        <v>8323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 s="21">
        <v>8000</v>
      </c>
      <c r="E2040" s="2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9">
        <f t="shared" si="125"/>
        <v>164.90686274509804</v>
      </c>
      <c r="Q2040" t="s">
        <v>8323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 s="21">
        <v>125000</v>
      </c>
      <c r="E2041" s="2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9">
        <f t="shared" si="125"/>
        <v>449.26385224274406</v>
      </c>
      <c r="Q2041" t="s">
        <v>8323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 s="21">
        <v>3000</v>
      </c>
      <c r="E2042" s="2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9">
        <f t="shared" si="125"/>
        <v>27.472841328413285</v>
      </c>
      <c r="Q2042" t="s">
        <v>8323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 s="21">
        <v>9500</v>
      </c>
      <c r="E2043" s="2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9">
        <f t="shared" si="125"/>
        <v>143.97499999999999</v>
      </c>
      <c r="Q2043" t="s">
        <v>8323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 s="21">
        <v>10000</v>
      </c>
      <c r="E2044" s="2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9">
        <f t="shared" si="125"/>
        <v>88.23571428571428</v>
      </c>
      <c r="Q2044" t="s">
        <v>8323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 s="21">
        <v>1385</v>
      </c>
      <c r="E2045" s="2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9">
        <f t="shared" si="125"/>
        <v>36.326424870466319</v>
      </c>
      <c r="Q2045" t="s">
        <v>8323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 s="21">
        <v>15000</v>
      </c>
      <c r="E2046" s="2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9">
        <f t="shared" si="125"/>
        <v>90.177777777777777</v>
      </c>
      <c r="Q2046" t="s">
        <v>8323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 s="21">
        <v>4900</v>
      </c>
      <c r="E2047" s="2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9">
        <f t="shared" si="125"/>
        <v>152.62361216730039</v>
      </c>
      <c r="Q2047" t="s">
        <v>8323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 s="21">
        <v>10000</v>
      </c>
      <c r="E2048" s="2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9">
        <f t="shared" si="125"/>
        <v>55.806451612903224</v>
      </c>
      <c r="Q2048" t="s">
        <v>8323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 s="21">
        <v>98000</v>
      </c>
      <c r="E2049" s="2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9">
        <f t="shared" si="125"/>
        <v>227.85327313769753</v>
      </c>
      <c r="Q2049" t="s">
        <v>8323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 s="21">
        <v>85000</v>
      </c>
      <c r="E2050" s="2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9">
        <f t="shared" si="125"/>
        <v>91.82989803350327</v>
      </c>
      <c r="Q2050" t="s">
        <v>8323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 s="21">
        <v>50000</v>
      </c>
      <c r="E2051" s="2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8323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 s="21">
        <v>10000</v>
      </c>
      <c r="E2052" s="2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9">
        <f t="shared" si="129"/>
        <v>278.39411764705881</v>
      </c>
      <c r="Q2052" t="s">
        <v>8323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 s="21">
        <v>8000</v>
      </c>
      <c r="E2053" s="2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9">
        <f t="shared" si="129"/>
        <v>43.095041322314053</v>
      </c>
      <c r="Q2053" t="s">
        <v>8323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 s="21">
        <v>50000</v>
      </c>
      <c r="E2054" s="2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9">
        <f t="shared" si="129"/>
        <v>326.29205175600737</v>
      </c>
      <c r="Q2054" t="s">
        <v>8323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 s="21">
        <v>5000</v>
      </c>
      <c r="E2055" s="2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9">
        <f t="shared" si="129"/>
        <v>41.743801652892564</v>
      </c>
      <c r="Q2055" t="s">
        <v>8323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 s="21">
        <v>35000</v>
      </c>
      <c r="E2056" s="2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9">
        <f t="shared" si="129"/>
        <v>64.020933977455712</v>
      </c>
      <c r="Q2056" t="s">
        <v>8323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 s="21">
        <v>6000</v>
      </c>
      <c r="E2057" s="2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9">
        <f t="shared" si="129"/>
        <v>99.455445544554451</v>
      </c>
      <c r="Q2057" t="s">
        <v>8323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 s="21">
        <v>50000</v>
      </c>
      <c r="E2058" s="2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9">
        <f t="shared" si="129"/>
        <v>138.49458483754512</v>
      </c>
      <c r="Q2058" t="s">
        <v>8323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 s="21">
        <v>15000</v>
      </c>
      <c r="E2059" s="2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9">
        <f t="shared" si="129"/>
        <v>45.547792792792798</v>
      </c>
      <c r="Q2059" t="s">
        <v>8323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 s="21">
        <v>2560</v>
      </c>
      <c r="E2060" s="2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9">
        <f t="shared" si="129"/>
        <v>10.507317073170732</v>
      </c>
      <c r="Q2060" t="s">
        <v>8323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 s="21">
        <v>30000</v>
      </c>
      <c r="E2061" s="2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9">
        <f t="shared" si="129"/>
        <v>114.76533333333333</v>
      </c>
      <c r="Q2061" t="s">
        <v>8323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 s="21">
        <v>25000</v>
      </c>
      <c r="E2062" s="2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9">
        <f t="shared" si="129"/>
        <v>35.997067448680355</v>
      </c>
      <c r="Q2062" t="s">
        <v>8323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 s="21">
        <v>5000</v>
      </c>
      <c r="E2063" s="2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9">
        <f t="shared" si="129"/>
        <v>154.17142857142858</v>
      </c>
      <c r="Q2063" t="s">
        <v>8323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 s="21">
        <v>100000</v>
      </c>
      <c r="E2064" s="2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9">
        <f t="shared" si="129"/>
        <v>566.38916256157631</v>
      </c>
      <c r="Q2064" t="s">
        <v>8323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 s="21">
        <v>4000</v>
      </c>
      <c r="E2065" s="2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9">
        <f t="shared" si="129"/>
        <v>120.85714285714286</v>
      </c>
      <c r="Q2065" t="s">
        <v>8323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 s="21">
        <v>261962</v>
      </c>
      <c r="E2066" s="2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9">
        <f t="shared" si="129"/>
        <v>86.163845492085343</v>
      </c>
      <c r="Q2066" t="s">
        <v>8323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 s="21">
        <v>40000</v>
      </c>
      <c r="E2067" s="2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9">
        <f t="shared" si="129"/>
        <v>51.212114395886893</v>
      </c>
      <c r="Q2067" t="s">
        <v>8323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 s="21">
        <v>2000</v>
      </c>
      <c r="E2068" s="2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9">
        <f t="shared" si="129"/>
        <v>67.261538461538464</v>
      </c>
      <c r="Q2068" t="s">
        <v>8323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 s="21">
        <v>495</v>
      </c>
      <c r="E2069" s="2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9">
        <f t="shared" si="129"/>
        <v>62.8</v>
      </c>
      <c r="Q2069" t="s">
        <v>8323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 s="21">
        <v>25000</v>
      </c>
      <c r="E2070" s="2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9">
        <f t="shared" si="129"/>
        <v>346.13118421052633</v>
      </c>
      <c r="Q2070" t="s">
        <v>8323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 s="21">
        <v>50000</v>
      </c>
      <c r="E2071" s="2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9">
        <f t="shared" si="129"/>
        <v>244.11912547528519</v>
      </c>
      <c r="Q2071" t="s">
        <v>8323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 s="21">
        <v>125000</v>
      </c>
      <c r="E2072" s="2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9">
        <f t="shared" si="129"/>
        <v>259.25424836601309</v>
      </c>
      <c r="Q2072" t="s">
        <v>8323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 s="21">
        <v>20000</v>
      </c>
      <c r="E2073" s="2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9">
        <f t="shared" si="129"/>
        <v>201.96402877697841</v>
      </c>
      <c r="Q2073" t="s">
        <v>8323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 s="21">
        <v>71500</v>
      </c>
      <c r="E2074" s="2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9">
        <f t="shared" si="129"/>
        <v>226.20857142857142</v>
      </c>
      <c r="Q2074" t="s">
        <v>8323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 s="21">
        <v>100000</v>
      </c>
      <c r="E2075" s="2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9">
        <f t="shared" si="129"/>
        <v>324.69</v>
      </c>
      <c r="Q2075" t="s">
        <v>8323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 s="21">
        <v>600</v>
      </c>
      <c r="E2076" s="2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9">
        <f t="shared" si="129"/>
        <v>205</v>
      </c>
      <c r="Q2076" t="s">
        <v>8323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 s="21">
        <v>9999</v>
      </c>
      <c r="E2077" s="2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9">
        <f t="shared" si="129"/>
        <v>20.465926829268295</v>
      </c>
      <c r="Q2077" t="s">
        <v>8323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 s="21">
        <v>179000</v>
      </c>
      <c r="E2078" s="2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9">
        <f t="shared" si="129"/>
        <v>116.35303146309367</v>
      </c>
      <c r="Q2078" t="s">
        <v>8323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 s="21">
        <v>50000</v>
      </c>
      <c r="E2079" s="2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9">
        <f t="shared" si="129"/>
        <v>307.20212765957444</v>
      </c>
      <c r="Q2079" t="s">
        <v>8323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 s="21">
        <v>20000</v>
      </c>
      <c r="E2080" s="2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9">
        <f t="shared" si="129"/>
        <v>546.6875</v>
      </c>
      <c r="Q2080" t="s">
        <v>8323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 s="21">
        <v>10000</v>
      </c>
      <c r="E2081" s="2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9">
        <f t="shared" si="129"/>
        <v>47.474464579901152</v>
      </c>
      <c r="Q2081" t="s">
        <v>8323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 s="21">
        <v>1000</v>
      </c>
      <c r="E2082" s="2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9">
        <f t="shared" si="129"/>
        <v>101.56</v>
      </c>
      <c r="Q2082" t="s">
        <v>8323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 s="21">
        <v>3500</v>
      </c>
      <c r="E2083" s="2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9">
        <f t="shared" si="129"/>
        <v>72.909090909090907</v>
      </c>
      <c r="Q2083" t="s">
        <v>8312</v>
      </c>
      <c r="R2083" t="s">
        <v>8330</v>
      </c>
      <c r="S2083" s="13">
        <f t="shared" si="130"/>
        <v>41004.156886574077</v>
      </c>
      <c r="T2083" s="13">
        <f t="shared" si="131"/>
        <v>41045.207638888889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 s="21">
        <v>1500</v>
      </c>
      <c r="E2084" s="2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9">
        <f t="shared" si="129"/>
        <v>43.710526315789473</v>
      </c>
      <c r="Q2084" t="s">
        <v>8312</v>
      </c>
      <c r="R2084" t="s">
        <v>8330</v>
      </c>
      <c r="S2084" s="13">
        <f t="shared" si="130"/>
        <v>40811.120324074072</v>
      </c>
      <c r="T2084" s="13">
        <f t="shared" si="131"/>
        <v>40871.161990740737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 s="21">
        <v>750</v>
      </c>
      <c r="E2085" s="2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9">
        <f t="shared" si="129"/>
        <v>34</v>
      </c>
      <c r="Q2085" t="s">
        <v>8312</v>
      </c>
      <c r="R2085" t="s">
        <v>8330</v>
      </c>
      <c r="S2085" s="13">
        <f t="shared" si="130"/>
        <v>41034.72216435185</v>
      </c>
      <c r="T2085" s="13">
        <f t="shared" si="131"/>
        <v>41064.72216435185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 s="21">
        <v>3000</v>
      </c>
      <c r="E2086" s="2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9">
        <f t="shared" si="129"/>
        <v>70.652173913043484</v>
      </c>
      <c r="Q2086" t="s">
        <v>8312</v>
      </c>
      <c r="R2086" t="s">
        <v>8330</v>
      </c>
      <c r="S2086" s="13">
        <f t="shared" si="130"/>
        <v>41731.833124999997</v>
      </c>
      <c r="T2086" s="13">
        <f t="shared" si="131"/>
        <v>41763.290972222225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 s="21">
        <v>6000</v>
      </c>
      <c r="E2087" s="2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9">
        <f t="shared" si="129"/>
        <v>89.301204819277103</v>
      </c>
      <c r="Q2087" t="s">
        <v>8312</v>
      </c>
      <c r="R2087" t="s">
        <v>8330</v>
      </c>
      <c r="S2087" s="13">
        <f t="shared" si="130"/>
        <v>41075.835497685184</v>
      </c>
      <c r="T2087" s="13">
        <f t="shared" si="131"/>
        <v>41105.835497685184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 s="21">
        <v>4000</v>
      </c>
      <c r="E2088" s="2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9">
        <f t="shared" si="129"/>
        <v>115.08571428571429</v>
      </c>
      <c r="Q2088" t="s">
        <v>8312</v>
      </c>
      <c r="R2088" t="s">
        <v>8330</v>
      </c>
      <c r="S2088" s="13">
        <f t="shared" si="130"/>
        <v>40860.67050925926</v>
      </c>
      <c r="T2088" s="13">
        <f t="shared" si="131"/>
        <v>40891.207638888889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 s="21">
        <v>1500</v>
      </c>
      <c r="E2089" s="2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9">
        <f t="shared" si="129"/>
        <v>62.12</v>
      </c>
      <c r="Q2089" t="s">
        <v>8312</v>
      </c>
      <c r="R2089" t="s">
        <v>8330</v>
      </c>
      <c r="S2089" s="13">
        <f t="shared" si="130"/>
        <v>40764.204375000001</v>
      </c>
      <c r="T2089" s="13">
        <f t="shared" si="131"/>
        <v>40794.204375000001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 s="21">
        <v>3000</v>
      </c>
      <c r="E2090" s="2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9">
        <f t="shared" si="129"/>
        <v>46.204266666666669</v>
      </c>
      <c r="Q2090" t="s">
        <v>8312</v>
      </c>
      <c r="R2090" t="s">
        <v>8330</v>
      </c>
      <c r="S2090" s="13">
        <f t="shared" si="130"/>
        <v>40395.714722222219</v>
      </c>
      <c r="T2090" s="13">
        <f t="shared" si="131"/>
        <v>40432.165972222225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 s="21">
        <v>2500</v>
      </c>
      <c r="E2091" s="2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9">
        <f t="shared" si="129"/>
        <v>48.54854838709678</v>
      </c>
      <c r="Q2091" t="s">
        <v>8312</v>
      </c>
      <c r="R2091" t="s">
        <v>8330</v>
      </c>
      <c r="S2091" s="13">
        <f t="shared" si="130"/>
        <v>41453.076319444444</v>
      </c>
      <c r="T2091" s="13">
        <f t="shared" si="131"/>
        <v>41488.076319444444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 s="21">
        <v>8000</v>
      </c>
      <c r="E2092" s="2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9">
        <f t="shared" si="129"/>
        <v>57.520187499999999</v>
      </c>
      <c r="Q2092" t="s">
        <v>8312</v>
      </c>
      <c r="R2092" t="s">
        <v>8330</v>
      </c>
      <c r="S2092" s="13">
        <f t="shared" si="130"/>
        <v>41299.381423611114</v>
      </c>
      <c r="T2092" s="13">
        <f t="shared" si="131"/>
        <v>41329.381423611114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 s="21">
        <v>18000</v>
      </c>
      <c r="E2093" s="2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9">
        <f t="shared" si="129"/>
        <v>88.147154471544724</v>
      </c>
      <c r="Q2093" t="s">
        <v>8312</v>
      </c>
      <c r="R2093" t="s">
        <v>8330</v>
      </c>
      <c r="S2093" s="13">
        <f t="shared" si="130"/>
        <v>40555.322662037033</v>
      </c>
      <c r="T2093" s="13">
        <f t="shared" si="131"/>
        <v>40603.833333333336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 s="21">
        <v>6000</v>
      </c>
      <c r="E2094" s="2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9">
        <f t="shared" si="129"/>
        <v>110.49090909090908</v>
      </c>
      <c r="Q2094" t="s">
        <v>8312</v>
      </c>
      <c r="R2094" t="s">
        <v>8330</v>
      </c>
      <c r="S2094" s="13">
        <f t="shared" si="130"/>
        <v>40763.707546296297</v>
      </c>
      <c r="T2094" s="13">
        <f t="shared" si="131"/>
        <v>40823.707546296297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 s="21">
        <v>1500</v>
      </c>
      <c r="E2095" s="2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9">
        <f t="shared" si="129"/>
        <v>66.826086956521735</v>
      </c>
      <c r="Q2095" t="s">
        <v>8312</v>
      </c>
      <c r="R2095" t="s">
        <v>8330</v>
      </c>
      <c r="S2095" s="13">
        <f t="shared" si="130"/>
        <v>41205.854537037041</v>
      </c>
      <c r="T2095" s="13">
        <f t="shared" si="131"/>
        <v>41265.896203703705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 s="21">
        <v>3500</v>
      </c>
      <c r="E2096" s="2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9">
        <f t="shared" si="129"/>
        <v>58.597222222222221</v>
      </c>
      <c r="Q2096" t="s">
        <v>8312</v>
      </c>
      <c r="R2096" t="s">
        <v>8330</v>
      </c>
      <c r="S2096" s="13">
        <f t="shared" si="130"/>
        <v>40939.02002314815</v>
      </c>
      <c r="T2096" s="13">
        <f t="shared" si="131"/>
        <v>40973.125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 s="21">
        <v>2500</v>
      </c>
      <c r="E2097" s="2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9">
        <f t="shared" si="129"/>
        <v>113.63636363636364</v>
      </c>
      <c r="Q2097" t="s">
        <v>8312</v>
      </c>
      <c r="R2097" t="s">
        <v>8330</v>
      </c>
      <c r="S2097" s="13">
        <f t="shared" si="130"/>
        <v>40758.733483796292</v>
      </c>
      <c r="T2097" s="13">
        <f t="shared" si="131"/>
        <v>40818.733483796292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 s="21">
        <v>600</v>
      </c>
      <c r="E2098" s="2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9">
        <f t="shared" si="129"/>
        <v>43.571428571428569</v>
      </c>
      <c r="Q2098" t="s">
        <v>8312</v>
      </c>
      <c r="R2098" t="s">
        <v>8330</v>
      </c>
      <c r="S2098" s="13">
        <f t="shared" si="130"/>
        <v>41192.758506944447</v>
      </c>
      <c r="T2098" s="13">
        <f t="shared" si="131"/>
        <v>41208.165972222225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 s="21">
        <v>3000</v>
      </c>
      <c r="E2099" s="2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9">
        <f t="shared" si="129"/>
        <v>78.94736842105263</v>
      </c>
      <c r="Q2099" t="s">
        <v>8312</v>
      </c>
      <c r="R2099" t="s">
        <v>8330</v>
      </c>
      <c r="S2099" s="13">
        <f t="shared" si="130"/>
        <v>40818.58489583333</v>
      </c>
      <c r="T2099" s="13">
        <f t="shared" si="131"/>
        <v>40878.626562500001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 s="21">
        <v>6000</v>
      </c>
      <c r="E2100" s="2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9">
        <f t="shared" si="129"/>
        <v>188.125</v>
      </c>
      <c r="Q2100" t="s">
        <v>8312</v>
      </c>
      <c r="R2100" t="s">
        <v>8330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 s="21">
        <v>3000</v>
      </c>
      <c r="E2101" s="2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9">
        <f t="shared" si="129"/>
        <v>63.031746031746032</v>
      </c>
      <c r="Q2101" t="s">
        <v>8312</v>
      </c>
      <c r="R2101" t="s">
        <v>8330</v>
      </c>
      <c r="S2101" s="13">
        <f t="shared" si="130"/>
        <v>42173.746342592596</v>
      </c>
      <c r="T2101" s="13">
        <f t="shared" si="131"/>
        <v>42187.152777777781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 s="21">
        <v>600</v>
      </c>
      <c r="E2102" s="2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9">
        <f t="shared" si="129"/>
        <v>30.37037037037037</v>
      </c>
      <c r="Q2102" t="s">
        <v>8312</v>
      </c>
      <c r="R2102" t="s">
        <v>8330</v>
      </c>
      <c r="S2102" s="13">
        <f t="shared" si="130"/>
        <v>41074.834965277776</v>
      </c>
      <c r="T2102" s="13">
        <f t="shared" si="131"/>
        <v>41090.165972222225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 s="21">
        <v>2000</v>
      </c>
      <c r="E2103" s="2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9">
        <f t="shared" si="129"/>
        <v>51.477272727272727</v>
      </c>
      <c r="Q2103" t="s">
        <v>8312</v>
      </c>
      <c r="R2103" t="s">
        <v>8330</v>
      </c>
      <c r="S2103" s="13">
        <f t="shared" si="130"/>
        <v>40892.149467592593</v>
      </c>
      <c r="T2103" s="13">
        <f t="shared" si="131"/>
        <v>40952.149467592593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 s="21">
        <v>1000</v>
      </c>
      <c r="E2104" s="2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9">
        <f t="shared" si="129"/>
        <v>35.789473684210527</v>
      </c>
      <c r="Q2104" t="s">
        <v>8312</v>
      </c>
      <c r="R2104" t="s">
        <v>8330</v>
      </c>
      <c r="S2104" s="13">
        <f t="shared" si="130"/>
        <v>40638.868611111109</v>
      </c>
      <c r="T2104" s="13">
        <f t="shared" si="131"/>
        <v>40668.868611111109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 s="21">
        <v>7777</v>
      </c>
      <c r="E2105" s="2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9">
        <f t="shared" si="129"/>
        <v>98.817391304347822</v>
      </c>
      <c r="Q2105" t="s">
        <v>8312</v>
      </c>
      <c r="R2105" t="s">
        <v>8330</v>
      </c>
      <c r="S2105" s="13">
        <f t="shared" si="130"/>
        <v>41192.754942129628</v>
      </c>
      <c r="T2105" s="13">
        <f t="shared" si="131"/>
        <v>41222.7966087963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 s="21">
        <v>800</v>
      </c>
      <c r="E2106" s="2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9">
        <f t="shared" si="129"/>
        <v>28</v>
      </c>
      <c r="Q2106" t="s">
        <v>8312</v>
      </c>
      <c r="R2106" t="s">
        <v>8330</v>
      </c>
      <c r="S2106" s="13">
        <f t="shared" si="130"/>
        <v>41394.074467592596</v>
      </c>
      <c r="T2106" s="13">
        <f t="shared" si="131"/>
        <v>41425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 s="21">
        <v>2000</v>
      </c>
      <c r="E2107" s="2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9">
        <f t="shared" si="129"/>
        <v>51.313131313131315</v>
      </c>
      <c r="Q2107" t="s">
        <v>8312</v>
      </c>
      <c r="R2107" t="s">
        <v>8330</v>
      </c>
      <c r="S2107" s="13">
        <f t="shared" si="130"/>
        <v>41951.788807870369</v>
      </c>
      <c r="T2107" s="13">
        <f t="shared" si="131"/>
        <v>41964.166666666672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 s="21">
        <v>2200</v>
      </c>
      <c r="E2108" s="2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9">
        <f t="shared" si="129"/>
        <v>53.522727272727273</v>
      </c>
      <c r="Q2108" t="s">
        <v>8312</v>
      </c>
      <c r="R2108" t="s">
        <v>8330</v>
      </c>
      <c r="S2108" s="13">
        <f t="shared" si="130"/>
        <v>41270.21497685185</v>
      </c>
      <c r="T2108" s="13">
        <f t="shared" si="131"/>
        <v>41300.21497685185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 s="21">
        <v>2000</v>
      </c>
      <c r="E2109" s="2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9">
        <f t="shared" si="129"/>
        <v>37.149310344827583</v>
      </c>
      <c r="Q2109" t="s">
        <v>8312</v>
      </c>
      <c r="R2109" t="s">
        <v>8330</v>
      </c>
      <c r="S2109" s="13">
        <f t="shared" si="130"/>
        <v>41934.71056712963</v>
      </c>
      <c r="T2109" s="13">
        <f t="shared" si="131"/>
        <v>41955.752233796295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 s="21">
        <v>16000</v>
      </c>
      <c r="E2110" s="2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9">
        <f t="shared" si="129"/>
        <v>89.895287958115176</v>
      </c>
      <c r="Q2110" t="s">
        <v>8312</v>
      </c>
      <c r="R2110" t="s">
        <v>8330</v>
      </c>
      <c r="S2110" s="13">
        <f t="shared" si="130"/>
        <v>41135.175694444442</v>
      </c>
      <c r="T2110" s="13">
        <f t="shared" si="131"/>
        <v>41162.163194444445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 s="21">
        <v>4000</v>
      </c>
      <c r="E2111" s="2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9">
        <f t="shared" si="129"/>
        <v>106.52500000000001</v>
      </c>
      <c r="Q2111" t="s">
        <v>8312</v>
      </c>
      <c r="R2111" t="s">
        <v>8330</v>
      </c>
      <c r="S2111" s="13">
        <f t="shared" si="130"/>
        <v>42160.708530092597</v>
      </c>
      <c r="T2111" s="13">
        <f t="shared" si="131"/>
        <v>42190.708530092597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 s="21">
        <v>2000</v>
      </c>
      <c r="E2112" s="2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9">
        <f t="shared" si="129"/>
        <v>52.815789473684212</v>
      </c>
      <c r="Q2112" t="s">
        <v>8312</v>
      </c>
      <c r="R2112" t="s">
        <v>8330</v>
      </c>
      <c r="S2112" s="13">
        <f t="shared" si="130"/>
        <v>41759.670937499999</v>
      </c>
      <c r="T2112" s="13">
        <f t="shared" si="131"/>
        <v>41787.207638888889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 s="21">
        <v>2000</v>
      </c>
      <c r="E2113" s="2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9">
        <f t="shared" si="129"/>
        <v>54.615384615384613</v>
      </c>
      <c r="Q2113" t="s">
        <v>8312</v>
      </c>
      <c r="R2113" t="s">
        <v>8330</v>
      </c>
      <c r="S2113" s="13">
        <f t="shared" si="130"/>
        <v>40703.197048611109</v>
      </c>
      <c r="T2113" s="13">
        <f t="shared" si="131"/>
        <v>40770.041666666664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 s="21">
        <v>300</v>
      </c>
      <c r="E2114" s="2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9">
        <f t="shared" si="129"/>
        <v>27.272727272727273</v>
      </c>
      <c r="Q2114" t="s">
        <v>8312</v>
      </c>
      <c r="R2114" t="s">
        <v>8330</v>
      </c>
      <c r="S2114" s="13">
        <f t="shared" si="130"/>
        <v>41365.928159722222</v>
      </c>
      <c r="T2114" s="13">
        <f t="shared" si="131"/>
        <v>41379.928159722222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 s="21">
        <v>7000</v>
      </c>
      <c r="E2115" s="2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8312</v>
      </c>
      <c r="R2115" t="s">
        <v>8330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 s="21">
        <v>5000</v>
      </c>
      <c r="E2116" s="2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9">
        <f t="shared" si="133"/>
        <v>35.612244897959187</v>
      </c>
      <c r="Q2116" t="s">
        <v>8312</v>
      </c>
      <c r="R2116" t="s">
        <v>8330</v>
      </c>
      <c r="S2116" s="13">
        <f t="shared" si="134"/>
        <v>40458.815625000003</v>
      </c>
      <c r="T2116" s="13">
        <f t="shared" si="135"/>
        <v>40521.207638888889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 s="21">
        <v>1500</v>
      </c>
      <c r="E2117" s="2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9">
        <f t="shared" si="133"/>
        <v>94.027777777777771</v>
      </c>
      <c r="Q2117" t="s">
        <v>8312</v>
      </c>
      <c r="R2117" t="s">
        <v>8330</v>
      </c>
      <c r="S2117" s="13">
        <f t="shared" si="134"/>
        <v>40564.081030092595</v>
      </c>
      <c r="T2117" s="13">
        <f t="shared" si="135"/>
        <v>40594.081030092595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 s="21">
        <v>48000</v>
      </c>
      <c r="E2118" s="2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9">
        <f t="shared" si="133"/>
        <v>526.45652173913038</v>
      </c>
      <c r="Q2118" t="s">
        <v>8312</v>
      </c>
      <c r="R2118" t="s">
        <v>8330</v>
      </c>
      <c r="S2118" s="13">
        <f t="shared" si="134"/>
        <v>41136.777812500004</v>
      </c>
      <c r="T2118" s="13">
        <f t="shared" si="135"/>
        <v>41184.777812500004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 s="21">
        <v>1200</v>
      </c>
      <c r="E2119" s="2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9">
        <f t="shared" si="133"/>
        <v>50.657142857142858</v>
      </c>
      <c r="Q2119" t="s">
        <v>8312</v>
      </c>
      <c r="R2119" t="s">
        <v>8330</v>
      </c>
      <c r="S2119" s="13">
        <f t="shared" si="134"/>
        <v>42290.059594907405</v>
      </c>
      <c r="T2119" s="13">
        <f t="shared" si="135"/>
        <v>42304.207638888889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 s="21">
        <v>1000</v>
      </c>
      <c r="E2120" s="2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9">
        <f t="shared" si="133"/>
        <v>79.182941176470578</v>
      </c>
      <c r="Q2120" t="s">
        <v>8312</v>
      </c>
      <c r="R2120" t="s">
        <v>8330</v>
      </c>
      <c r="S2120" s="13">
        <f t="shared" si="134"/>
        <v>40718.839537037034</v>
      </c>
      <c r="T2120" s="13">
        <f t="shared" si="135"/>
        <v>40748.839537037034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 s="21">
        <v>2000</v>
      </c>
      <c r="E2121" s="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9">
        <f t="shared" si="133"/>
        <v>91.590909090909093</v>
      </c>
      <c r="Q2121" t="s">
        <v>8312</v>
      </c>
      <c r="R2121" t="s">
        <v>8330</v>
      </c>
      <c r="S2121" s="13">
        <f t="shared" si="134"/>
        <v>41107.130150462966</v>
      </c>
      <c r="T2121" s="13">
        <f t="shared" si="135"/>
        <v>41137.130150462966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 s="21">
        <v>8000</v>
      </c>
      <c r="E2122" s="2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9">
        <f t="shared" si="133"/>
        <v>116.96275362318841</v>
      </c>
      <c r="Q2122" t="s">
        <v>8312</v>
      </c>
      <c r="R2122" t="s">
        <v>8330</v>
      </c>
      <c r="S2122" s="13">
        <f t="shared" si="134"/>
        <v>41591.964537037034</v>
      </c>
      <c r="T2122" s="13">
        <f t="shared" si="135"/>
        <v>41640.964537037034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 s="21">
        <v>50000</v>
      </c>
      <c r="E2123" s="2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9">
        <f t="shared" si="133"/>
        <v>28.4</v>
      </c>
      <c r="Q2123" t="s">
        <v>8313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 s="21">
        <v>80000</v>
      </c>
      <c r="E2124" s="2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9">
        <f t="shared" si="133"/>
        <v>103.33333333333333</v>
      </c>
      <c r="Q2124" t="s">
        <v>8313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 s="21">
        <v>500</v>
      </c>
      <c r="E2125" s="21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9">
        <f t="shared" si="133"/>
        <v>10</v>
      </c>
      <c r="Q2125" t="s">
        <v>8313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 s="21">
        <v>1100</v>
      </c>
      <c r="E2126" s="2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9">
        <f t="shared" si="133"/>
        <v>23</v>
      </c>
      <c r="Q2126" t="s">
        <v>8313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 s="21">
        <v>60000</v>
      </c>
      <c r="E2127" s="2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9">
        <f t="shared" si="133"/>
        <v>31.555555555555557</v>
      </c>
      <c r="Q2127" t="s">
        <v>8313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 s="21">
        <v>20000</v>
      </c>
      <c r="E2128" s="21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9">
        <f t="shared" si="133"/>
        <v>5</v>
      </c>
      <c r="Q2128" t="s">
        <v>8313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 s="21">
        <v>28000</v>
      </c>
      <c r="E2129" s="2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9">
        <f t="shared" si="133"/>
        <v>34.220338983050844</v>
      </c>
      <c r="Q2129" t="s">
        <v>8313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 s="21">
        <v>15000</v>
      </c>
      <c r="E2130" s="21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9">
        <f t="shared" si="133"/>
        <v>25</v>
      </c>
      <c r="Q2130" t="s">
        <v>8313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 s="21">
        <v>2000</v>
      </c>
      <c r="E2131" s="2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9">
        <f t="shared" si="133"/>
        <v>19.666666666666668</v>
      </c>
      <c r="Q2131" t="s">
        <v>8313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 s="21">
        <v>42000</v>
      </c>
      <c r="E2132" s="21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9">
        <f t="shared" si="133"/>
        <v>21.25</v>
      </c>
      <c r="Q2132" t="s">
        <v>8313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 s="21">
        <v>500</v>
      </c>
      <c r="E2133" s="21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9">
        <f t="shared" si="133"/>
        <v>8.3333333333333339</v>
      </c>
      <c r="Q2133" t="s">
        <v>8313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 s="21">
        <v>100000</v>
      </c>
      <c r="E2134" s="2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9">
        <f t="shared" si="133"/>
        <v>21.34333333333333</v>
      </c>
      <c r="Q2134" t="s">
        <v>8313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 s="21">
        <v>1000</v>
      </c>
      <c r="E2135" s="21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9">
        <f t="shared" si="133"/>
        <v>5.333333333333333</v>
      </c>
      <c r="Q2135" t="s">
        <v>8313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 s="21">
        <v>6000</v>
      </c>
      <c r="E2136" s="2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9">
        <f t="shared" si="133"/>
        <v>34.666666666666664</v>
      </c>
      <c r="Q2136" t="s">
        <v>8313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 s="21">
        <v>5000</v>
      </c>
      <c r="E2137" s="2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9">
        <f t="shared" si="133"/>
        <v>21.727272727272727</v>
      </c>
      <c r="Q2137" t="s">
        <v>8313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 s="21">
        <v>80000</v>
      </c>
      <c r="E2138" s="2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9">
        <f t="shared" si="133"/>
        <v>11.922499999999999</v>
      </c>
      <c r="Q2138" t="s">
        <v>8313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 s="21">
        <v>50000</v>
      </c>
      <c r="E2139" s="2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9">
        <f t="shared" si="133"/>
        <v>26.59737827715356</v>
      </c>
      <c r="Q2139" t="s">
        <v>8313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 s="21">
        <v>1000</v>
      </c>
      <c r="E2140" s="2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9">
        <f t="shared" si="133"/>
        <v>10.666666666666666</v>
      </c>
      <c r="Q2140" t="s">
        <v>8313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 s="21">
        <v>30000</v>
      </c>
      <c r="E2141" s="2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9">
        <f t="shared" si="133"/>
        <v>29.035714285714285</v>
      </c>
      <c r="Q2141" t="s">
        <v>8313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 s="21">
        <v>500000</v>
      </c>
      <c r="E2142" s="2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9">
        <f t="shared" si="133"/>
        <v>50.909090909090907</v>
      </c>
      <c r="Q2142" t="s">
        <v>8313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 s="21">
        <v>15000</v>
      </c>
      <c r="E2143" s="21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 t="e">
        <f t="shared" si="133"/>
        <v>#DIV/0!</v>
      </c>
      <c r="Q2143" t="s">
        <v>8313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 s="21">
        <v>10500</v>
      </c>
      <c r="E2144" s="2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9">
        <f t="shared" si="133"/>
        <v>50.083333333333336</v>
      </c>
      <c r="Q2144" t="s">
        <v>8313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 s="21">
        <v>2000</v>
      </c>
      <c r="E2145" s="2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9">
        <f t="shared" si="133"/>
        <v>45</v>
      </c>
      <c r="Q2145" t="s">
        <v>8313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 s="21">
        <v>35500</v>
      </c>
      <c r="E2146" s="2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9">
        <f t="shared" si="133"/>
        <v>25.291666666666668</v>
      </c>
      <c r="Q2146" t="s">
        <v>8313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 s="21">
        <v>15000</v>
      </c>
      <c r="E2147" s="2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9">
        <f t="shared" si="133"/>
        <v>51.292134831460672</v>
      </c>
      <c r="Q2147" t="s">
        <v>8313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 s="21">
        <v>5000</v>
      </c>
      <c r="E2148" s="21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9">
        <f t="shared" si="133"/>
        <v>1</v>
      </c>
      <c r="Q2148" t="s">
        <v>8313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 s="21">
        <v>390000</v>
      </c>
      <c r="E2149" s="2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9">
        <f t="shared" si="133"/>
        <v>49.381818181818183</v>
      </c>
      <c r="Q2149" t="s">
        <v>8313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 s="21">
        <v>100</v>
      </c>
      <c r="E2150" s="21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9">
        <f t="shared" si="133"/>
        <v>1</v>
      </c>
      <c r="Q2150" t="s">
        <v>8313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 s="21">
        <v>2000</v>
      </c>
      <c r="E2151" s="2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 t="e">
        <f t="shared" si="133"/>
        <v>#DIV/0!</v>
      </c>
      <c r="Q2151" t="s">
        <v>8313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 s="21">
        <v>50000</v>
      </c>
      <c r="E2152" s="2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9">
        <f t="shared" si="133"/>
        <v>101.25</v>
      </c>
      <c r="Q2152" t="s">
        <v>8313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 s="21">
        <v>45000</v>
      </c>
      <c r="E2153" s="2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9">
        <f t="shared" si="133"/>
        <v>19.666666666666668</v>
      </c>
      <c r="Q2153" t="s">
        <v>8313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 s="21">
        <v>30000</v>
      </c>
      <c r="E2154" s="21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9">
        <f t="shared" si="133"/>
        <v>12.5</v>
      </c>
      <c r="Q2154" t="s">
        <v>8313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 s="21">
        <v>372625</v>
      </c>
      <c r="E2155" s="21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9">
        <f t="shared" si="133"/>
        <v>8.5</v>
      </c>
      <c r="Q2155" t="s">
        <v>8313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 s="21">
        <v>250</v>
      </c>
      <c r="E2156" s="21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9">
        <f t="shared" si="133"/>
        <v>1</v>
      </c>
      <c r="Q2156" t="s">
        <v>8313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 s="21">
        <v>5000</v>
      </c>
      <c r="E2157" s="2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9">
        <f t="shared" si="133"/>
        <v>23</v>
      </c>
      <c r="Q2157" t="s">
        <v>8313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 s="21">
        <v>56000</v>
      </c>
      <c r="E2158" s="2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9">
        <f t="shared" si="133"/>
        <v>17.987951807228917</v>
      </c>
      <c r="Q2158" t="s">
        <v>8313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 s="21">
        <v>75000</v>
      </c>
      <c r="E2159" s="2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9">
        <f t="shared" si="133"/>
        <v>370.94736842105266</v>
      </c>
      <c r="Q2159" t="s">
        <v>8313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 s="21">
        <v>300000</v>
      </c>
      <c r="E2160" s="2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9">
        <f t="shared" si="133"/>
        <v>63.569485530546629</v>
      </c>
      <c r="Q2160" t="s">
        <v>8313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 s="21">
        <v>3600</v>
      </c>
      <c r="E2161" s="2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9">
        <f t="shared" si="133"/>
        <v>13</v>
      </c>
      <c r="Q2161" t="s">
        <v>8313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 s="21">
        <v>10000</v>
      </c>
      <c r="E2162" s="21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9">
        <f t="shared" si="133"/>
        <v>5.3125</v>
      </c>
      <c r="Q2162" t="s">
        <v>8313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 s="21">
        <v>400</v>
      </c>
      <c r="E2163" s="2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9">
        <f t="shared" si="133"/>
        <v>35.615384615384613</v>
      </c>
      <c r="Q2163" t="s">
        <v>8312</v>
      </c>
      <c r="R2163" t="s">
        <v>8311</v>
      </c>
      <c r="S2163" s="13">
        <f t="shared" si="134"/>
        <v>42240.852534722217</v>
      </c>
      <c r="T2163" s="13">
        <f t="shared" si="135"/>
        <v>42270.852534722217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 s="21">
        <v>4500</v>
      </c>
      <c r="E2164" s="2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9">
        <f t="shared" si="133"/>
        <v>87.103448275862064</v>
      </c>
      <c r="Q2164" t="s">
        <v>8312</v>
      </c>
      <c r="R2164" t="s">
        <v>8311</v>
      </c>
      <c r="S2164" s="13">
        <f t="shared" si="134"/>
        <v>41813.766099537039</v>
      </c>
      <c r="T2164" s="13">
        <f t="shared" si="135"/>
        <v>41844.766099537039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 s="21">
        <v>2500</v>
      </c>
      <c r="E2165" s="2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9">
        <f t="shared" si="133"/>
        <v>75.11363636363636</v>
      </c>
      <c r="Q2165" t="s">
        <v>8312</v>
      </c>
      <c r="R2165" t="s">
        <v>8311</v>
      </c>
      <c r="S2165" s="13">
        <f t="shared" si="134"/>
        <v>42111.899537037039</v>
      </c>
      <c r="T2165" s="13">
        <f t="shared" si="135"/>
        <v>42163.159722222219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 s="21">
        <v>5500</v>
      </c>
      <c r="E2166" s="2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9">
        <f t="shared" si="133"/>
        <v>68.01204819277109</v>
      </c>
      <c r="Q2166" t="s">
        <v>8312</v>
      </c>
      <c r="R2166" t="s">
        <v>8311</v>
      </c>
      <c r="S2166" s="13">
        <f t="shared" si="134"/>
        <v>42515.71775462963</v>
      </c>
      <c r="T2166" s="13">
        <f t="shared" si="135"/>
        <v>42546.165972222225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 s="21">
        <v>2500</v>
      </c>
      <c r="E2167" s="2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9">
        <f t="shared" si="133"/>
        <v>29.623931623931625</v>
      </c>
      <c r="Q2167" t="s">
        <v>8312</v>
      </c>
      <c r="R2167" t="s">
        <v>8311</v>
      </c>
      <c r="S2167" s="13">
        <f t="shared" si="134"/>
        <v>42438.667071759264</v>
      </c>
      <c r="T2167" s="13">
        <f t="shared" si="135"/>
        <v>42468.625405092593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 s="21">
        <v>2000</v>
      </c>
      <c r="E2168" s="2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9">
        <f t="shared" si="133"/>
        <v>91.625</v>
      </c>
      <c r="Q2168" t="s">
        <v>8312</v>
      </c>
      <c r="R2168" t="s">
        <v>8311</v>
      </c>
      <c r="S2168" s="13">
        <f t="shared" si="134"/>
        <v>41933.838171296295</v>
      </c>
      <c r="T2168" s="13">
        <f t="shared" si="135"/>
        <v>41978.879837962959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 s="21">
        <v>150</v>
      </c>
      <c r="E2169" s="2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9">
        <f t="shared" si="133"/>
        <v>22.5</v>
      </c>
      <c r="Q2169" t="s">
        <v>8312</v>
      </c>
      <c r="R2169" t="s">
        <v>8311</v>
      </c>
      <c r="S2169" s="13">
        <f t="shared" si="134"/>
        <v>41153.066400462965</v>
      </c>
      <c r="T2169" s="13">
        <f t="shared" si="135"/>
        <v>41167.066400462965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 s="21">
        <v>18000</v>
      </c>
      <c r="E2170" s="2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9">
        <f t="shared" si="133"/>
        <v>64.366735294117646</v>
      </c>
      <c r="Q2170" t="s">
        <v>8312</v>
      </c>
      <c r="R2170" t="s">
        <v>8311</v>
      </c>
      <c r="S2170" s="13">
        <f t="shared" si="134"/>
        <v>42745.600243055553</v>
      </c>
      <c r="T2170" s="13">
        <f t="shared" si="135"/>
        <v>42776.208333333328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 s="21">
        <v>153</v>
      </c>
      <c r="E2171" s="2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9">
        <f t="shared" si="133"/>
        <v>21.857142857142858</v>
      </c>
      <c r="Q2171" t="s">
        <v>8312</v>
      </c>
      <c r="R2171" t="s">
        <v>8311</v>
      </c>
      <c r="S2171" s="13">
        <f t="shared" si="134"/>
        <v>42793.700821759259</v>
      </c>
      <c r="T2171" s="13">
        <f t="shared" si="135"/>
        <v>42796.700821759259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 s="21">
        <v>350</v>
      </c>
      <c r="E2172" s="2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9">
        <f t="shared" si="133"/>
        <v>33.315789473684212</v>
      </c>
      <c r="Q2172" t="s">
        <v>8312</v>
      </c>
      <c r="R2172" t="s">
        <v>8311</v>
      </c>
      <c r="S2172" s="13">
        <f t="shared" si="134"/>
        <v>42198.750254629631</v>
      </c>
      <c r="T2172" s="13">
        <f t="shared" si="135"/>
        <v>42238.750254629631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 s="21">
        <v>4000</v>
      </c>
      <c r="E2173" s="2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9">
        <f t="shared" si="133"/>
        <v>90.276595744680847</v>
      </c>
      <c r="Q2173" t="s">
        <v>8312</v>
      </c>
      <c r="R2173" t="s">
        <v>8311</v>
      </c>
      <c r="S2173" s="13">
        <f t="shared" si="134"/>
        <v>42141.95711805555</v>
      </c>
      <c r="T2173" s="13">
        <f t="shared" si="135"/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 s="21">
        <v>1000</v>
      </c>
      <c r="E2174" s="2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9">
        <f t="shared" si="133"/>
        <v>76.92307692307692</v>
      </c>
      <c r="Q2174" t="s">
        <v>8312</v>
      </c>
      <c r="R2174" t="s">
        <v>8311</v>
      </c>
      <c r="S2174" s="13">
        <f t="shared" si="134"/>
        <v>42082.580092592587</v>
      </c>
      <c r="T2174" s="13">
        <f t="shared" si="135"/>
        <v>42112.580092592587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 s="21">
        <v>4200</v>
      </c>
      <c r="E2175" s="2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9">
        <f t="shared" si="133"/>
        <v>59.233333333333334</v>
      </c>
      <c r="Q2175" t="s">
        <v>8312</v>
      </c>
      <c r="R2175" t="s">
        <v>8311</v>
      </c>
      <c r="S2175" s="13">
        <f t="shared" si="134"/>
        <v>41495.692627314813</v>
      </c>
      <c r="T2175" s="13">
        <f t="shared" si="135"/>
        <v>41527.165972222225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 s="21">
        <v>4000</v>
      </c>
      <c r="E2176" s="2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9">
        <f t="shared" si="133"/>
        <v>65.38095238095238</v>
      </c>
      <c r="Q2176" t="s">
        <v>8312</v>
      </c>
      <c r="R2176" t="s">
        <v>8311</v>
      </c>
      <c r="S2176" s="13">
        <f t="shared" si="134"/>
        <v>42465.542905092589</v>
      </c>
      <c r="T2176" s="13">
        <f t="shared" si="135"/>
        <v>42495.542905092589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 s="21">
        <v>700</v>
      </c>
      <c r="E2177" s="2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9">
        <f t="shared" si="133"/>
        <v>67.307692307692307</v>
      </c>
      <c r="Q2177" t="s">
        <v>8312</v>
      </c>
      <c r="R2177" t="s">
        <v>8311</v>
      </c>
      <c r="S2177" s="13">
        <f t="shared" si="134"/>
        <v>42565.009097222224</v>
      </c>
      <c r="T2177" s="13">
        <f t="shared" si="135"/>
        <v>42572.009097222224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 s="21">
        <v>5000</v>
      </c>
      <c r="E2178" s="2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9">
        <f t="shared" si="133"/>
        <v>88.74647887323944</v>
      </c>
      <c r="Q2178" t="s">
        <v>8312</v>
      </c>
      <c r="R2178" t="s">
        <v>8311</v>
      </c>
      <c r="S2178" s="13">
        <f t="shared" si="134"/>
        <v>42096.633206018523</v>
      </c>
      <c r="T2178" s="13">
        <f t="shared" si="135"/>
        <v>42126.633206018523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 s="21">
        <v>2500</v>
      </c>
      <c r="E2179" s="2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8312</v>
      </c>
      <c r="R2179" t="s">
        <v>8311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 s="21">
        <v>25000</v>
      </c>
      <c r="E2180" s="2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9">
        <f t="shared" si="137"/>
        <v>40.349243306169967</v>
      </c>
      <c r="Q2180" t="s">
        <v>8312</v>
      </c>
      <c r="R2180" t="s">
        <v>8311</v>
      </c>
      <c r="S2180" s="13">
        <f t="shared" si="138"/>
        <v>42723.63653935185</v>
      </c>
      <c r="T2180" s="13">
        <f t="shared" si="139"/>
        <v>42753.63653935185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 s="21">
        <v>1000</v>
      </c>
      <c r="E2181" s="2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9">
        <f t="shared" si="137"/>
        <v>76.857142857142861</v>
      </c>
      <c r="Q2181" t="s">
        <v>8312</v>
      </c>
      <c r="R2181" t="s">
        <v>8311</v>
      </c>
      <c r="S2181" s="13">
        <f t="shared" si="138"/>
        <v>42075.171203703707</v>
      </c>
      <c r="T2181" s="13">
        <f t="shared" si="139"/>
        <v>42105.171203703707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 s="21">
        <v>5000</v>
      </c>
      <c r="E2182" s="2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9">
        <f t="shared" si="137"/>
        <v>68.707820512820518</v>
      </c>
      <c r="Q2182" t="s">
        <v>8312</v>
      </c>
      <c r="R2182" t="s">
        <v>8311</v>
      </c>
      <c r="S2182" s="13">
        <f t="shared" si="138"/>
        <v>42279.669768518521</v>
      </c>
      <c r="T2182" s="13">
        <f t="shared" si="139"/>
        <v>42321.711435185185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 s="21">
        <v>2000</v>
      </c>
      <c r="E2183" s="2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9">
        <f t="shared" si="137"/>
        <v>57.773584905660378</v>
      </c>
      <c r="Q2183" t="s">
        <v>8313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 s="21">
        <v>3000</v>
      </c>
      <c r="E2184" s="2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9">
        <f t="shared" si="137"/>
        <v>44.171348314606739</v>
      </c>
      <c r="Q2184" t="s">
        <v>8313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 s="21">
        <v>1800</v>
      </c>
      <c r="E2185" s="2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9">
        <f t="shared" si="137"/>
        <v>31.566308243727597</v>
      </c>
      <c r="Q2185" t="s">
        <v>8313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 s="21">
        <v>10000</v>
      </c>
      <c r="E2186" s="2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9">
        <f t="shared" si="137"/>
        <v>107.04511278195488</v>
      </c>
      <c r="Q2186" t="s">
        <v>8313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 s="21">
        <v>5000</v>
      </c>
      <c r="E2187" s="2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9">
        <f t="shared" si="137"/>
        <v>149.03451043338683</v>
      </c>
      <c r="Q2187" t="s">
        <v>8313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 s="21">
        <v>20000</v>
      </c>
      <c r="E2188" s="2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9">
        <f t="shared" si="137"/>
        <v>55.956632653061227</v>
      </c>
      <c r="Q2188" t="s">
        <v>8313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 s="21">
        <v>20000</v>
      </c>
      <c r="E2189" s="2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9">
        <f t="shared" si="137"/>
        <v>56.970381807973048</v>
      </c>
      <c r="Q2189" t="s">
        <v>8313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 s="21">
        <v>5494</v>
      </c>
      <c r="E2190" s="2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9">
        <f t="shared" si="137"/>
        <v>44.056420233463037</v>
      </c>
      <c r="Q2190" t="s">
        <v>8313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 s="21">
        <v>1200</v>
      </c>
      <c r="E2191" s="2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9">
        <f t="shared" si="137"/>
        <v>68.625</v>
      </c>
      <c r="Q2191" t="s">
        <v>8313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 s="21">
        <v>19000</v>
      </c>
      <c r="E2192" s="2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9">
        <f t="shared" si="137"/>
        <v>65.318435754189949</v>
      </c>
      <c r="Q2192" t="s">
        <v>8313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 s="21">
        <v>750</v>
      </c>
      <c r="E2193" s="2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9">
        <f t="shared" si="137"/>
        <v>35.92</v>
      </c>
      <c r="Q2193" t="s">
        <v>8313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 s="21">
        <v>12000</v>
      </c>
      <c r="E2194" s="2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9">
        <f t="shared" si="137"/>
        <v>40.070667078443485</v>
      </c>
      <c r="Q2194" t="s">
        <v>8313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 s="21">
        <v>15000</v>
      </c>
      <c r="E2195" s="2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9">
        <f t="shared" si="137"/>
        <v>75.647714604236342</v>
      </c>
      <c r="Q2195" t="s">
        <v>8313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 s="21">
        <v>10000</v>
      </c>
      <c r="E2196" s="2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9">
        <f t="shared" si="137"/>
        <v>61.203872437357631</v>
      </c>
      <c r="Q2196" t="s">
        <v>8313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 s="21">
        <v>4600</v>
      </c>
      <c r="E2197" s="2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9">
        <f t="shared" si="137"/>
        <v>48.130434782608695</v>
      </c>
      <c r="Q2197" t="s">
        <v>8313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 s="21">
        <v>14000</v>
      </c>
      <c r="E2198" s="2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9">
        <f t="shared" si="137"/>
        <v>68.106837606837601</v>
      </c>
      <c r="Q2198" t="s">
        <v>8313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 s="21">
        <v>30000</v>
      </c>
      <c r="E2199" s="2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9">
        <f t="shared" si="137"/>
        <v>65.891300230946882</v>
      </c>
      <c r="Q2199" t="s">
        <v>8313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 s="21">
        <v>40000</v>
      </c>
      <c r="E2200" s="2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9">
        <f t="shared" si="137"/>
        <v>81.654377880184327</v>
      </c>
      <c r="Q2200" t="s">
        <v>8313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 s="21">
        <v>9000</v>
      </c>
      <c r="E2201" s="2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9">
        <f t="shared" si="137"/>
        <v>52.701195219123505</v>
      </c>
      <c r="Q2201" t="s">
        <v>8313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 s="21">
        <v>2000</v>
      </c>
      <c r="E2202" s="2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9">
        <f t="shared" si="137"/>
        <v>41.228136882129277</v>
      </c>
      <c r="Q2202" t="s">
        <v>8313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 s="21">
        <v>110</v>
      </c>
      <c r="E2203" s="2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9">
        <f t="shared" si="137"/>
        <v>15.035357142857142</v>
      </c>
      <c r="Q2203" t="s">
        <v>8312</v>
      </c>
      <c r="R2203" t="s">
        <v>8331</v>
      </c>
      <c r="S2203" s="13">
        <f t="shared" si="138"/>
        <v>41276.846817129634</v>
      </c>
      <c r="T2203" s="13">
        <f t="shared" si="139"/>
        <v>41290.846817129634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 s="21">
        <v>4000</v>
      </c>
      <c r="E2204" s="2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9">
        <f t="shared" si="137"/>
        <v>39.066920943134534</v>
      </c>
      <c r="Q2204" t="s">
        <v>8312</v>
      </c>
      <c r="R2204" t="s">
        <v>8331</v>
      </c>
      <c r="S2204" s="13">
        <f t="shared" si="138"/>
        <v>41184.849166666667</v>
      </c>
      <c r="T2204" s="13">
        <f t="shared" si="139"/>
        <v>41214.849166666667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 s="21">
        <v>2000</v>
      </c>
      <c r="E2205" s="2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9">
        <f t="shared" si="137"/>
        <v>43.82</v>
      </c>
      <c r="Q2205" t="s">
        <v>8312</v>
      </c>
      <c r="R2205" t="s">
        <v>8331</v>
      </c>
      <c r="S2205" s="13">
        <f t="shared" si="138"/>
        <v>42241.85974537037</v>
      </c>
      <c r="T2205" s="13">
        <f t="shared" si="139"/>
        <v>42271.85974537037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 s="21">
        <v>1500</v>
      </c>
      <c r="E2206" s="2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9">
        <f t="shared" si="137"/>
        <v>27.301369863013697</v>
      </c>
      <c r="Q2206" t="s">
        <v>8312</v>
      </c>
      <c r="R2206" t="s">
        <v>8331</v>
      </c>
      <c r="S2206" s="13">
        <f t="shared" si="138"/>
        <v>41312.311562499999</v>
      </c>
      <c r="T2206" s="13">
        <f t="shared" si="139"/>
        <v>41342.311562499999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 s="21">
        <v>750</v>
      </c>
      <c r="E2207" s="2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9">
        <f t="shared" si="137"/>
        <v>42.222222222222221</v>
      </c>
      <c r="Q2207" t="s">
        <v>8312</v>
      </c>
      <c r="R2207" t="s">
        <v>8331</v>
      </c>
      <c r="S2207" s="13">
        <f t="shared" si="138"/>
        <v>41031.82163194444</v>
      </c>
      <c r="T2207" s="13">
        <f t="shared" si="139"/>
        <v>41061.82163194444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 s="21">
        <v>1100</v>
      </c>
      <c r="E2208" s="2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9">
        <f t="shared" si="137"/>
        <v>33.235294117647058</v>
      </c>
      <c r="Q2208" t="s">
        <v>8312</v>
      </c>
      <c r="R2208" t="s">
        <v>8331</v>
      </c>
      <c r="S2208" s="13">
        <f t="shared" si="138"/>
        <v>40997.257222222222</v>
      </c>
      <c r="T2208" s="13">
        <f t="shared" si="139"/>
        <v>41015.257222222222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 s="21">
        <v>2000</v>
      </c>
      <c r="E2209" s="2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9">
        <f t="shared" si="137"/>
        <v>285.71428571428572</v>
      </c>
      <c r="Q2209" t="s">
        <v>8312</v>
      </c>
      <c r="R2209" t="s">
        <v>8331</v>
      </c>
      <c r="S2209" s="13">
        <f t="shared" si="138"/>
        <v>41564.194131944445</v>
      </c>
      <c r="T2209" s="13">
        <f t="shared" si="139"/>
        <v>41594.235798611109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 s="21">
        <v>1000</v>
      </c>
      <c r="E2210" s="2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9">
        <f t="shared" si="137"/>
        <v>42.333333333333336</v>
      </c>
      <c r="Q2210" t="s">
        <v>8312</v>
      </c>
      <c r="R2210" t="s">
        <v>8331</v>
      </c>
      <c r="S2210" s="13">
        <f t="shared" si="138"/>
        <v>40946.882245370369</v>
      </c>
      <c r="T2210" s="13">
        <f t="shared" si="139"/>
        <v>41006.166666666664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 s="21">
        <v>500</v>
      </c>
      <c r="E2211" s="2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9">
        <f t="shared" si="137"/>
        <v>50.266666666666666</v>
      </c>
      <c r="Q2211" t="s">
        <v>8312</v>
      </c>
      <c r="R2211" t="s">
        <v>8331</v>
      </c>
      <c r="S2211" s="13">
        <f t="shared" si="138"/>
        <v>41732.479675925926</v>
      </c>
      <c r="T2211" s="13">
        <f t="shared" si="139"/>
        <v>41743.958333333336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 s="21">
        <v>4000</v>
      </c>
      <c r="E2212" s="2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9">
        <f t="shared" si="137"/>
        <v>61.902777777777779</v>
      </c>
      <c r="Q2212" t="s">
        <v>8312</v>
      </c>
      <c r="R2212" t="s">
        <v>8331</v>
      </c>
      <c r="S2212" s="13">
        <f t="shared" si="138"/>
        <v>40956.066087962965</v>
      </c>
      <c r="T2212" s="13">
        <f t="shared" si="139"/>
        <v>41013.73333333333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 s="21">
        <v>2500</v>
      </c>
      <c r="E2213" s="2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9">
        <f t="shared" si="137"/>
        <v>40.75</v>
      </c>
      <c r="Q2213" t="s">
        <v>8312</v>
      </c>
      <c r="R2213" t="s">
        <v>8331</v>
      </c>
      <c r="S2213" s="13">
        <f t="shared" si="138"/>
        <v>41716.785011574073</v>
      </c>
      <c r="T2213" s="13">
        <f t="shared" si="139"/>
        <v>41739.290972222225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 s="21">
        <v>6000</v>
      </c>
      <c r="E2214" s="2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9">
        <f t="shared" si="137"/>
        <v>55.796747967479675</v>
      </c>
      <c r="Q2214" t="s">
        <v>8312</v>
      </c>
      <c r="R2214" t="s">
        <v>8331</v>
      </c>
      <c r="S2214" s="13">
        <f t="shared" si="138"/>
        <v>41548.747418981482</v>
      </c>
      <c r="T2214" s="13">
        <f t="shared" si="139"/>
        <v>41582.041666666664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 s="21">
        <v>5</v>
      </c>
      <c r="E2215" s="21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9">
        <f t="shared" si="137"/>
        <v>10</v>
      </c>
      <c r="Q2215" t="s">
        <v>8312</v>
      </c>
      <c r="R2215" t="s">
        <v>8331</v>
      </c>
      <c r="S2215" s="13">
        <f t="shared" si="138"/>
        <v>42109.826145833329</v>
      </c>
      <c r="T2215" s="13">
        <f t="shared" si="139"/>
        <v>42139.826145833329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 s="21">
        <v>600</v>
      </c>
      <c r="E2216" s="2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9">
        <f t="shared" si="137"/>
        <v>73.125416666666666</v>
      </c>
      <c r="Q2216" t="s">
        <v>8312</v>
      </c>
      <c r="R2216" t="s">
        <v>8331</v>
      </c>
      <c r="S2216" s="13">
        <f t="shared" si="138"/>
        <v>41646.792222222226</v>
      </c>
      <c r="T2216" s="13">
        <f t="shared" si="139"/>
        <v>41676.792222222226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 s="21">
        <v>550</v>
      </c>
      <c r="E2217" s="2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9">
        <f t="shared" si="137"/>
        <v>26.060606060606062</v>
      </c>
      <c r="Q2217" t="s">
        <v>8312</v>
      </c>
      <c r="R2217" t="s">
        <v>8331</v>
      </c>
      <c r="S2217" s="13">
        <f t="shared" si="138"/>
        <v>40958.717268518521</v>
      </c>
      <c r="T2217" s="13">
        <f t="shared" si="139"/>
        <v>40981.290972222225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 s="21">
        <v>300</v>
      </c>
      <c r="E2218" s="2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9">
        <f t="shared" si="137"/>
        <v>22.642857142857142</v>
      </c>
      <c r="Q2218" t="s">
        <v>8312</v>
      </c>
      <c r="R2218" t="s">
        <v>8331</v>
      </c>
      <c r="S2218" s="13">
        <f t="shared" si="138"/>
        <v>42194.751678240747</v>
      </c>
      <c r="T2218" s="13">
        <f t="shared" si="139"/>
        <v>42208.751678240747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 s="21">
        <v>420</v>
      </c>
      <c r="E2219" s="2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9">
        <f t="shared" si="137"/>
        <v>47.222222222222221</v>
      </c>
      <c r="Q2219" t="s">
        <v>8312</v>
      </c>
      <c r="R2219" t="s">
        <v>8331</v>
      </c>
      <c r="S2219" s="13">
        <f t="shared" si="138"/>
        <v>42299.776770833334</v>
      </c>
      <c r="T2219" s="13">
        <f t="shared" si="139"/>
        <v>42310.333333333328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 s="21">
        <v>2000</v>
      </c>
      <c r="E2220" s="2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9">
        <f t="shared" si="137"/>
        <v>32.324473684210524</v>
      </c>
      <c r="Q2220" t="s">
        <v>8312</v>
      </c>
      <c r="R2220" t="s">
        <v>8331</v>
      </c>
      <c r="S2220" s="13">
        <f t="shared" si="138"/>
        <v>41127.812303240738</v>
      </c>
      <c r="T2220" s="13">
        <f t="shared" si="139"/>
        <v>41150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 s="21">
        <v>1000</v>
      </c>
      <c r="E2221" s="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9">
        <f t="shared" si="137"/>
        <v>53.421052631578945</v>
      </c>
      <c r="Q2221" t="s">
        <v>8312</v>
      </c>
      <c r="R2221" t="s">
        <v>8331</v>
      </c>
      <c r="S2221" s="13">
        <f t="shared" si="138"/>
        <v>42205.718888888892</v>
      </c>
      <c r="T2221" s="13">
        <f t="shared" si="139"/>
        <v>42235.718888888892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 s="21">
        <v>3500</v>
      </c>
      <c r="E2222" s="2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9">
        <f t="shared" si="137"/>
        <v>51.304347826086953</v>
      </c>
      <c r="Q2222" t="s">
        <v>8312</v>
      </c>
      <c r="R2222" t="s">
        <v>8331</v>
      </c>
      <c r="S2222" s="13">
        <f t="shared" si="138"/>
        <v>41452.060601851852</v>
      </c>
      <c r="T2222" s="13">
        <f t="shared" si="139"/>
        <v>41482.060601851852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 s="21">
        <v>7500</v>
      </c>
      <c r="E2223" s="2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9">
        <f t="shared" si="137"/>
        <v>37.197247706422019</v>
      </c>
      <c r="Q2223" t="s">
        <v>8313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 s="21">
        <v>500</v>
      </c>
      <c r="E2224" s="2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9">
        <f t="shared" si="137"/>
        <v>27.1</v>
      </c>
      <c r="Q2224" t="s">
        <v>8313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 s="21">
        <v>19500</v>
      </c>
      <c r="E2225" s="2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9">
        <f t="shared" si="137"/>
        <v>206.31</v>
      </c>
      <c r="Q2225" t="s">
        <v>8313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 s="21">
        <v>10000</v>
      </c>
      <c r="E2226" s="2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9">
        <f t="shared" si="137"/>
        <v>82.145270270270274</v>
      </c>
      <c r="Q2226" t="s">
        <v>8313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 s="21">
        <v>21000</v>
      </c>
      <c r="E2227" s="2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9">
        <f t="shared" si="137"/>
        <v>164.79651993355483</v>
      </c>
      <c r="Q2227" t="s">
        <v>8313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 s="21">
        <v>18000</v>
      </c>
      <c r="E2228" s="2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9">
        <f t="shared" si="137"/>
        <v>60.820280373831778</v>
      </c>
      <c r="Q2228" t="s">
        <v>8313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 s="21">
        <v>13000</v>
      </c>
      <c r="E2229" s="2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9">
        <f t="shared" si="137"/>
        <v>67.970099667774093</v>
      </c>
      <c r="Q2229" t="s">
        <v>8313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 s="21">
        <v>1000</v>
      </c>
      <c r="E2230" s="2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9">
        <f t="shared" si="137"/>
        <v>81.561805555555551</v>
      </c>
      <c r="Q2230" t="s">
        <v>8313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 s="21">
        <v>8012</v>
      </c>
      <c r="E2231" s="2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9">
        <f t="shared" si="137"/>
        <v>25.42547309833024</v>
      </c>
      <c r="Q2231" t="s">
        <v>8313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 s="21">
        <v>8500</v>
      </c>
      <c r="E2232" s="2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9">
        <f t="shared" si="137"/>
        <v>21.497991967871485</v>
      </c>
      <c r="Q2232" t="s">
        <v>8313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 s="21">
        <v>2500</v>
      </c>
      <c r="E2233" s="2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9">
        <f t="shared" si="137"/>
        <v>27.226630727762803</v>
      </c>
      <c r="Q2233" t="s">
        <v>8313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 s="21">
        <v>5000</v>
      </c>
      <c r="E2234" s="2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9">
        <f t="shared" si="137"/>
        <v>25.091093117408906</v>
      </c>
      <c r="Q2234" t="s">
        <v>8313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 s="21">
        <v>2500</v>
      </c>
      <c r="E2235" s="2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9">
        <f t="shared" si="137"/>
        <v>21.230179028132991</v>
      </c>
      <c r="Q2235" t="s">
        <v>8313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 s="21">
        <v>100</v>
      </c>
      <c r="E2236" s="2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9">
        <f t="shared" si="137"/>
        <v>41.607142857142854</v>
      </c>
      <c r="Q2236" t="s">
        <v>8313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 s="21">
        <v>13000</v>
      </c>
      <c r="E2237" s="2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9">
        <f t="shared" si="137"/>
        <v>135.58503401360545</v>
      </c>
      <c r="Q2237" t="s">
        <v>8313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 s="21">
        <v>2800</v>
      </c>
      <c r="E2238" s="2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9">
        <f t="shared" si="137"/>
        <v>22.116176470588236</v>
      </c>
      <c r="Q2238" t="s">
        <v>8313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 s="21">
        <v>18000</v>
      </c>
      <c r="E2239" s="2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9">
        <f t="shared" si="137"/>
        <v>64.625635808748726</v>
      </c>
      <c r="Q2239" t="s">
        <v>8313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 s="21">
        <v>4000</v>
      </c>
      <c r="E2240" s="2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9">
        <f t="shared" si="137"/>
        <v>69.569620253164558</v>
      </c>
      <c r="Q2240" t="s">
        <v>8313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 s="21">
        <v>25000</v>
      </c>
      <c r="E2241" s="2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9">
        <f t="shared" si="137"/>
        <v>75.133028169014082</v>
      </c>
      <c r="Q2241" t="s">
        <v>8313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 s="21">
        <v>5000</v>
      </c>
      <c r="E2242" s="2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9">
        <f t="shared" si="137"/>
        <v>140.97916666666666</v>
      </c>
      <c r="Q2242" t="s">
        <v>8313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 s="21">
        <v>1000</v>
      </c>
      <c r="E2243" s="2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8313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 s="21">
        <v>10000</v>
      </c>
      <c r="E2244" s="2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9">
        <f t="shared" si="141"/>
        <v>53.865251485148519</v>
      </c>
      <c r="Q2244" t="s">
        <v>8313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 s="21">
        <v>1</v>
      </c>
      <c r="E2245" s="2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9">
        <f t="shared" si="141"/>
        <v>4.5712530712530715</v>
      </c>
      <c r="Q2245" t="s">
        <v>8313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 s="21">
        <v>5000</v>
      </c>
      <c r="E2246" s="2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9">
        <f t="shared" si="141"/>
        <v>65.00344827586207</v>
      </c>
      <c r="Q2246" t="s">
        <v>8313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 s="21">
        <v>4000</v>
      </c>
      <c r="E2247" s="2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9">
        <f t="shared" si="141"/>
        <v>53.475252525252522</v>
      </c>
      <c r="Q2247" t="s">
        <v>8313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 s="21">
        <v>2500</v>
      </c>
      <c r="E2248" s="2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9">
        <f t="shared" si="141"/>
        <v>43.912280701754383</v>
      </c>
      <c r="Q2248" t="s">
        <v>8313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 s="21">
        <v>18500</v>
      </c>
      <c r="E2249" s="2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9">
        <f t="shared" si="141"/>
        <v>50.852631578947367</v>
      </c>
      <c r="Q2249" t="s">
        <v>8313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 s="21">
        <v>7000</v>
      </c>
      <c r="E2250" s="2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9">
        <f t="shared" si="141"/>
        <v>58.6328125</v>
      </c>
      <c r="Q2250" t="s">
        <v>8313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 s="21">
        <v>3500</v>
      </c>
      <c r="E2251" s="2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9">
        <f t="shared" si="141"/>
        <v>32.81666666666667</v>
      </c>
      <c r="Q2251" t="s">
        <v>8313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 s="21">
        <v>25000</v>
      </c>
      <c r="E2252" s="2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9">
        <f t="shared" si="141"/>
        <v>426.93169877408059</v>
      </c>
      <c r="Q2252" t="s">
        <v>8313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 s="21">
        <v>8500</v>
      </c>
      <c r="E2253" s="2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9">
        <f t="shared" si="141"/>
        <v>23.808729166666669</v>
      </c>
      <c r="Q2253" t="s">
        <v>8313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 s="21">
        <v>9000</v>
      </c>
      <c r="E2254" s="2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9">
        <f t="shared" si="141"/>
        <v>98.413654618473899</v>
      </c>
      <c r="Q2254" t="s">
        <v>8313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 s="21">
        <v>8000</v>
      </c>
      <c r="E2255" s="2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9">
        <f t="shared" si="141"/>
        <v>107.32142857142857</v>
      </c>
      <c r="Q2255" t="s">
        <v>8313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 s="21">
        <v>500</v>
      </c>
      <c r="E2256" s="2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9">
        <f t="shared" si="141"/>
        <v>11.67005076142132</v>
      </c>
      <c r="Q2256" t="s">
        <v>8313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 s="21">
        <v>3950</v>
      </c>
      <c r="E2257" s="2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9">
        <f t="shared" si="141"/>
        <v>41.782287822878232</v>
      </c>
      <c r="Q2257" t="s">
        <v>8313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 s="21">
        <v>480</v>
      </c>
      <c r="E2258" s="2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9">
        <f t="shared" si="141"/>
        <v>21.38</v>
      </c>
      <c r="Q2258" t="s">
        <v>8313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 s="21">
        <v>2500</v>
      </c>
      <c r="E2259" s="2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9">
        <f t="shared" si="141"/>
        <v>94.103550295857985</v>
      </c>
      <c r="Q2259" t="s">
        <v>8313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 s="21">
        <v>2200</v>
      </c>
      <c r="E2260" s="2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9">
        <f t="shared" si="141"/>
        <v>15.721951219512196</v>
      </c>
      <c r="Q2260" t="s">
        <v>8313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 s="21">
        <v>1000</v>
      </c>
      <c r="E2261" s="2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9">
        <f t="shared" si="141"/>
        <v>90.635922330097088</v>
      </c>
      <c r="Q2261" t="s">
        <v>8313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 s="21">
        <v>2500</v>
      </c>
      <c r="E2262" s="2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9">
        <f t="shared" si="141"/>
        <v>97.297619047619051</v>
      </c>
      <c r="Q2262" t="s">
        <v>8313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 s="21">
        <v>1000</v>
      </c>
      <c r="E2263" s="2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9">
        <f t="shared" si="141"/>
        <v>37.11904761904762</v>
      </c>
      <c r="Q2263" t="s">
        <v>8313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 s="21">
        <v>3300</v>
      </c>
      <c r="E2264" s="2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9">
        <f t="shared" si="141"/>
        <v>28.104972375690608</v>
      </c>
      <c r="Q2264" t="s">
        <v>8313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 s="21">
        <v>7500</v>
      </c>
      <c r="E2265" s="2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9">
        <f t="shared" si="141"/>
        <v>144.43333333333334</v>
      </c>
      <c r="Q2265" t="s">
        <v>8313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 s="21">
        <v>6000</v>
      </c>
      <c r="E2266" s="2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9">
        <f t="shared" si="141"/>
        <v>24.274157303370785</v>
      </c>
      <c r="Q2266" t="s">
        <v>8313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 s="21">
        <v>200</v>
      </c>
      <c r="E2267" s="2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9">
        <f t="shared" si="141"/>
        <v>35.117647058823529</v>
      </c>
      <c r="Q2267" t="s">
        <v>8313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 s="21">
        <v>1500</v>
      </c>
      <c r="E2268" s="2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9">
        <f t="shared" si="141"/>
        <v>24.762886597938145</v>
      </c>
      <c r="Q2268" t="s">
        <v>8313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 s="21">
        <v>20000</v>
      </c>
      <c r="E2269" s="2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9">
        <f t="shared" si="141"/>
        <v>188.37871287128712</v>
      </c>
      <c r="Q2269" t="s">
        <v>8313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 s="21">
        <v>28000</v>
      </c>
      <c r="E2270" s="2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9">
        <f t="shared" si="141"/>
        <v>148.08247422680412</v>
      </c>
      <c r="Q2270" t="s">
        <v>8313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 s="21">
        <v>2500</v>
      </c>
      <c r="E2271" s="2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9">
        <f t="shared" si="141"/>
        <v>49.934589800443462</v>
      </c>
      <c r="Q2271" t="s">
        <v>8313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 s="21">
        <v>25000</v>
      </c>
      <c r="E2272" s="2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9">
        <f t="shared" si="141"/>
        <v>107.82155688622754</v>
      </c>
      <c r="Q2272" t="s">
        <v>8313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 s="21">
        <v>20000</v>
      </c>
      <c r="E2273" s="2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9">
        <f t="shared" si="141"/>
        <v>42.63403614457831</v>
      </c>
      <c r="Q2273" t="s">
        <v>8313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 s="21">
        <v>1000</v>
      </c>
      <c r="E2274" s="2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9">
        <f t="shared" si="141"/>
        <v>14.370762711864407</v>
      </c>
      <c r="Q2274" t="s">
        <v>8313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 s="21">
        <v>2500</v>
      </c>
      <c r="E2275" s="2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9">
        <f t="shared" si="141"/>
        <v>37.476190476190474</v>
      </c>
      <c r="Q2275" t="s">
        <v>8313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 s="21">
        <v>2500</v>
      </c>
      <c r="E2276" s="2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9">
        <f t="shared" si="141"/>
        <v>30.202020202020201</v>
      </c>
      <c r="Q2276" t="s">
        <v>8313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 s="21">
        <v>650</v>
      </c>
      <c r="E2277" s="2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9">
        <f t="shared" si="141"/>
        <v>33.550632911392405</v>
      </c>
      <c r="Q2277" t="s">
        <v>8313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 s="21">
        <v>4589</v>
      </c>
      <c r="E2278" s="2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9">
        <f t="shared" si="141"/>
        <v>64.74666666666667</v>
      </c>
      <c r="Q2278" t="s">
        <v>8313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 s="21">
        <v>8500</v>
      </c>
      <c r="E2279" s="2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9">
        <f t="shared" si="141"/>
        <v>57.932367149758456</v>
      </c>
      <c r="Q2279" t="s">
        <v>8313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 s="21">
        <v>2000</v>
      </c>
      <c r="E2280" s="2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9">
        <f t="shared" si="141"/>
        <v>53.078431372549019</v>
      </c>
      <c r="Q2280" t="s">
        <v>8313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 s="21">
        <v>1000</v>
      </c>
      <c r="E2281" s="2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9">
        <f t="shared" si="141"/>
        <v>48.0625</v>
      </c>
      <c r="Q2281" t="s">
        <v>8313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 s="21">
        <v>9800</v>
      </c>
      <c r="E2282" s="2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9">
        <f t="shared" si="141"/>
        <v>82.396874999999994</v>
      </c>
      <c r="Q2282" t="s">
        <v>8313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 s="21">
        <v>300</v>
      </c>
      <c r="E2283" s="2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9">
        <f t="shared" si="141"/>
        <v>50.454545454545453</v>
      </c>
      <c r="Q2283" t="s">
        <v>8312</v>
      </c>
      <c r="R2283" t="s">
        <v>8311</v>
      </c>
      <c r="S2283" s="13">
        <f t="shared" si="142"/>
        <v>40687.285844907405</v>
      </c>
      <c r="T2283" s="13">
        <f t="shared" si="143"/>
        <v>40749.284722222219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 s="21">
        <v>750</v>
      </c>
      <c r="E2284" s="2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9">
        <f t="shared" si="141"/>
        <v>115.83333333333333</v>
      </c>
      <c r="Q2284" t="s">
        <v>8312</v>
      </c>
      <c r="R2284" t="s">
        <v>8311</v>
      </c>
      <c r="S2284" s="13">
        <f t="shared" si="142"/>
        <v>42323.17460648148</v>
      </c>
      <c r="T2284" s="13">
        <f t="shared" si="143"/>
        <v>42383.17460648148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 s="21">
        <v>3000</v>
      </c>
      <c r="E2285" s="2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9">
        <f t="shared" si="141"/>
        <v>63.03458333333333</v>
      </c>
      <c r="Q2285" t="s">
        <v>8312</v>
      </c>
      <c r="R2285" t="s">
        <v>8311</v>
      </c>
      <c r="S2285" s="13">
        <f t="shared" si="142"/>
        <v>40978.125046296293</v>
      </c>
      <c r="T2285" s="13">
        <f t="shared" si="143"/>
        <v>41038.083379629628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 s="21">
        <v>6000</v>
      </c>
      <c r="E2286" s="2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9">
        <f t="shared" si="141"/>
        <v>108.02152542372882</v>
      </c>
      <c r="Q2286" t="s">
        <v>8312</v>
      </c>
      <c r="R2286" t="s">
        <v>8311</v>
      </c>
      <c r="S2286" s="13">
        <f t="shared" si="142"/>
        <v>40585.796817129631</v>
      </c>
      <c r="T2286" s="13">
        <f t="shared" si="143"/>
        <v>40614.166666666664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 s="21">
        <v>3000</v>
      </c>
      <c r="E2287" s="2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9">
        <f t="shared" si="141"/>
        <v>46.088607594936711</v>
      </c>
      <c r="Q2287" t="s">
        <v>8312</v>
      </c>
      <c r="R2287" t="s">
        <v>8311</v>
      </c>
      <c r="S2287" s="13">
        <f t="shared" si="142"/>
        <v>41059.185682870368</v>
      </c>
      <c r="T2287" s="13">
        <f t="shared" si="143"/>
        <v>41089.185682870368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 s="21">
        <v>1500</v>
      </c>
      <c r="E2288" s="2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9">
        <f t="shared" si="141"/>
        <v>107.21428571428571</v>
      </c>
      <c r="Q2288" t="s">
        <v>8312</v>
      </c>
      <c r="R2288" t="s">
        <v>8311</v>
      </c>
      <c r="S2288" s="13">
        <f t="shared" si="142"/>
        <v>41494.963587962964</v>
      </c>
      <c r="T2288" s="13">
        <f t="shared" si="143"/>
        <v>41523.165972222225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 s="21">
        <v>4500</v>
      </c>
      <c r="E2289" s="2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9">
        <f t="shared" si="141"/>
        <v>50.9338679245283</v>
      </c>
      <c r="Q2289" t="s">
        <v>8312</v>
      </c>
      <c r="R2289" t="s">
        <v>8311</v>
      </c>
      <c r="S2289" s="13">
        <f t="shared" si="142"/>
        <v>41792.667361111111</v>
      </c>
      <c r="T2289" s="13">
        <f t="shared" si="143"/>
        <v>41813.667361111111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 s="21">
        <v>1000</v>
      </c>
      <c r="E2290" s="2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9">
        <f t="shared" si="141"/>
        <v>40.04</v>
      </c>
      <c r="Q2290" t="s">
        <v>8312</v>
      </c>
      <c r="R2290" t="s">
        <v>8311</v>
      </c>
      <c r="S2290" s="13">
        <f t="shared" si="142"/>
        <v>41067.827418981484</v>
      </c>
      <c r="T2290" s="13">
        <f t="shared" si="143"/>
        <v>41086.75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 s="21">
        <v>1500</v>
      </c>
      <c r="E2291" s="2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9">
        <f t="shared" si="141"/>
        <v>64.44</v>
      </c>
      <c r="Q2291" t="s">
        <v>8312</v>
      </c>
      <c r="R2291" t="s">
        <v>8311</v>
      </c>
      <c r="S2291" s="13">
        <f t="shared" si="142"/>
        <v>41571.998379629629</v>
      </c>
      <c r="T2291" s="13">
        <f t="shared" si="143"/>
        <v>41614.973611111112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 s="21">
        <v>1500</v>
      </c>
      <c r="E2292" s="2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9">
        <f t="shared" si="141"/>
        <v>53.827586206896555</v>
      </c>
      <c r="Q2292" t="s">
        <v>8312</v>
      </c>
      <c r="R2292" t="s">
        <v>8311</v>
      </c>
      <c r="S2292" s="13">
        <f t="shared" si="142"/>
        <v>40070.253819444442</v>
      </c>
      <c r="T2292" s="13">
        <f t="shared" si="143"/>
        <v>40148.708333333336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 s="21">
        <v>2500</v>
      </c>
      <c r="E2293" s="2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9">
        <f t="shared" si="141"/>
        <v>100.46511627906976</v>
      </c>
      <c r="Q2293" t="s">
        <v>8312</v>
      </c>
      <c r="R2293" t="s">
        <v>8311</v>
      </c>
      <c r="S2293" s="13">
        <f t="shared" si="142"/>
        <v>40987.977060185185</v>
      </c>
      <c r="T2293" s="13">
        <f t="shared" si="143"/>
        <v>41022.166666666664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 s="21">
        <v>2000</v>
      </c>
      <c r="E2294" s="2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9">
        <f t="shared" si="141"/>
        <v>46.630652173913049</v>
      </c>
      <c r="Q2294" t="s">
        <v>8312</v>
      </c>
      <c r="R2294" t="s">
        <v>8311</v>
      </c>
      <c r="S2294" s="13">
        <f t="shared" si="142"/>
        <v>40987.697638888887</v>
      </c>
      <c r="T2294" s="13">
        <f t="shared" si="143"/>
        <v>41017.697638888887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 s="21">
        <v>850</v>
      </c>
      <c r="E2295" s="2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9">
        <f t="shared" si="141"/>
        <v>34.074074074074076</v>
      </c>
      <c r="Q2295" t="s">
        <v>8312</v>
      </c>
      <c r="R2295" t="s">
        <v>8311</v>
      </c>
      <c r="S2295" s="13">
        <f t="shared" si="142"/>
        <v>41151.708321759259</v>
      </c>
      <c r="T2295" s="13">
        <f t="shared" si="143"/>
        <v>41177.165972222225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 s="21">
        <v>5000</v>
      </c>
      <c r="E2296" s="2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9">
        <f t="shared" si="141"/>
        <v>65.214642857142863</v>
      </c>
      <c r="Q2296" t="s">
        <v>8312</v>
      </c>
      <c r="R2296" t="s">
        <v>8311</v>
      </c>
      <c r="S2296" s="13">
        <f t="shared" si="142"/>
        <v>41264.72314814815</v>
      </c>
      <c r="T2296" s="13">
        <f t="shared" si="143"/>
        <v>41294.72314814815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 s="21">
        <v>1200</v>
      </c>
      <c r="E2297" s="2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9">
        <f t="shared" si="141"/>
        <v>44.205882352941174</v>
      </c>
      <c r="Q2297" t="s">
        <v>8312</v>
      </c>
      <c r="R2297" t="s">
        <v>8311</v>
      </c>
      <c r="S2297" s="13">
        <f t="shared" si="142"/>
        <v>41270.954351851848</v>
      </c>
      <c r="T2297" s="13">
        <f t="shared" si="143"/>
        <v>41300.954351851848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 s="21">
        <v>7000</v>
      </c>
      <c r="E2298" s="2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9">
        <f t="shared" si="141"/>
        <v>71.965517241379317</v>
      </c>
      <c r="Q2298" t="s">
        <v>8312</v>
      </c>
      <c r="R2298" t="s">
        <v>8311</v>
      </c>
      <c r="S2298" s="13">
        <f t="shared" si="142"/>
        <v>40927.731782407405</v>
      </c>
      <c r="T2298" s="13">
        <f t="shared" si="143"/>
        <v>40962.731782407405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 s="21">
        <v>1000</v>
      </c>
      <c r="E2299" s="2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9">
        <f t="shared" si="141"/>
        <v>52.94736842105263</v>
      </c>
      <c r="Q2299" t="s">
        <v>8312</v>
      </c>
      <c r="R2299" t="s">
        <v>8311</v>
      </c>
      <c r="S2299" s="13">
        <f t="shared" si="142"/>
        <v>40948.042233796295</v>
      </c>
      <c r="T2299" s="13">
        <f t="shared" si="143"/>
        <v>40982.165972222225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 s="21">
        <v>30000</v>
      </c>
      <c r="E2300" s="2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9">
        <f t="shared" si="141"/>
        <v>109.45138888888889</v>
      </c>
      <c r="Q2300" t="s">
        <v>8312</v>
      </c>
      <c r="R2300" t="s">
        <v>8311</v>
      </c>
      <c r="S2300" s="13">
        <f t="shared" si="142"/>
        <v>41694.84065972222</v>
      </c>
      <c r="T2300" s="13">
        <f t="shared" si="143"/>
        <v>41724.798993055556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 s="21">
        <v>300</v>
      </c>
      <c r="E2301" s="2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9">
        <f t="shared" si="141"/>
        <v>75.035714285714292</v>
      </c>
      <c r="Q2301" t="s">
        <v>8312</v>
      </c>
      <c r="R2301" t="s">
        <v>8311</v>
      </c>
      <c r="S2301" s="13">
        <f t="shared" si="142"/>
        <v>40565.032511574071</v>
      </c>
      <c r="T2301" s="13">
        <f t="shared" si="143"/>
        <v>40580.032511574071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 s="21">
        <v>800</v>
      </c>
      <c r="E2302" s="2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9">
        <f t="shared" si="141"/>
        <v>115.71428571428571</v>
      </c>
      <c r="Q2302" t="s">
        <v>8312</v>
      </c>
      <c r="R2302" t="s">
        <v>8311</v>
      </c>
      <c r="S2302" s="13">
        <f t="shared" si="142"/>
        <v>41074.727037037039</v>
      </c>
      <c r="T2302" s="13">
        <f t="shared" si="143"/>
        <v>41088.727037037039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 s="21">
        <v>5000</v>
      </c>
      <c r="E2303" s="2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9">
        <f t="shared" si="141"/>
        <v>31.659810426540286</v>
      </c>
      <c r="Q2303" t="s">
        <v>8312</v>
      </c>
      <c r="R2303" t="s">
        <v>8330</v>
      </c>
      <c r="S2303" s="13">
        <f t="shared" si="142"/>
        <v>41416.146944444445</v>
      </c>
      <c r="T2303" s="13">
        <f t="shared" si="143"/>
        <v>41446.146944444445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 s="21">
        <v>2300</v>
      </c>
      <c r="E2304" s="2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9">
        <f t="shared" si="141"/>
        <v>46.176470588235297</v>
      </c>
      <c r="Q2304" t="s">
        <v>8312</v>
      </c>
      <c r="R2304" t="s">
        <v>8330</v>
      </c>
      <c r="S2304" s="13">
        <f t="shared" si="142"/>
        <v>41605.868449074071</v>
      </c>
      <c r="T2304" s="13">
        <f t="shared" si="143"/>
        <v>41639.291666666664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 s="21">
        <v>6450</v>
      </c>
      <c r="E2305" s="2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9">
        <f t="shared" si="141"/>
        <v>68.481650485436887</v>
      </c>
      <c r="Q2305" t="s">
        <v>8312</v>
      </c>
      <c r="R2305" t="s">
        <v>8330</v>
      </c>
      <c r="S2305" s="13">
        <f t="shared" si="142"/>
        <v>40850.111064814817</v>
      </c>
      <c r="T2305" s="13">
        <f t="shared" si="143"/>
        <v>40890.152731481481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 s="21">
        <v>6000</v>
      </c>
      <c r="E2306" s="2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9">
        <f t="shared" si="141"/>
        <v>53.469203539823013</v>
      </c>
      <c r="Q2306" t="s">
        <v>8312</v>
      </c>
      <c r="R2306" t="s">
        <v>8330</v>
      </c>
      <c r="S2306" s="13">
        <f t="shared" si="142"/>
        <v>40502.815868055557</v>
      </c>
      <c r="T2306" s="13">
        <f t="shared" si="143"/>
        <v>40544.207638888889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 s="21">
        <v>18000</v>
      </c>
      <c r="E2307" s="2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8312</v>
      </c>
      <c r="R2307" t="s">
        <v>8330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 s="21">
        <v>3500</v>
      </c>
      <c r="E2308" s="2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9">
        <f t="shared" si="145"/>
        <v>51.185616438356163</v>
      </c>
      <c r="Q2308" t="s">
        <v>8312</v>
      </c>
      <c r="R2308" t="s">
        <v>8330</v>
      </c>
      <c r="S2308" s="13">
        <f t="shared" si="146"/>
        <v>40948.16815972222</v>
      </c>
      <c r="T2308" s="13">
        <f t="shared" si="147"/>
        <v>40978.16815972222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 s="21">
        <v>1964.47</v>
      </c>
      <c r="E2309" s="2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9">
        <f t="shared" si="145"/>
        <v>27.936800000000002</v>
      </c>
      <c r="Q2309" t="s">
        <v>8312</v>
      </c>
      <c r="R2309" t="s">
        <v>8330</v>
      </c>
      <c r="S2309" s="13">
        <f t="shared" si="146"/>
        <v>41004.802465277775</v>
      </c>
      <c r="T2309" s="13">
        <f t="shared" si="147"/>
        <v>41034.802407407406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 s="21">
        <v>50000</v>
      </c>
      <c r="E2310" s="2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9">
        <f t="shared" si="145"/>
        <v>82.496921824104234</v>
      </c>
      <c r="Q2310" t="s">
        <v>8312</v>
      </c>
      <c r="R2310" t="s">
        <v>8330</v>
      </c>
      <c r="S2310" s="13">
        <f t="shared" si="146"/>
        <v>41851.962916666671</v>
      </c>
      <c r="T2310" s="13">
        <f t="shared" si="147"/>
        <v>41880.041666666664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 s="21">
        <v>6000</v>
      </c>
      <c r="E2311" s="2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9">
        <f t="shared" si="145"/>
        <v>59.817476635514019</v>
      </c>
      <c r="Q2311" t="s">
        <v>8312</v>
      </c>
      <c r="R2311" t="s">
        <v>8330</v>
      </c>
      <c r="S2311" s="13">
        <f t="shared" si="146"/>
        <v>41307.987696759257</v>
      </c>
      <c r="T2311" s="13">
        <f t="shared" si="147"/>
        <v>41342.987696759257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 s="21">
        <v>18500</v>
      </c>
      <c r="E2312" s="2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9">
        <f t="shared" si="145"/>
        <v>64.816470588235291</v>
      </c>
      <c r="Q2312" t="s">
        <v>8312</v>
      </c>
      <c r="R2312" t="s">
        <v>8330</v>
      </c>
      <c r="S2312" s="13">
        <f t="shared" si="146"/>
        <v>41324.79415509259</v>
      </c>
      <c r="T2312" s="13">
        <f t="shared" si="147"/>
        <v>41354.752488425926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 s="21">
        <v>9000</v>
      </c>
      <c r="E2313" s="2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9">
        <f t="shared" si="145"/>
        <v>90.09615384615384</v>
      </c>
      <c r="Q2313" t="s">
        <v>8312</v>
      </c>
      <c r="R2313" t="s">
        <v>8330</v>
      </c>
      <c r="S2313" s="13">
        <f t="shared" si="146"/>
        <v>41736.004502314812</v>
      </c>
      <c r="T2313" s="13">
        <f t="shared" si="147"/>
        <v>41766.004502314812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 s="21">
        <v>3000</v>
      </c>
      <c r="E2314" s="2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9">
        <f t="shared" si="145"/>
        <v>40.962025316455694</v>
      </c>
      <c r="Q2314" t="s">
        <v>8312</v>
      </c>
      <c r="R2314" t="s">
        <v>8330</v>
      </c>
      <c r="S2314" s="13">
        <f t="shared" si="146"/>
        <v>41716.632847222223</v>
      </c>
      <c r="T2314" s="13">
        <f t="shared" si="147"/>
        <v>41747.958333333336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 s="21">
        <v>5000</v>
      </c>
      <c r="E2315" s="2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9">
        <f t="shared" si="145"/>
        <v>56.000127388535034</v>
      </c>
      <c r="Q2315" t="s">
        <v>8312</v>
      </c>
      <c r="R2315" t="s">
        <v>8330</v>
      </c>
      <c r="S2315" s="13">
        <f t="shared" si="146"/>
        <v>41002.958634259259</v>
      </c>
      <c r="T2315" s="13">
        <f t="shared" si="147"/>
        <v>41032.958634259259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 s="21">
        <v>1200</v>
      </c>
      <c r="E2316" s="2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9">
        <f t="shared" si="145"/>
        <v>37.672800000000002</v>
      </c>
      <c r="Q2316" t="s">
        <v>8312</v>
      </c>
      <c r="R2316" t="s">
        <v>8330</v>
      </c>
      <c r="S2316" s="13">
        <f t="shared" si="146"/>
        <v>41037.551585648151</v>
      </c>
      <c r="T2316" s="13">
        <f t="shared" si="147"/>
        <v>41067.551585648151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 s="21">
        <v>2500</v>
      </c>
      <c r="E2317" s="2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9">
        <f t="shared" si="145"/>
        <v>40.078125</v>
      </c>
      <c r="Q2317" t="s">
        <v>8312</v>
      </c>
      <c r="R2317" t="s">
        <v>8330</v>
      </c>
      <c r="S2317" s="13">
        <f t="shared" si="146"/>
        <v>41004.72619212963</v>
      </c>
      <c r="T2317" s="13">
        <f t="shared" si="147"/>
        <v>41034.72619212963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 s="21">
        <v>15000</v>
      </c>
      <c r="E2318" s="2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9">
        <f t="shared" si="145"/>
        <v>78.031999999999996</v>
      </c>
      <c r="Q2318" t="s">
        <v>8312</v>
      </c>
      <c r="R2318" t="s">
        <v>8330</v>
      </c>
      <c r="S2318" s="13">
        <f t="shared" si="146"/>
        <v>40079.725115740745</v>
      </c>
      <c r="T2318" s="13">
        <f t="shared" si="147"/>
        <v>40156.76666666667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 s="21">
        <v>400</v>
      </c>
      <c r="E2319" s="2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9">
        <f t="shared" si="145"/>
        <v>18.90909090909091</v>
      </c>
      <c r="Q2319" t="s">
        <v>8312</v>
      </c>
      <c r="R2319" t="s">
        <v>8330</v>
      </c>
      <c r="S2319" s="13">
        <f t="shared" si="146"/>
        <v>40192.542233796295</v>
      </c>
      <c r="T2319" s="13">
        <f t="shared" si="147"/>
        <v>40224.208333333336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 s="21">
        <v>5000</v>
      </c>
      <c r="E2320" s="2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9">
        <f t="shared" si="145"/>
        <v>37.134969325153371</v>
      </c>
      <c r="Q2320" t="s">
        <v>8312</v>
      </c>
      <c r="R2320" t="s">
        <v>8330</v>
      </c>
      <c r="S2320" s="13">
        <f t="shared" si="146"/>
        <v>40050.643680555557</v>
      </c>
      <c r="T2320" s="13">
        <f t="shared" si="147"/>
        <v>40082.165972222225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 s="21">
        <v>3000</v>
      </c>
      <c r="E2321" s="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9">
        <f t="shared" si="145"/>
        <v>41.961038961038959</v>
      </c>
      <c r="Q2321" t="s">
        <v>8312</v>
      </c>
      <c r="R2321" t="s">
        <v>8330</v>
      </c>
      <c r="S2321" s="13">
        <f t="shared" si="146"/>
        <v>41593.082002314812</v>
      </c>
      <c r="T2321" s="13">
        <f t="shared" si="147"/>
        <v>41623.082002314812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 s="21">
        <v>5000</v>
      </c>
      <c r="E2322" s="2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9">
        <f t="shared" si="145"/>
        <v>61.044943820224717</v>
      </c>
      <c r="Q2322" t="s">
        <v>8312</v>
      </c>
      <c r="R2322" t="s">
        <v>8330</v>
      </c>
      <c r="S2322" s="13">
        <f t="shared" si="146"/>
        <v>41696.817129629628</v>
      </c>
      <c r="T2322" s="13">
        <f t="shared" si="147"/>
        <v>41731.775462962964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 s="21">
        <v>10557</v>
      </c>
      <c r="E2323" s="2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 s="21">
        <v>2700</v>
      </c>
      <c r="E2324" s="21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 s="21">
        <v>250</v>
      </c>
      <c r="E2325" s="2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 s="21">
        <v>7500</v>
      </c>
      <c r="E2326" s="2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 s="21">
        <v>1000</v>
      </c>
      <c r="E2327" s="21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 s="21">
        <v>15000</v>
      </c>
      <c r="E2328" s="2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 s="21">
        <v>35000</v>
      </c>
      <c r="E2329" s="2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 s="21">
        <v>10000</v>
      </c>
      <c r="E2330" s="2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 s="21">
        <v>25000</v>
      </c>
      <c r="E2331" s="2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 s="21">
        <v>35000</v>
      </c>
      <c r="E2332" s="2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 s="21">
        <v>8000</v>
      </c>
      <c r="E2333" s="2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 s="21">
        <v>25000</v>
      </c>
      <c r="E2334" s="2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 s="21">
        <v>600</v>
      </c>
      <c r="E2335" s="2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 s="21">
        <v>4000</v>
      </c>
      <c r="E2336" s="2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 s="21">
        <v>25000</v>
      </c>
      <c r="E2337" s="2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 s="21">
        <v>20000</v>
      </c>
      <c r="E2338" s="2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 s="21">
        <v>12000</v>
      </c>
      <c r="E2339" s="2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 s="21">
        <v>15000</v>
      </c>
      <c r="E2340" s="2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 s="21">
        <v>25000</v>
      </c>
      <c r="E2341" s="2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 s="21">
        <v>40000</v>
      </c>
      <c r="E2342" s="2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 s="21">
        <v>5000</v>
      </c>
      <c r="E2343" s="21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 t="e">
        <f t="shared" si="145"/>
        <v>#DIV/0!</v>
      </c>
      <c r="Q2343" t="s">
        <v>8323</v>
      </c>
      <c r="R2343" t="s">
        <v>8324</v>
      </c>
      <c r="S2343" s="13">
        <f t="shared" si="146"/>
        <v>42167.813703703709</v>
      </c>
      <c r="T2343" s="13">
        <f t="shared" si="147"/>
        <v>42197.813703703709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 s="21">
        <v>5500</v>
      </c>
      <c r="E2344" s="21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 t="e">
        <f t="shared" si="145"/>
        <v>#DIV/0!</v>
      </c>
      <c r="Q2344" t="s">
        <v>8323</v>
      </c>
      <c r="R2344" t="s">
        <v>8324</v>
      </c>
      <c r="S2344" s="13">
        <f t="shared" si="146"/>
        <v>41897.702199074076</v>
      </c>
      <c r="T2344" s="13">
        <f t="shared" si="147"/>
        <v>41918.208333333336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 s="21">
        <v>10000</v>
      </c>
      <c r="E2345" s="2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9">
        <f t="shared" si="145"/>
        <v>300</v>
      </c>
      <c r="Q2345" t="s">
        <v>8323</v>
      </c>
      <c r="R2345" t="s">
        <v>8324</v>
      </c>
      <c r="S2345" s="13">
        <f t="shared" si="146"/>
        <v>42327.825289351851</v>
      </c>
      <c r="T2345" s="13">
        <f t="shared" si="147"/>
        <v>42377.82430555555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 s="21">
        <v>1000</v>
      </c>
      <c r="E2346" s="21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9">
        <f t="shared" si="145"/>
        <v>1</v>
      </c>
      <c r="Q2346" t="s">
        <v>8323</v>
      </c>
      <c r="R2346" t="s">
        <v>8324</v>
      </c>
      <c r="S2346" s="13">
        <f t="shared" si="146"/>
        <v>42515.727650462963</v>
      </c>
      <c r="T2346" s="13">
        <f t="shared" si="147"/>
        <v>42545.727650462963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 s="21">
        <v>3000</v>
      </c>
      <c r="E2347" s="21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 t="e">
        <f t="shared" si="145"/>
        <v>#DIV/0!</v>
      </c>
      <c r="Q2347" t="s">
        <v>8323</v>
      </c>
      <c r="R2347" t="s">
        <v>8324</v>
      </c>
      <c r="S2347" s="13">
        <f t="shared" si="146"/>
        <v>42060.001805555556</v>
      </c>
      <c r="T2347" s="13">
        <f t="shared" si="147"/>
        <v>42094.985416666663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 s="21">
        <v>60000</v>
      </c>
      <c r="E2348" s="21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9">
        <f t="shared" si="145"/>
        <v>13</v>
      </c>
      <c r="Q2348" t="s">
        <v>8323</v>
      </c>
      <c r="R2348" t="s">
        <v>8324</v>
      </c>
      <c r="S2348" s="13">
        <f t="shared" si="146"/>
        <v>42615.79896990741</v>
      </c>
      <c r="T2348" s="13">
        <f t="shared" si="147"/>
        <v>42660.79896990741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 s="21">
        <v>1000</v>
      </c>
      <c r="E2349" s="21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9">
        <f t="shared" si="145"/>
        <v>15</v>
      </c>
      <c r="Q2349" t="s">
        <v>8323</v>
      </c>
      <c r="R2349" t="s">
        <v>8324</v>
      </c>
      <c r="S2349" s="13">
        <f t="shared" si="146"/>
        <v>42577.607361111113</v>
      </c>
      <c r="T2349" s="13">
        <f t="shared" si="147"/>
        <v>42607.607361111113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 s="21">
        <v>70000</v>
      </c>
      <c r="E2350" s="2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9">
        <f t="shared" si="145"/>
        <v>54</v>
      </c>
      <c r="Q2350" t="s">
        <v>8323</v>
      </c>
      <c r="R2350" t="s">
        <v>8324</v>
      </c>
      <c r="S2350" s="13">
        <f t="shared" si="146"/>
        <v>42360.932152777779</v>
      </c>
      <c r="T2350" s="13">
        <f t="shared" si="147"/>
        <v>42420.932152777779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 s="21">
        <v>474900</v>
      </c>
      <c r="E2351" s="2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 t="e">
        <f t="shared" si="145"/>
        <v>#DIV/0!</v>
      </c>
      <c r="Q2351" t="s">
        <v>8323</v>
      </c>
      <c r="R2351" t="s">
        <v>8324</v>
      </c>
      <c r="S2351" s="13">
        <f t="shared" si="146"/>
        <v>42198.775787037041</v>
      </c>
      <c r="T2351" s="13">
        <f t="shared" si="147"/>
        <v>42227.775787037041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 s="21">
        <v>50000</v>
      </c>
      <c r="E2352" s="21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 t="e">
        <f t="shared" si="145"/>
        <v>#DIV/0!</v>
      </c>
      <c r="Q2352" t="s">
        <v>8323</v>
      </c>
      <c r="R2352" t="s">
        <v>8324</v>
      </c>
      <c r="S2352" s="13">
        <f t="shared" si="146"/>
        <v>42708.842245370368</v>
      </c>
      <c r="T2352" s="13">
        <f t="shared" si="147"/>
        <v>42738.842245370368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 s="21">
        <v>18900</v>
      </c>
      <c r="E2353" s="2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9">
        <f t="shared" si="145"/>
        <v>15.428571428571429</v>
      </c>
      <c r="Q2353" t="s">
        <v>8323</v>
      </c>
      <c r="R2353" t="s">
        <v>8324</v>
      </c>
      <c r="S2353" s="13">
        <f t="shared" si="146"/>
        <v>42094.101145833338</v>
      </c>
      <c r="T2353" s="13">
        <f t="shared" si="147"/>
        <v>42124.101145833338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 s="21">
        <v>2000</v>
      </c>
      <c r="E2354" s="21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 t="e">
        <f t="shared" si="145"/>
        <v>#DIV/0!</v>
      </c>
      <c r="Q2354" t="s">
        <v>8323</v>
      </c>
      <c r="R2354" t="s">
        <v>8324</v>
      </c>
      <c r="S2354" s="13">
        <f t="shared" si="146"/>
        <v>42101.633703703701</v>
      </c>
      <c r="T2354" s="13">
        <f t="shared" si="147"/>
        <v>42161.633703703701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 s="21">
        <v>1000</v>
      </c>
      <c r="E2355" s="21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 t="e">
        <f t="shared" si="145"/>
        <v>#DIV/0!</v>
      </c>
      <c r="Q2355" t="s">
        <v>8323</v>
      </c>
      <c r="R2355" t="s">
        <v>8324</v>
      </c>
      <c r="S2355" s="13">
        <f t="shared" si="146"/>
        <v>42103.676180555558</v>
      </c>
      <c r="T2355" s="13">
        <f t="shared" si="147"/>
        <v>42115.676180555558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 s="21">
        <v>35000</v>
      </c>
      <c r="E2356" s="21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9">
        <f t="shared" si="145"/>
        <v>25</v>
      </c>
      <c r="Q2356" t="s">
        <v>8323</v>
      </c>
      <c r="R2356" t="s">
        <v>8324</v>
      </c>
      <c r="S2356" s="13">
        <f t="shared" si="146"/>
        <v>41954.722916666666</v>
      </c>
      <c r="T2356" s="13">
        <f t="shared" si="147"/>
        <v>42014.722916666666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 s="21">
        <v>8000</v>
      </c>
      <c r="E2357" s="21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9">
        <f t="shared" si="145"/>
        <v>27.5</v>
      </c>
      <c r="Q2357" t="s">
        <v>8323</v>
      </c>
      <c r="R2357" t="s">
        <v>8324</v>
      </c>
      <c r="S2357" s="13">
        <f t="shared" si="146"/>
        <v>42096.918240740735</v>
      </c>
      <c r="T2357" s="13">
        <f t="shared" si="147"/>
        <v>42126.918240740735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 s="21">
        <v>10000</v>
      </c>
      <c r="E2358" s="21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 t="e">
        <f t="shared" si="145"/>
        <v>#DIV/0!</v>
      </c>
      <c r="Q2358" t="s">
        <v>8323</v>
      </c>
      <c r="R2358" t="s">
        <v>8324</v>
      </c>
      <c r="S2358" s="13">
        <f t="shared" si="146"/>
        <v>42130.78361111111</v>
      </c>
      <c r="T2358" s="13">
        <f t="shared" si="147"/>
        <v>42160.78361111111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 s="21">
        <v>27000</v>
      </c>
      <c r="E2359" s="21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 t="e">
        <f t="shared" si="145"/>
        <v>#DIV/0!</v>
      </c>
      <c r="Q2359" t="s">
        <v>8323</v>
      </c>
      <c r="R2359" t="s">
        <v>8324</v>
      </c>
      <c r="S2359" s="13">
        <f t="shared" si="146"/>
        <v>42264.620115740734</v>
      </c>
      <c r="T2359" s="13">
        <f t="shared" si="147"/>
        <v>42294.620115740734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 s="21">
        <v>1500</v>
      </c>
      <c r="E2360" s="21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 t="e">
        <f t="shared" si="145"/>
        <v>#DIV/0!</v>
      </c>
      <c r="Q2360" t="s">
        <v>8323</v>
      </c>
      <c r="R2360" t="s">
        <v>8324</v>
      </c>
      <c r="S2360" s="13">
        <f t="shared" si="146"/>
        <v>41978.930972222224</v>
      </c>
      <c r="T2360" s="13">
        <f t="shared" si="147"/>
        <v>42035.027083333334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 s="21">
        <v>7500</v>
      </c>
      <c r="E2361" s="2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9">
        <f t="shared" si="145"/>
        <v>367</v>
      </c>
      <c r="Q2361" t="s">
        <v>8323</v>
      </c>
      <c r="R2361" t="s">
        <v>8324</v>
      </c>
      <c r="S2361" s="13">
        <f t="shared" si="146"/>
        <v>42159.649583333332</v>
      </c>
      <c r="T2361" s="13">
        <f t="shared" si="147"/>
        <v>42219.649583333332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 s="21">
        <v>5000</v>
      </c>
      <c r="E2362" s="21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9">
        <f t="shared" si="145"/>
        <v>2</v>
      </c>
      <c r="Q2362" t="s">
        <v>8323</v>
      </c>
      <c r="R2362" t="s">
        <v>8324</v>
      </c>
      <c r="S2362" s="13">
        <f t="shared" si="146"/>
        <v>42377.70694444445</v>
      </c>
      <c r="T2362" s="13">
        <f t="shared" si="147"/>
        <v>42407.70694444445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 s="21">
        <v>200</v>
      </c>
      <c r="E2363" s="21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 t="e">
        <f t="shared" si="145"/>
        <v>#DIV/0!</v>
      </c>
      <c r="Q2363" t="s">
        <v>8323</v>
      </c>
      <c r="R2363" t="s">
        <v>8324</v>
      </c>
      <c r="S2363" s="13">
        <f t="shared" si="146"/>
        <v>42466.858888888892</v>
      </c>
      <c r="T2363" s="13">
        <f t="shared" si="147"/>
        <v>42490.916666666672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 s="21">
        <v>420</v>
      </c>
      <c r="E2364" s="2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9">
        <f t="shared" si="145"/>
        <v>60</v>
      </c>
      <c r="Q2364" t="s">
        <v>8323</v>
      </c>
      <c r="R2364" t="s">
        <v>8324</v>
      </c>
      <c r="S2364" s="13">
        <f t="shared" si="146"/>
        <v>41954.688310185185</v>
      </c>
      <c r="T2364" s="13">
        <f t="shared" si="147"/>
        <v>41984.688310185185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 s="21">
        <v>175000</v>
      </c>
      <c r="E2365" s="21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 t="e">
        <f t="shared" si="145"/>
        <v>#DIV/0!</v>
      </c>
      <c r="Q2365" t="s">
        <v>8323</v>
      </c>
      <c r="R2365" t="s">
        <v>8324</v>
      </c>
      <c r="S2365" s="13">
        <f t="shared" si="146"/>
        <v>42322.011574074073</v>
      </c>
      <c r="T2365" s="13">
        <f t="shared" si="147"/>
        <v>42367.011574074073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 s="21">
        <v>128</v>
      </c>
      <c r="E2366" s="21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 t="e">
        <f t="shared" si="145"/>
        <v>#DIV/0!</v>
      </c>
      <c r="Q2366" t="s">
        <v>8323</v>
      </c>
      <c r="R2366" t="s">
        <v>8324</v>
      </c>
      <c r="S2366" s="13">
        <f t="shared" si="146"/>
        <v>42248.934675925921</v>
      </c>
      <c r="T2366" s="13">
        <f t="shared" si="147"/>
        <v>42303.934675925921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 s="21">
        <v>1000</v>
      </c>
      <c r="E2367" s="21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 t="e">
        <f t="shared" si="145"/>
        <v>#DIV/0!</v>
      </c>
      <c r="Q2367" t="s">
        <v>8323</v>
      </c>
      <c r="R2367" t="s">
        <v>8324</v>
      </c>
      <c r="S2367" s="13">
        <f t="shared" si="146"/>
        <v>42346.736400462964</v>
      </c>
      <c r="T2367" s="13">
        <f t="shared" si="147"/>
        <v>42386.958333333328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 s="21">
        <v>25000</v>
      </c>
      <c r="E2368" s="2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9">
        <f t="shared" si="145"/>
        <v>97.407407407407405</v>
      </c>
      <c r="Q2368" t="s">
        <v>8323</v>
      </c>
      <c r="R2368" t="s">
        <v>8324</v>
      </c>
      <c r="S2368" s="13">
        <f t="shared" si="146"/>
        <v>42268.531631944439</v>
      </c>
      <c r="T2368" s="13">
        <f t="shared" si="147"/>
        <v>42298.531631944439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 s="21">
        <v>50000</v>
      </c>
      <c r="E2369" s="2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9">
        <f t="shared" si="145"/>
        <v>47.857142857142854</v>
      </c>
      <c r="Q2369" t="s">
        <v>8323</v>
      </c>
      <c r="R2369" t="s">
        <v>8324</v>
      </c>
      <c r="S2369" s="13">
        <f t="shared" si="146"/>
        <v>42425.970092592594</v>
      </c>
      <c r="T2369" s="13">
        <f t="shared" si="147"/>
        <v>42485.928425925929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 s="21">
        <v>40000</v>
      </c>
      <c r="E2370" s="2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9">
        <f t="shared" si="145"/>
        <v>50</v>
      </c>
      <c r="Q2370" t="s">
        <v>8323</v>
      </c>
      <c r="R2370" t="s">
        <v>8324</v>
      </c>
      <c r="S2370" s="13">
        <f t="shared" si="146"/>
        <v>42063.721817129626</v>
      </c>
      <c r="T2370" s="13">
        <f t="shared" si="147"/>
        <v>42108.680150462969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 s="21">
        <v>25000</v>
      </c>
      <c r="E2371" s="2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 s="9" t="e">
        <f t="shared" ref="P2371:P2434" si="149">E2371/L2371</f>
        <v>#DIV/0!</v>
      </c>
      <c r="Q2371" t="s">
        <v>8323</v>
      </c>
      <c r="R2371" t="s">
        <v>8324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 s="21">
        <v>25000</v>
      </c>
      <c r="E2372" s="21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9">
        <f t="shared" si="149"/>
        <v>20.5</v>
      </c>
      <c r="Q2372" t="s">
        <v>8323</v>
      </c>
      <c r="R2372" t="s">
        <v>8324</v>
      </c>
      <c r="S2372" s="13">
        <f t="shared" si="150"/>
        <v>41961.18913194444</v>
      </c>
      <c r="T2372" s="13">
        <f t="shared" si="151"/>
        <v>41991.18913194444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 s="21">
        <v>2000</v>
      </c>
      <c r="E2373" s="21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 t="e">
        <f t="shared" si="149"/>
        <v>#DIV/0!</v>
      </c>
      <c r="Q2373" t="s">
        <v>8323</v>
      </c>
      <c r="R2373" t="s">
        <v>8324</v>
      </c>
      <c r="S2373" s="13">
        <f t="shared" si="150"/>
        <v>42150.777731481481</v>
      </c>
      <c r="T2373" s="13">
        <f t="shared" si="151"/>
        <v>42180.777731481481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 s="21">
        <v>5500</v>
      </c>
      <c r="E2374" s="2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9">
        <f t="shared" si="149"/>
        <v>30</v>
      </c>
      <c r="Q2374" t="s">
        <v>8323</v>
      </c>
      <c r="R2374" t="s">
        <v>8324</v>
      </c>
      <c r="S2374" s="13">
        <f t="shared" si="150"/>
        <v>42088.069108796291</v>
      </c>
      <c r="T2374" s="13">
        <f t="shared" si="151"/>
        <v>42118.069108796291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 s="21">
        <v>850000</v>
      </c>
      <c r="E2375" s="21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9">
        <f t="shared" si="149"/>
        <v>50</v>
      </c>
      <c r="Q2375" t="s">
        <v>8323</v>
      </c>
      <c r="R2375" t="s">
        <v>8324</v>
      </c>
      <c r="S2375" s="13">
        <f t="shared" si="150"/>
        <v>42215.662314814821</v>
      </c>
      <c r="T2375" s="13">
        <f t="shared" si="151"/>
        <v>42245.662314814821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 s="21">
        <v>22000</v>
      </c>
      <c r="E2376" s="21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9">
        <f t="shared" si="149"/>
        <v>10</v>
      </c>
      <c r="Q2376" t="s">
        <v>8323</v>
      </c>
      <c r="R2376" t="s">
        <v>8324</v>
      </c>
      <c r="S2376" s="13">
        <f t="shared" si="150"/>
        <v>42017.843287037031</v>
      </c>
      <c r="T2376" s="13">
        <f t="shared" si="151"/>
        <v>42047.843287037031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 s="21">
        <v>10000</v>
      </c>
      <c r="E2377" s="21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 t="e">
        <f t="shared" si="149"/>
        <v>#DIV/0!</v>
      </c>
      <c r="Q2377" t="s">
        <v>8323</v>
      </c>
      <c r="R2377" t="s">
        <v>8324</v>
      </c>
      <c r="S2377" s="13">
        <f t="shared" si="150"/>
        <v>42592.836076388892</v>
      </c>
      <c r="T2377" s="13">
        <f t="shared" si="151"/>
        <v>42622.836076388892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 s="21">
        <v>3000</v>
      </c>
      <c r="E2378" s="2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9">
        <f t="shared" si="149"/>
        <v>81.582499999999996</v>
      </c>
      <c r="Q2378" t="s">
        <v>8323</v>
      </c>
      <c r="R2378" t="s">
        <v>8324</v>
      </c>
      <c r="S2378" s="13">
        <f t="shared" si="150"/>
        <v>42318.925532407404</v>
      </c>
      <c r="T2378" s="13">
        <f t="shared" si="151"/>
        <v>42348.925532407404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 s="21">
        <v>2500</v>
      </c>
      <c r="E2379" s="21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 t="e">
        <f t="shared" si="149"/>
        <v>#DIV/0!</v>
      </c>
      <c r="Q2379" t="s">
        <v>8323</v>
      </c>
      <c r="R2379" t="s">
        <v>8324</v>
      </c>
      <c r="S2379" s="13">
        <f t="shared" si="150"/>
        <v>42669.870173611111</v>
      </c>
      <c r="T2379" s="13">
        <f t="shared" si="151"/>
        <v>42699.911840277782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 s="21">
        <v>110000</v>
      </c>
      <c r="E2380" s="21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 t="e">
        <f t="shared" si="149"/>
        <v>#DIV/0!</v>
      </c>
      <c r="Q2380" t="s">
        <v>8323</v>
      </c>
      <c r="R2380" t="s">
        <v>8324</v>
      </c>
      <c r="S2380" s="13">
        <f t="shared" si="150"/>
        <v>42213.013078703705</v>
      </c>
      <c r="T2380" s="13">
        <f t="shared" si="151"/>
        <v>42242.013078703705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 s="21">
        <v>30000</v>
      </c>
      <c r="E2381" s="2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 t="e">
        <f t="shared" si="149"/>
        <v>#DIV/0!</v>
      </c>
      <c r="Q2381" t="s">
        <v>8323</v>
      </c>
      <c r="R2381" t="s">
        <v>8324</v>
      </c>
      <c r="S2381" s="13">
        <f t="shared" si="150"/>
        <v>42237.016388888893</v>
      </c>
      <c r="T2381" s="13">
        <f t="shared" si="151"/>
        <v>42282.016388888893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 s="21">
        <v>15000</v>
      </c>
      <c r="E2382" s="21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9">
        <f t="shared" si="149"/>
        <v>18.333333333333332</v>
      </c>
      <c r="Q2382" t="s">
        <v>8323</v>
      </c>
      <c r="R2382" t="s">
        <v>8324</v>
      </c>
      <c r="S2382" s="13">
        <f t="shared" si="150"/>
        <v>42248.793310185181</v>
      </c>
      <c r="T2382" s="13">
        <f t="shared" si="151"/>
        <v>42278.793310185181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 s="21">
        <v>86350</v>
      </c>
      <c r="E2383" s="2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9">
        <f t="shared" si="149"/>
        <v>224.42857142857142</v>
      </c>
      <c r="Q2383" t="s">
        <v>8323</v>
      </c>
      <c r="R2383" t="s">
        <v>8324</v>
      </c>
      <c r="S2383" s="13">
        <f t="shared" si="150"/>
        <v>42074.935740740737</v>
      </c>
      <c r="T2383" s="13">
        <f t="shared" si="151"/>
        <v>42104.935740740737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 s="21">
        <v>3000</v>
      </c>
      <c r="E2384" s="21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9">
        <f t="shared" si="149"/>
        <v>37.5</v>
      </c>
      <c r="Q2384" t="s">
        <v>8323</v>
      </c>
      <c r="R2384" t="s">
        <v>8324</v>
      </c>
      <c r="S2384" s="13">
        <f t="shared" si="150"/>
        <v>42195.187534722223</v>
      </c>
      <c r="T2384" s="13">
        <f t="shared" si="151"/>
        <v>42220.187534722223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 s="21">
        <v>10000</v>
      </c>
      <c r="E2385" s="2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9">
        <f t="shared" si="149"/>
        <v>145</v>
      </c>
      <c r="Q2385" t="s">
        <v>8323</v>
      </c>
      <c r="R2385" t="s">
        <v>8324</v>
      </c>
      <c r="S2385" s="13">
        <f t="shared" si="150"/>
        <v>42027.056793981479</v>
      </c>
      <c r="T2385" s="13">
        <f t="shared" si="151"/>
        <v>42057.056793981479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 s="21">
        <v>1000</v>
      </c>
      <c r="E2386" s="21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9">
        <f t="shared" si="149"/>
        <v>1</v>
      </c>
      <c r="Q2386" t="s">
        <v>8323</v>
      </c>
      <c r="R2386" t="s">
        <v>8324</v>
      </c>
      <c r="S2386" s="13">
        <f t="shared" si="150"/>
        <v>41927.067627314813</v>
      </c>
      <c r="T2386" s="13">
        <f t="shared" si="151"/>
        <v>41957.109293981484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 s="21">
        <v>65000</v>
      </c>
      <c r="E2387" s="2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9">
        <f t="shared" si="149"/>
        <v>112.57142857142857</v>
      </c>
      <c r="Q2387" t="s">
        <v>8323</v>
      </c>
      <c r="R2387" t="s">
        <v>8324</v>
      </c>
      <c r="S2387" s="13">
        <f t="shared" si="150"/>
        <v>42191.70175925926</v>
      </c>
      <c r="T2387" s="13">
        <f t="shared" si="151"/>
        <v>42221.70175925926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 s="21">
        <v>30000</v>
      </c>
      <c r="E2388" s="21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 t="e">
        <f t="shared" si="149"/>
        <v>#DIV/0!</v>
      </c>
      <c r="Q2388" t="s">
        <v>8323</v>
      </c>
      <c r="R2388" t="s">
        <v>8324</v>
      </c>
      <c r="S2388" s="13">
        <f t="shared" si="150"/>
        <v>41954.838240740741</v>
      </c>
      <c r="T2388" s="13">
        <f t="shared" si="151"/>
        <v>42014.838240740741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 s="21">
        <v>150000</v>
      </c>
      <c r="E2389" s="2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9">
        <f t="shared" si="149"/>
        <v>342</v>
      </c>
      <c r="Q2389" t="s">
        <v>8323</v>
      </c>
      <c r="R2389" t="s">
        <v>8324</v>
      </c>
      <c r="S2389" s="13">
        <f t="shared" si="150"/>
        <v>42528.626620370371</v>
      </c>
      <c r="T2389" s="13">
        <f t="shared" si="151"/>
        <v>42573.626620370371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 s="21">
        <v>37000</v>
      </c>
      <c r="E2390" s="2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9">
        <f t="shared" si="149"/>
        <v>57.875</v>
      </c>
      <c r="Q2390" t="s">
        <v>8323</v>
      </c>
      <c r="R2390" t="s">
        <v>8324</v>
      </c>
      <c r="S2390" s="13">
        <f t="shared" si="150"/>
        <v>41989.853692129633</v>
      </c>
      <c r="T2390" s="13">
        <f t="shared" si="151"/>
        <v>42019.811805555553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 s="21">
        <v>16000</v>
      </c>
      <c r="E2391" s="2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9">
        <f t="shared" si="149"/>
        <v>30</v>
      </c>
      <c r="Q2391" t="s">
        <v>8323</v>
      </c>
      <c r="R2391" t="s">
        <v>8324</v>
      </c>
      <c r="S2391" s="13">
        <f t="shared" si="150"/>
        <v>42179.653379629628</v>
      </c>
      <c r="T2391" s="13">
        <f t="shared" si="151"/>
        <v>42210.915972222225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 s="21">
        <v>510000</v>
      </c>
      <c r="E2392" s="21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 t="e">
        <f t="shared" si="149"/>
        <v>#DIV/0!</v>
      </c>
      <c r="Q2392" t="s">
        <v>8323</v>
      </c>
      <c r="R2392" t="s">
        <v>8324</v>
      </c>
      <c r="S2392" s="13">
        <f t="shared" si="150"/>
        <v>41968.262314814812</v>
      </c>
      <c r="T2392" s="13">
        <f t="shared" si="151"/>
        <v>42008.262314814812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 s="21">
        <v>20000</v>
      </c>
      <c r="E2393" s="21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9">
        <f t="shared" si="149"/>
        <v>25</v>
      </c>
      <c r="Q2393" t="s">
        <v>8323</v>
      </c>
      <c r="R2393" t="s">
        <v>8324</v>
      </c>
      <c r="S2393" s="13">
        <f t="shared" si="150"/>
        <v>42064.794490740736</v>
      </c>
      <c r="T2393" s="13">
        <f t="shared" si="151"/>
        <v>42094.752824074079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 s="21">
        <v>4200</v>
      </c>
      <c r="E2394" s="21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 t="e">
        <f t="shared" si="149"/>
        <v>#DIV/0!</v>
      </c>
      <c r="Q2394" t="s">
        <v>8323</v>
      </c>
      <c r="R2394" t="s">
        <v>8324</v>
      </c>
      <c r="S2394" s="13">
        <f t="shared" si="150"/>
        <v>42276.120636574073</v>
      </c>
      <c r="T2394" s="13">
        <f t="shared" si="151"/>
        <v>42306.120636574073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 s="21">
        <v>100000</v>
      </c>
      <c r="E2395" s="21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9">
        <f t="shared" si="149"/>
        <v>50</v>
      </c>
      <c r="Q2395" t="s">
        <v>8323</v>
      </c>
      <c r="R2395" t="s">
        <v>8324</v>
      </c>
      <c r="S2395" s="13">
        <f t="shared" si="150"/>
        <v>42194.648344907408</v>
      </c>
      <c r="T2395" s="13">
        <f t="shared" si="151"/>
        <v>42224.648344907408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 s="21">
        <v>5000</v>
      </c>
      <c r="E2396" s="21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9">
        <f t="shared" si="149"/>
        <v>1.5</v>
      </c>
      <c r="Q2396" t="s">
        <v>8323</v>
      </c>
      <c r="R2396" t="s">
        <v>8324</v>
      </c>
      <c r="S2396" s="13">
        <f t="shared" si="150"/>
        <v>42031.362187499995</v>
      </c>
      <c r="T2396" s="13">
        <f t="shared" si="151"/>
        <v>42061.362187499995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 s="21">
        <v>33000</v>
      </c>
      <c r="E2397" s="21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 t="e">
        <f t="shared" si="149"/>
        <v>#DIV/0!</v>
      </c>
      <c r="Q2397" t="s">
        <v>8323</v>
      </c>
      <c r="R2397" t="s">
        <v>8324</v>
      </c>
      <c r="S2397" s="13">
        <f t="shared" si="150"/>
        <v>42717.121377314819</v>
      </c>
      <c r="T2397" s="13">
        <f t="shared" si="151"/>
        <v>42745.372916666667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 s="21">
        <v>5000</v>
      </c>
      <c r="E2398" s="21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9">
        <f t="shared" si="149"/>
        <v>10</v>
      </c>
      <c r="Q2398" t="s">
        <v>8323</v>
      </c>
      <c r="R2398" t="s">
        <v>8324</v>
      </c>
      <c r="S2398" s="13">
        <f t="shared" si="150"/>
        <v>42262.849050925928</v>
      </c>
      <c r="T2398" s="13">
        <f t="shared" si="151"/>
        <v>42292.849050925928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 s="21">
        <v>124000</v>
      </c>
      <c r="E2399" s="21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 t="e">
        <f t="shared" si="149"/>
        <v>#DIV/0!</v>
      </c>
      <c r="Q2399" t="s">
        <v>8323</v>
      </c>
      <c r="R2399" t="s">
        <v>8324</v>
      </c>
      <c r="S2399" s="13">
        <f t="shared" si="150"/>
        <v>41976.88490740741</v>
      </c>
      <c r="T2399" s="13">
        <f t="shared" si="151"/>
        <v>42006.88490740741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 s="21">
        <v>4000</v>
      </c>
      <c r="E2400" s="21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 t="e">
        <f t="shared" si="149"/>
        <v>#DIV/0!</v>
      </c>
      <c r="Q2400" t="s">
        <v>8323</v>
      </c>
      <c r="R2400" t="s">
        <v>8324</v>
      </c>
      <c r="S2400" s="13">
        <f t="shared" si="150"/>
        <v>42157.916481481487</v>
      </c>
      <c r="T2400" s="13">
        <f t="shared" si="151"/>
        <v>42187.916481481487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 s="21">
        <v>13000</v>
      </c>
      <c r="E2401" s="2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 t="e">
        <f t="shared" si="149"/>
        <v>#DIV/0!</v>
      </c>
      <c r="Q2401" t="s">
        <v>8323</v>
      </c>
      <c r="R2401" t="s">
        <v>8324</v>
      </c>
      <c r="S2401" s="13">
        <f t="shared" si="150"/>
        <v>41956.853078703702</v>
      </c>
      <c r="T2401" s="13">
        <f t="shared" si="151"/>
        <v>41991.853078703702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 s="21">
        <v>50000</v>
      </c>
      <c r="E2402" s="21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 t="e">
        <f t="shared" si="149"/>
        <v>#DIV/0!</v>
      </c>
      <c r="Q2402" t="s">
        <v>8323</v>
      </c>
      <c r="R2402" t="s">
        <v>8324</v>
      </c>
      <c r="S2402" s="13">
        <f t="shared" si="150"/>
        <v>42444.268101851849</v>
      </c>
      <c r="T2402" s="13">
        <f t="shared" si="151"/>
        <v>42474.268101851849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 s="21">
        <v>28000</v>
      </c>
      <c r="E2403" s="2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 s="21">
        <v>12000</v>
      </c>
      <c r="E2404" s="21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 s="21">
        <v>1200</v>
      </c>
      <c r="E2405" s="2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 s="21">
        <v>15000</v>
      </c>
      <c r="E2406" s="21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 s="21">
        <v>5000</v>
      </c>
      <c r="E2407" s="2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 s="21">
        <v>3250</v>
      </c>
      <c r="E2408" s="2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 s="21">
        <v>22000</v>
      </c>
      <c r="E2409" s="2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 s="21">
        <v>15000</v>
      </c>
      <c r="E2410" s="21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 s="21">
        <v>25000</v>
      </c>
      <c r="E2411" s="2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 s="21">
        <v>15000</v>
      </c>
      <c r="E2412" s="21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 s="21">
        <v>25000</v>
      </c>
      <c r="E2413" s="2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 s="21">
        <v>8000</v>
      </c>
      <c r="E2414" s="21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 s="21">
        <v>3000</v>
      </c>
      <c r="E2415" s="21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 s="21">
        <v>15000</v>
      </c>
      <c r="E2416" s="2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 s="21">
        <v>60000</v>
      </c>
      <c r="E2417" s="2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 s="21">
        <v>20000</v>
      </c>
      <c r="E2418" s="21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 s="21">
        <v>1000</v>
      </c>
      <c r="E2419" s="21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 s="21">
        <v>25000</v>
      </c>
      <c r="E2420" s="21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 s="21">
        <v>3000</v>
      </c>
      <c r="E2421" s="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 s="21">
        <v>16870</v>
      </c>
      <c r="E2422" s="2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 s="21">
        <v>6000</v>
      </c>
      <c r="E2423" s="21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 s="21">
        <v>500</v>
      </c>
      <c r="E2424" s="21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 s="21">
        <v>60000</v>
      </c>
      <c r="E2425" s="21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 s="21">
        <v>25000</v>
      </c>
      <c r="E2426" s="2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 s="21">
        <v>3500</v>
      </c>
      <c r="E2427" s="21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 s="21">
        <v>20000</v>
      </c>
      <c r="E2428" s="21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 s="21">
        <v>50000</v>
      </c>
      <c r="E2429" s="21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 s="21">
        <v>35000</v>
      </c>
      <c r="E2430" s="21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 s="21">
        <v>140000</v>
      </c>
      <c r="E2431" s="2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 s="21">
        <v>3000</v>
      </c>
      <c r="E2432" s="21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 s="21">
        <v>100000</v>
      </c>
      <c r="E2433" s="21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 s="21">
        <v>14000</v>
      </c>
      <c r="E2434" s="21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 s="21">
        <v>10000</v>
      </c>
      <c r="E2435" s="21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 s="21">
        <v>20000</v>
      </c>
      <c r="E2436" s="21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 s="21">
        <v>250000</v>
      </c>
      <c r="E2437" s="2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 s="21">
        <v>117000</v>
      </c>
      <c r="E2438" s="21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 s="21">
        <v>8000</v>
      </c>
      <c r="E2439" s="21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 s="21">
        <v>15000</v>
      </c>
      <c r="E2440" s="21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 s="21">
        <v>10000</v>
      </c>
      <c r="E2441" s="2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 s="21">
        <v>5000</v>
      </c>
      <c r="E2442" s="21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 s="21">
        <v>7500</v>
      </c>
      <c r="E2443" s="2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 s="21">
        <v>24000</v>
      </c>
      <c r="E2444" s="2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 s="21">
        <v>20000</v>
      </c>
      <c r="E2445" s="2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 s="21">
        <v>3000</v>
      </c>
      <c r="E2446" s="2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 s="21">
        <v>5000</v>
      </c>
      <c r="E2447" s="2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 s="21">
        <v>5000</v>
      </c>
      <c r="E2448" s="2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 s="21">
        <v>2500</v>
      </c>
      <c r="E2449" s="2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 s="21">
        <v>400</v>
      </c>
      <c r="E2450" s="2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 s="21">
        <v>10000</v>
      </c>
      <c r="E2451" s="2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 s="21">
        <v>15000</v>
      </c>
      <c r="E2452" s="2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 s="21">
        <v>10000</v>
      </c>
      <c r="E2453" s="2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 s="21">
        <v>600</v>
      </c>
      <c r="E2454" s="2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 s="21">
        <v>3000</v>
      </c>
      <c r="E2455" s="2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 s="21">
        <v>35000</v>
      </c>
      <c r="E2456" s="2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 s="21">
        <v>300</v>
      </c>
      <c r="E2457" s="2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 s="21">
        <v>1500</v>
      </c>
      <c r="E2458" s="2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 s="21">
        <v>23000</v>
      </c>
      <c r="E2459" s="2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 s="21">
        <v>5000</v>
      </c>
      <c r="E2460" s="2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 s="21">
        <v>30000</v>
      </c>
      <c r="E2461" s="2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 s="21">
        <v>8500</v>
      </c>
      <c r="E2462" s="2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 s="21">
        <v>7500</v>
      </c>
      <c r="E2463" s="2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9">
        <f t="shared" si="153"/>
        <v>90.523255813953483</v>
      </c>
      <c r="Q2463" t="s">
        <v>8312</v>
      </c>
      <c r="R2463" t="s">
        <v>8330</v>
      </c>
      <c r="S2463" s="13">
        <f t="shared" si="154"/>
        <v>40784.012696759259</v>
      </c>
      <c r="T2463" s="13">
        <f t="shared" si="155"/>
        <v>40817.125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 s="21">
        <v>3000</v>
      </c>
      <c r="E2464" s="2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9">
        <f t="shared" si="153"/>
        <v>28.880434782608695</v>
      </c>
      <c r="Q2464" t="s">
        <v>8312</v>
      </c>
      <c r="R2464" t="s">
        <v>8330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 s="21">
        <v>2000</v>
      </c>
      <c r="E2465" s="2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9">
        <f t="shared" si="153"/>
        <v>31</v>
      </c>
      <c r="Q2465" t="s">
        <v>8312</v>
      </c>
      <c r="R2465" t="s">
        <v>8330</v>
      </c>
      <c r="S2465" s="13">
        <f t="shared" si="154"/>
        <v>41341.111400462964</v>
      </c>
      <c r="T2465" s="13">
        <f t="shared" si="155"/>
        <v>41380.791666666664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 s="21">
        <v>2000</v>
      </c>
      <c r="E2466" s="2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9">
        <f t="shared" si="153"/>
        <v>51.674418604651166</v>
      </c>
      <c r="Q2466" t="s">
        <v>8312</v>
      </c>
      <c r="R2466" t="s">
        <v>8330</v>
      </c>
      <c r="S2466" s="13">
        <f t="shared" si="154"/>
        <v>42248.90042824074</v>
      </c>
      <c r="T2466" s="13">
        <f t="shared" si="155"/>
        <v>42277.811805555553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 s="21">
        <v>700</v>
      </c>
      <c r="E2467" s="2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9">
        <f t="shared" si="153"/>
        <v>26.270833333333332</v>
      </c>
      <c r="Q2467" t="s">
        <v>8312</v>
      </c>
      <c r="R2467" t="s">
        <v>8330</v>
      </c>
      <c r="S2467" s="13">
        <f t="shared" si="154"/>
        <v>41145.719305555554</v>
      </c>
      <c r="T2467" s="13">
        <f t="shared" si="155"/>
        <v>41175.719305555554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 s="21">
        <v>2500</v>
      </c>
      <c r="E2468" s="2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9">
        <f t="shared" si="153"/>
        <v>48.07692307692308</v>
      </c>
      <c r="Q2468" t="s">
        <v>8312</v>
      </c>
      <c r="R2468" t="s">
        <v>8330</v>
      </c>
      <c r="S2468" s="13">
        <f t="shared" si="154"/>
        <v>41373.102465277778</v>
      </c>
      <c r="T2468" s="13">
        <f t="shared" si="155"/>
        <v>41403.102465277778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 s="21">
        <v>1000</v>
      </c>
      <c r="E2469" s="2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9">
        <f t="shared" si="153"/>
        <v>27.558139534883722</v>
      </c>
      <c r="Q2469" t="s">
        <v>8312</v>
      </c>
      <c r="R2469" t="s">
        <v>8330</v>
      </c>
      <c r="S2469" s="13">
        <f t="shared" si="154"/>
        <v>41025.874201388891</v>
      </c>
      <c r="T2469" s="13">
        <f t="shared" si="155"/>
        <v>41039.708333333336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 s="21">
        <v>2000</v>
      </c>
      <c r="E2470" s="2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9">
        <f t="shared" si="153"/>
        <v>36.97137931034483</v>
      </c>
      <c r="Q2470" t="s">
        <v>8312</v>
      </c>
      <c r="R2470" t="s">
        <v>8330</v>
      </c>
      <c r="S2470" s="13">
        <f t="shared" si="154"/>
        <v>41174.154178240737</v>
      </c>
      <c r="T2470" s="13">
        <f t="shared" si="155"/>
        <v>41210.208333333336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 s="21">
        <v>1200</v>
      </c>
      <c r="E2471" s="2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9">
        <f t="shared" si="153"/>
        <v>29.021276595744681</v>
      </c>
      <c r="Q2471" t="s">
        <v>8312</v>
      </c>
      <c r="R2471" t="s">
        <v>8330</v>
      </c>
      <c r="S2471" s="13">
        <f t="shared" si="154"/>
        <v>40557.429733796293</v>
      </c>
      <c r="T2471" s="13">
        <f t="shared" si="155"/>
        <v>40582.429733796293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 s="21">
        <v>1000</v>
      </c>
      <c r="E2472" s="2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9">
        <f t="shared" si="153"/>
        <v>28.65666666666667</v>
      </c>
      <c r="Q2472" t="s">
        <v>8312</v>
      </c>
      <c r="R2472" t="s">
        <v>8330</v>
      </c>
      <c r="S2472" s="13">
        <f t="shared" si="154"/>
        <v>41023.07471064815</v>
      </c>
      <c r="T2472" s="13">
        <f t="shared" si="155"/>
        <v>41053.07471064815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 s="21">
        <v>500</v>
      </c>
      <c r="E2473" s="2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9">
        <f t="shared" si="153"/>
        <v>37.647058823529413</v>
      </c>
      <c r="Q2473" t="s">
        <v>8312</v>
      </c>
      <c r="R2473" t="s">
        <v>8330</v>
      </c>
      <c r="S2473" s="13">
        <f t="shared" si="154"/>
        <v>40893.992962962962</v>
      </c>
      <c r="T2473" s="13">
        <f t="shared" si="155"/>
        <v>40933.992962962962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 s="21">
        <v>7500</v>
      </c>
      <c r="E2474" s="2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9">
        <f t="shared" si="153"/>
        <v>97.904038461538462</v>
      </c>
      <c r="Q2474" t="s">
        <v>8312</v>
      </c>
      <c r="R2474" t="s">
        <v>8330</v>
      </c>
      <c r="S2474" s="13">
        <f t="shared" si="154"/>
        <v>40354.11550925926</v>
      </c>
      <c r="T2474" s="13">
        <f t="shared" si="155"/>
        <v>40425.043749999997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 s="21">
        <v>2000</v>
      </c>
      <c r="E2475" s="2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9">
        <f t="shared" si="153"/>
        <v>42.553191489361701</v>
      </c>
      <c r="Q2475" t="s">
        <v>8312</v>
      </c>
      <c r="R2475" t="s">
        <v>8330</v>
      </c>
      <c r="S2475" s="13">
        <f t="shared" si="154"/>
        <v>41193.748483796298</v>
      </c>
      <c r="T2475" s="13">
        <f t="shared" si="155"/>
        <v>41223.790150462963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 s="21">
        <v>5000</v>
      </c>
      <c r="E2476" s="2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9">
        <f t="shared" si="153"/>
        <v>131.58368421052631</v>
      </c>
      <c r="Q2476" t="s">
        <v>8312</v>
      </c>
      <c r="R2476" t="s">
        <v>8330</v>
      </c>
      <c r="S2476" s="13">
        <f t="shared" si="154"/>
        <v>40417.011296296296</v>
      </c>
      <c r="T2476" s="13">
        <f t="shared" si="155"/>
        <v>40462.011296296296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 s="21">
        <v>2500</v>
      </c>
      <c r="E2477" s="2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9">
        <f t="shared" si="153"/>
        <v>32.320987654320987</v>
      </c>
      <c r="Q2477" t="s">
        <v>8312</v>
      </c>
      <c r="R2477" t="s">
        <v>8330</v>
      </c>
      <c r="S2477" s="13">
        <f t="shared" si="154"/>
        <v>40310.287673611114</v>
      </c>
      <c r="T2477" s="13">
        <f t="shared" si="155"/>
        <v>40369.916666666664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 s="21">
        <v>3200</v>
      </c>
      <c r="E2478" s="2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9">
        <f t="shared" si="153"/>
        <v>61.103999999999999</v>
      </c>
      <c r="Q2478" t="s">
        <v>8312</v>
      </c>
      <c r="R2478" t="s">
        <v>8330</v>
      </c>
      <c r="S2478" s="13">
        <f t="shared" si="154"/>
        <v>41913.328356481477</v>
      </c>
      <c r="T2478" s="13">
        <f t="shared" si="155"/>
        <v>41946.370023148149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 s="21">
        <v>750</v>
      </c>
      <c r="E2479" s="2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9">
        <f t="shared" si="153"/>
        <v>31.341463414634145</v>
      </c>
      <c r="Q2479" t="s">
        <v>8312</v>
      </c>
      <c r="R2479" t="s">
        <v>8330</v>
      </c>
      <c r="S2479" s="13">
        <f t="shared" si="154"/>
        <v>41088.691493055558</v>
      </c>
      <c r="T2479" s="13">
        <f t="shared" si="155"/>
        <v>41133.691493055558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 s="21">
        <v>8000</v>
      </c>
      <c r="E2480" s="2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9">
        <f t="shared" si="153"/>
        <v>129.1139240506329</v>
      </c>
      <c r="Q2480" t="s">
        <v>8312</v>
      </c>
      <c r="R2480" t="s">
        <v>8330</v>
      </c>
      <c r="S2480" s="13">
        <f t="shared" si="154"/>
        <v>41257.950381944444</v>
      </c>
      <c r="T2480" s="13">
        <f t="shared" si="155"/>
        <v>41287.950381944444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 s="21">
        <v>300</v>
      </c>
      <c r="E2481" s="2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9">
        <f t="shared" si="153"/>
        <v>25.020624999999999</v>
      </c>
      <c r="Q2481" t="s">
        <v>8312</v>
      </c>
      <c r="R2481" t="s">
        <v>8330</v>
      </c>
      <c r="S2481" s="13">
        <f t="shared" si="154"/>
        <v>41107.726782407408</v>
      </c>
      <c r="T2481" s="13">
        <f t="shared" si="155"/>
        <v>41118.083333333336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 s="21">
        <v>2000</v>
      </c>
      <c r="E2482" s="2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9">
        <f t="shared" si="153"/>
        <v>250</v>
      </c>
      <c r="Q2482" t="s">
        <v>8312</v>
      </c>
      <c r="R2482" t="s">
        <v>8330</v>
      </c>
      <c r="S2482" s="13">
        <f t="shared" si="154"/>
        <v>42227.936157407406</v>
      </c>
      <c r="T2482" s="13">
        <f t="shared" si="155"/>
        <v>42287.936157407406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 s="21">
        <v>4000</v>
      </c>
      <c r="E2483" s="2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9">
        <f t="shared" si="153"/>
        <v>47.541473684210523</v>
      </c>
      <c r="Q2483" t="s">
        <v>8312</v>
      </c>
      <c r="R2483" t="s">
        <v>8330</v>
      </c>
      <c r="S2483" s="13">
        <f t="shared" si="154"/>
        <v>40999.645925925928</v>
      </c>
      <c r="T2483" s="13">
        <f t="shared" si="155"/>
        <v>41029.645925925928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 s="21">
        <v>1000</v>
      </c>
      <c r="E2484" s="2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9">
        <f t="shared" si="153"/>
        <v>40.04</v>
      </c>
      <c r="Q2484" t="s">
        <v>8312</v>
      </c>
      <c r="R2484" t="s">
        <v>8330</v>
      </c>
      <c r="S2484" s="13">
        <f t="shared" si="154"/>
        <v>40711.782210648147</v>
      </c>
      <c r="T2484" s="13">
        <f t="shared" si="155"/>
        <v>40756.782210648147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 s="21">
        <v>1100</v>
      </c>
      <c r="E2485" s="2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9">
        <f t="shared" si="153"/>
        <v>65.84210526315789</v>
      </c>
      <c r="Q2485" t="s">
        <v>8312</v>
      </c>
      <c r="R2485" t="s">
        <v>8330</v>
      </c>
      <c r="S2485" s="13">
        <f t="shared" si="154"/>
        <v>40970.750034722223</v>
      </c>
      <c r="T2485" s="13">
        <f t="shared" si="155"/>
        <v>41030.708368055559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 s="21">
        <v>3500</v>
      </c>
      <c r="E2486" s="2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9">
        <f t="shared" si="153"/>
        <v>46.401222222222216</v>
      </c>
      <c r="Q2486" t="s">
        <v>8312</v>
      </c>
      <c r="R2486" t="s">
        <v>8330</v>
      </c>
      <c r="S2486" s="13">
        <f t="shared" si="154"/>
        <v>40771.916701388887</v>
      </c>
      <c r="T2486" s="13">
        <f t="shared" si="155"/>
        <v>40801.916701388887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 s="21">
        <v>2000</v>
      </c>
      <c r="E2487" s="2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9">
        <f t="shared" si="153"/>
        <v>50.365853658536587</v>
      </c>
      <c r="Q2487" t="s">
        <v>8312</v>
      </c>
      <c r="R2487" t="s">
        <v>8330</v>
      </c>
      <c r="S2487" s="13">
        <f t="shared" si="154"/>
        <v>40793.998599537037</v>
      </c>
      <c r="T2487" s="13">
        <f t="shared" si="155"/>
        <v>40828.998599537037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 s="21">
        <v>300</v>
      </c>
      <c r="E2488" s="2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9">
        <f t="shared" si="153"/>
        <v>26.566666666666666</v>
      </c>
      <c r="Q2488" t="s">
        <v>8312</v>
      </c>
      <c r="R2488" t="s">
        <v>8330</v>
      </c>
      <c r="S2488" s="13">
        <f t="shared" si="154"/>
        <v>40991.708055555559</v>
      </c>
      <c r="T2488" s="13">
        <f t="shared" si="155"/>
        <v>41021.708055555559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 s="21">
        <v>1500</v>
      </c>
      <c r="E2489" s="2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9">
        <f t="shared" si="153"/>
        <v>39.493684210526318</v>
      </c>
      <c r="Q2489" t="s">
        <v>8312</v>
      </c>
      <c r="R2489" t="s">
        <v>8330</v>
      </c>
      <c r="S2489" s="13">
        <f t="shared" si="154"/>
        <v>41026.083298611113</v>
      </c>
      <c r="T2489" s="13">
        <f t="shared" si="155"/>
        <v>41056.083298611113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 s="21">
        <v>3000</v>
      </c>
      <c r="E2490" s="2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9">
        <f t="shared" si="153"/>
        <v>49.246153846153845</v>
      </c>
      <c r="Q2490" t="s">
        <v>8312</v>
      </c>
      <c r="R2490" t="s">
        <v>8330</v>
      </c>
      <c r="S2490" s="13">
        <f t="shared" si="154"/>
        <v>40833.633194444446</v>
      </c>
      <c r="T2490" s="13">
        <f t="shared" si="155"/>
        <v>40863.674861111111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 s="21">
        <v>3500</v>
      </c>
      <c r="E2491" s="2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9">
        <f t="shared" si="153"/>
        <v>62.38</v>
      </c>
      <c r="Q2491" t="s">
        <v>8312</v>
      </c>
      <c r="R2491" t="s">
        <v>8330</v>
      </c>
      <c r="S2491" s="13">
        <f t="shared" si="154"/>
        <v>41373.690266203703</v>
      </c>
      <c r="T2491" s="13">
        <f t="shared" si="155"/>
        <v>41403.690266203703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 s="21">
        <v>500</v>
      </c>
      <c r="E2492" s="2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9">
        <f t="shared" si="153"/>
        <v>37.9375</v>
      </c>
      <c r="Q2492" t="s">
        <v>8312</v>
      </c>
      <c r="R2492" t="s">
        <v>8330</v>
      </c>
      <c r="S2492" s="13">
        <f t="shared" si="154"/>
        <v>41023.227731481478</v>
      </c>
      <c r="T2492" s="13">
        <f t="shared" si="155"/>
        <v>41083.227731481478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 s="21">
        <v>500</v>
      </c>
      <c r="E2493" s="2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9">
        <f t="shared" si="153"/>
        <v>51.6</v>
      </c>
      <c r="Q2493" t="s">
        <v>8312</v>
      </c>
      <c r="R2493" t="s">
        <v>8330</v>
      </c>
      <c r="S2493" s="13">
        <f t="shared" si="154"/>
        <v>40542.839282407411</v>
      </c>
      <c r="T2493" s="13">
        <f t="shared" si="155"/>
        <v>40559.07708333333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 s="21">
        <v>600</v>
      </c>
      <c r="E2494" s="2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9">
        <f t="shared" si="153"/>
        <v>27.777777777777779</v>
      </c>
      <c r="Q2494" t="s">
        <v>8312</v>
      </c>
      <c r="R2494" t="s">
        <v>8330</v>
      </c>
      <c r="S2494" s="13">
        <f t="shared" si="154"/>
        <v>41024.985972222225</v>
      </c>
      <c r="T2494" s="13">
        <f t="shared" si="155"/>
        <v>41076.415972222225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 s="21">
        <v>20000</v>
      </c>
      <c r="E2495" s="2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9">
        <f t="shared" si="153"/>
        <v>99.382239382239376</v>
      </c>
      <c r="Q2495" t="s">
        <v>8312</v>
      </c>
      <c r="R2495" t="s">
        <v>8330</v>
      </c>
      <c r="S2495" s="13">
        <f t="shared" si="154"/>
        <v>41348.168287037035</v>
      </c>
      <c r="T2495" s="13">
        <f t="shared" si="155"/>
        <v>41393.168287037035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 s="21">
        <v>1500</v>
      </c>
      <c r="E2496" s="2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9">
        <f t="shared" si="153"/>
        <v>38.848205128205123</v>
      </c>
      <c r="Q2496" t="s">
        <v>8312</v>
      </c>
      <c r="R2496" t="s">
        <v>8330</v>
      </c>
      <c r="S2496" s="13">
        <f t="shared" si="154"/>
        <v>41022.645185185182</v>
      </c>
      <c r="T2496" s="13">
        <f t="shared" si="155"/>
        <v>41052.645185185182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 s="21">
        <v>1500</v>
      </c>
      <c r="E2497" s="2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9">
        <f t="shared" si="153"/>
        <v>45.548809523809524</v>
      </c>
      <c r="Q2497" t="s">
        <v>8312</v>
      </c>
      <c r="R2497" t="s">
        <v>8330</v>
      </c>
      <c r="S2497" s="13">
        <f t="shared" si="154"/>
        <v>41036.946469907409</v>
      </c>
      <c r="T2497" s="13">
        <f t="shared" si="155"/>
        <v>41066.946469907409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 s="21">
        <v>6000</v>
      </c>
      <c r="E2498" s="2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9">
        <f t="shared" si="153"/>
        <v>600</v>
      </c>
      <c r="Q2498" t="s">
        <v>8312</v>
      </c>
      <c r="R2498" t="s">
        <v>8330</v>
      </c>
      <c r="S2498" s="13">
        <f t="shared" si="154"/>
        <v>41327.996435185189</v>
      </c>
      <c r="T2498" s="13">
        <f t="shared" si="155"/>
        <v>41362.954768518517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 s="21">
        <v>4000</v>
      </c>
      <c r="E2499" s="2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 s="9">
        <f t="shared" ref="P2499:P2562" si="157">E2499/L2499</f>
        <v>80.551071428571419</v>
      </c>
      <c r="Q2499" t="s">
        <v>8312</v>
      </c>
      <c r="R2499" t="s">
        <v>8330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 s="21">
        <v>1000</v>
      </c>
      <c r="E2500" s="2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9">
        <f t="shared" si="157"/>
        <v>52.8</v>
      </c>
      <c r="Q2500" t="s">
        <v>8312</v>
      </c>
      <c r="R2500" t="s">
        <v>8330</v>
      </c>
      <c r="S2500" s="13">
        <f t="shared" si="158"/>
        <v>42017.967442129629</v>
      </c>
      <c r="T2500" s="13">
        <f t="shared" si="159"/>
        <v>42031.967442129629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 s="21">
        <v>4000</v>
      </c>
      <c r="E2501" s="2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9">
        <f t="shared" si="157"/>
        <v>47.676470588235297</v>
      </c>
      <c r="Q2501" t="s">
        <v>8312</v>
      </c>
      <c r="R2501" t="s">
        <v>8330</v>
      </c>
      <c r="S2501" s="13">
        <f t="shared" si="158"/>
        <v>41226.648576388885</v>
      </c>
      <c r="T2501" s="13">
        <f t="shared" si="159"/>
        <v>41274.75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 s="21">
        <v>600</v>
      </c>
      <c r="E2502" s="2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9">
        <f t="shared" si="157"/>
        <v>23.448275862068964</v>
      </c>
      <c r="Q2502" t="s">
        <v>8312</v>
      </c>
      <c r="R2502" t="s">
        <v>8330</v>
      </c>
      <c r="S2502" s="13">
        <f t="shared" si="158"/>
        <v>41053.772858796299</v>
      </c>
      <c r="T2502" s="13">
        <f t="shared" si="159"/>
        <v>41083.772858796299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 s="21">
        <v>11000</v>
      </c>
      <c r="E2503" s="2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 s="21">
        <v>110000</v>
      </c>
      <c r="E2504" s="21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 s="21">
        <v>10000</v>
      </c>
      <c r="E2505" s="21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 s="21">
        <v>35000</v>
      </c>
      <c r="E2506" s="21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 s="21">
        <v>7000</v>
      </c>
      <c r="E2507" s="21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 s="21">
        <v>5000</v>
      </c>
      <c r="E2508" s="21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 s="21">
        <v>42850</v>
      </c>
      <c r="E2509" s="21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 s="21">
        <v>20000</v>
      </c>
      <c r="E2510" s="21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 s="21">
        <v>95000</v>
      </c>
      <c r="E2511" s="2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 s="21">
        <v>50000</v>
      </c>
      <c r="E2512" s="21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 s="21">
        <v>100000</v>
      </c>
      <c r="E2513" s="21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 s="21">
        <v>1150</v>
      </c>
      <c r="E2514" s="21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 s="21">
        <v>180000</v>
      </c>
      <c r="E2515" s="21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 s="21">
        <v>12000</v>
      </c>
      <c r="E2516" s="2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 s="21">
        <v>5000</v>
      </c>
      <c r="E2517" s="2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 s="21">
        <v>22000</v>
      </c>
      <c r="E2518" s="21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 s="21">
        <v>18000</v>
      </c>
      <c r="E2519" s="2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 s="21">
        <v>5000</v>
      </c>
      <c r="E2520" s="21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 s="21">
        <v>150000</v>
      </c>
      <c r="E2521" s="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 s="21">
        <v>100000</v>
      </c>
      <c r="E2522" s="21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 s="21">
        <v>12500</v>
      </c>
      <c r="E2523" s="2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9">
        <f t="shared" si="157"/>
        <v>103.68174242424243</v>
      </c>
      <c r="Q2523" t="s">
        <v>8312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 s="21">
        <v>5000</v>
      </c>
      <c r="E2524" s="2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9">
        <f t="shared" si="157"/>
        <v>185.18518518518519</v>
      </c>
      <c r="Q2524" t="s">
        <v>8312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 s="21">
        <v>900</v>
      </c>
      <c r="E2525" s="2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9">
        <f t="shared" si="157"/>
        <v>54.153846153846153</v>
      </c>
      <c r="Q2525" t="s">
        <v>8312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 s="21">
        <v>7500</v>
      </c>
      <c r="E2526" s="2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9">
        <f t="shared" si="157"/>
        <v>177.2093023255814</v>
      </c>
      <c r="Q2526" t="s">
        <v>8312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 s="21">
        <v>8000</v>
      </c>
      <c r="E2527" s="2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9">
        <f t="shared" si="157"/>
        <v>100.325</v>
      </c>
      <c r="Q2527" t="s">
        <v>8312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 s="21">
        <v>4000</v>
      </c>
      <c r="E2528" s="2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9">
        <f t="shared" si="157"/>
        <v>136.90909090909091</v>
      </c>
      <c r="Q2528" t="s">
        <v>8312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 s="21">
        <v>4000</v>
      </c>
      <c r="E2529" s="2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9">
        <f t="shared" si="157"/>
        <v>57.535211267605632</v>
      </c>
      <c r="Q2529" t="s">
        <v>8312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 s="21">
        <v>4000</v>
      </c>
      <c r="E2530" s="2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9">
        <f t="shared" si="157"/>
        <v>52.962839506172834</v>
      </c>
      <c r="Q2530" t="s">
        <v>8312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 s="21">
        <v>6000</v>
      </c>
      <c r="E2531" s="2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9">
        <f t="shared" si="157"/>
        <v>82.328947368421055</v>
      </c>
      <c r="Q2531" t="s">
        <v>8312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 s="21">
        <v>6500</v>
      </c>
      <c r="E2532" s="2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9">
        <f t="shared" si="157"/>
        <v>135.41666666666666</v>
      </c>
      <c r="Q2532" t="s">
        <v>8312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 s="21">
        <v>4500</v>
      </c>
      <c r="E2533" s="2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9">
        <f t="shared" si="157"/>
        <v>74.06557377049181</v>
      </c>
      <c r="Q2533" t="s">
        <v>8312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 s="21">
        <v>4000</v>
      </c>
      <c r="E2534" s="2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9">
        <f t="shared" si="157"/>
        <v>84.083333333333329</v>
      </c>
      <c r="Q2534" t="s">
        <v>8312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 s="21">
        <v>7500</v>
      </c>
      <c r="E2535" s="2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9">
        <f t="shared" si="157"/>
        <v>61.029411764705884</v>
      </c>
      <c r="Q2535" t="s">
        <v>8312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 s="21">
        <v>2000</v>
      </c>
      <c r="E2536" s="2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9">
        <f t="shared" si="157"/>
        <v>150</v>
      </c>
      <c r="Q2536" t="s">
        <v>8312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 s="21">
        <v>20000</v>
      </c>
      <c r="E2537" s="2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9">
        <f t="shared" si="157"/>
        <v>266.08974358974359</v>
      </c>
      <c r="Q2537" t="s">
        <v>8312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 s="21">
        <v>25</v>
      </c>
      <c r="E2538" s="21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9">
        <f t="shared" si="157"/>
        <v>7.25</v>
      </c>
      <c r="Q2538" t="s">
        <v>8312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 s="21">
        <v>1000</v>
      </c>
      <c r="E2539" s="2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9">
        <f t="shared" si="157"/>
        <v>100</v>
      </c>
      <c r="Q2539" t="s">
        <v>8312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 s="21">
        <v>18000</v>
      </c>
      <c r="E2540" s="2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9">
        <f t="shared" si="157"/>
        <v>109.96308108108107</v>
      </c>
      <c r="Q2540" t="s">
        <v>8312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 s="21">
        <v>10000</v>
      </c>
      <c r="E2541" s="2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9">
        <f t="shared" si="157"/>
        <v>169.91525423728814</v>
      </c>
      <c r="Q2541" t="s">
        <v>8312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 s="21">
        <v>2500</v>
      </c>
      <c r="E2542" s="2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9">
        <f t="shared" si="157"/>
        <v>95.740740740740748</v>
      </c>
      <c r="Q2542" t="s">
        <v>8312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 s="21">
        <v>3500</v>
      </c>
      <c r="E2543" s="2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9">
        <f t="shared" si="157"/>
        <v>59.460317460317462</v>
      </c>
      <c r="Q2543" t="s">
        <v>8312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 s="21">
        <v>700</v>
      </c>
      <c r="E2544" s="2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9">
        <f t="shared" si="157"/>
        <v>55.769230769230766</v>
      </c>
      <c r="Q2544" t="s">
        <v>8312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 s="21">
        <v>250</v>
      </c>
      <c r="E2545" s="2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9">
        <f t="shared" si="157"/>
        <v>30.076923076923077</v>
      </c>
      <c r="Q2545" t="s">
        <v>8312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 s="21">
        <v>5000</v>
      </c>
      <c r="E2546" s="2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9">
        <f t="shared" si="157"/>
        <v>88.438596491228068</v>
      </c>
      <c r="Q2546" t="s">
        <v>8312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 s="21">
        <v>2000</v>
      </c>
      <c r="E2547" s="2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9">
        <f t="shared" si="157"/>
        <v>64.032786885245898</v>
      </c>
      <c r="Q2547" t="s">
        <v>8312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 s="21">
        <v>3500</v>
      </c>
      <c r="E2548" s="2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9">
        <f t="shared" si="157"/>
        <v>60.153846153846153</v>
      </c>
      <c r="Q2548" t="s">
        <v>8312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 s="21">
        <v>5500</v>
      </c>
      <c r="E2549" s="2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9">
        <f t="shared" si="157"/>
        <v>49.194029850746269</v>
      </c>
      <c r="Q2549" t="s">
        <v>8312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 s="21">
        <v>6000</v>
      </c>
      <c r="E2550" s="2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9">
        <f t="shared" si="157"/>
        <v>165.16216216216216</v>
      </c>
      <c r="Q2550" t="s">
        <v>8312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 s="21">
        <v>1570</v>
      </c>
      <c r="E2551" s="2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9">
        <f t="shared" si="157"/>
        <v>43.621621621621621</v>
      </c>
      <c r="Q2551" t="s">
        <v>8312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 s="21">
        <v>6500</v>
      </c>
      <c r="E2552" s="2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9">
        <f t="shared" si="157"/>
        <v>43.7</v>
      </c>
      <c r="Q2552" t="s">
        <v>8312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 s="21">
        <v>3675</v>
      </c>
      <c r="E2553" s="2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9">
        <f t="shared" si="157"/>
        <v>67.419642857142861</v>
      </c>
      <c r="Q2553" t="s">
        <v>8312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 s="21">
        <v>3000</v>
      </c>
      <c r="E2554" s="2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9">
        <f t="shared" si="157"/>
        <v>177.5</v>
      </c>
      <c r="Q2554" t="s">
        <v>8312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 s="21">
        <v>1500</v>
      </c>
      <c r="E2555" s="2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9">
        <f t="shared" si="157"/>
        <v>38.883333333333333</v>
      </c>
      <c r="Q2555" t="s">
        <v>8312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 s="21">
        <v>3000</v>
      </c>
      <c r="E2556" s="2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9">
        <f t="shared" si="157"/>
        <v>54.985074626865675</v>
      </c>
      <c r="Q2556" t="s">
        <v>8312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 s="21">
        <v>2000</v>
      </c>
      <c r="E2557" s="2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9">
        <f t="shared" si="157"/>
        <v>61.342857142857142</v>
      </c>
      <c r="Q2557" t="s">
        <v>8312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 s="21">
        <v>745</v>
      </c>
      <c r="E2558" s="2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9">
        <f t="shared" si="157"/>
        <v>23.117647058823529</v>
      </c>
      <c r="Q2558" t="s">
        <v>8312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 s="21">
        <v>900</v>
      </c>
      <c r="E2559" s="2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9">
        <f t="shared" si="157"/>
        <v>29.611111111111111</v>
      </c>
      <c r="Q2559" t="s">
        <v>8312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 s="21">
        <v>1250</v>
      </c>
      <c r="E2560" s="2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9">
        <f t="shared" si="157"/>
        <v>75.611111111111114</v>
      </c>
      <c r="Q2560" t="s">
        <v>8312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 s="21">
        <v>800</v>
      </c>
      <c r="E2561" s="2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9">
        <f t="shared" si="157"/>
        <v>35.6</v>
      </c>
      <c r="Q2561" t="s">
        <v>8312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 s="21">
        <v>3000</v>
      </c>
      <c r="E2562" s="2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9">
        <f t="shared" si="157"/>
        <v>143</v>
      </c>
      <c r="Q2562" t="s">
        <v>8312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 s="21">
        <v>100000</v>
      </c>
      <c r="E2563" s="21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 s="21">
        <v>10000</v>
      </c>
      <c r="E2564" s="21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 s="21">
        <v>20000</v>
      </c>
      <c r="E2565" s="21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 s="21">
        <v>40000</v>
      </c>
      <c r="E2566" s="21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 s="21">
        <v>10000</v>
      </c>
      <c r="E2567" s="2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 s="21">
        <v>35000</v>
      </c>
      <c r="E2568" s="21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 s="21">
        <v>45000</v>
      </c>
      <c r="E2569" s="2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 s="21">
        <v>10000</v>
      </c>
      <c r="E2570" s="21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 s="21">
        <v>6500</v>
      </c>
      <c r="E2571" s="2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 s="21">
        <v>7000</v>
      </c>
      <c r="E2572" s="21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 s="21">
        <v>100000</v>
      </c>
      <c r="E2573" s="2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 s="21">
        <v>30000</v>
      </c>
      <c r="E2574" s="21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 s="21">
        <v>8000</v>
      </c>
      <c r="E2575" s="21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 s="21">
        <v>10000</v>
      </c>
      <c r="E2576" s="21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 s="21">
        <v>85000</v>
      </c>
      <c r="E2577" s="21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 s="21">
        <v>10000</v>
      </c>
      <c r="E2578" s="21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 s="21">
        <v>15000</v>
      </c>
      <c r="E2579" s="21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 s="21">
        <v>6000</v>
      </c>
      <c r="E2580" s="21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 s="21">
        <v>200000</v>
      </c>
      <c r="E2581" s="2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 s="21">
        <v>8500</v>
      </c>
      <c r="E2582" s="21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 s="21">
        <v>5000</v>
      </c>
      <c r="E2583" s="2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 s="21">
        <v>90000</v>
      </c>
      <c r="E2584" s="21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 s="21">
        <v>1000</v>
      </c>
      <c r="E2585" s="21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 s="21">
        <v>10000</v>
      </c>
      <c r="E2586" s="21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 s="21">
        <v>30000</v>
      </c>
      <c r="E2587" s="21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 s="21">
        <v>3000</v>
      </c>
      <c r="E2588" s="21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 s="21">
        <v>50000</v>
      </c>
      <c r="E2589" s="2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 s="21">
        <v>6000</v>
      </c>
      <c r="E2590" s="2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 s="21">
        <v>50000</v>
      </c>
      <c r="E2591" s="2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 s="21">
        <v>3000</v>
      </c>
      <c r="E2592" s="21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 s="21">
        <v>1500</v>
      </c>
      <c r="E2593" s="21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 s="21">
        <v>30000</v>
      </c>
      <c r="E2594" s="21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 s="21">
        <v>10000</v>
      </c>
      <c r="E2595" s="21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 s="21">
        <v>80000</v>
      </c>
      <c r="E2596" s="21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 s="21">
        <v>15000</v>
      </c>
      <c r="E2597" s="2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 s="21">
        <v>35000</v>
      </c>
      <c r="E2598" s="2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 s="21">
        <v>1500</v>
      </c>
      <c r="E2599" s="21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 s="21">
        <v>3000</v>
      </c>
      <c r="E2600" s="2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 s="21">
        <v>9041</v>
      </c>
      <c r="E2601" s="2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 s="21">
        <v>50000</v>
      </c>
      <c r="E2602" s="2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 s="21">
        <v>500</v>
      </c>
      <c r="E2603" s="2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9">
        <f t="shared" si="161"/>
        <v>21.900662251655628</v>
      </c>
      <c r="Q2603" t="s">
        <v>8323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 s="21">
        <v>12000</v>
      </c>
      <c r="E2604" s="2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9">
        <f t="shared" si="161"/>
        <v>80.022494887525568</v>
      </c>
      <c r="Q2604" t="s">
        <v>8323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 s="21">
        <v>1750</v>
      </c>
      <c r="E2605" s="2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9">
        <f t="shared" si="161"/>
        <v>35.520000000000003</v>
      </c>
      <c r="Q2605" t="s">
        <v>8323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 s="21">
        <v>20000</v>
      </c>
      <c r="E2606" s="2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9">
        <f t="shared" si="161"/>
        <v>64.933333333333323</v>
      </c>
      <c r="Q2606" t="s">
        <v>8323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 s="21">
        <v>100000</v>
      </c>
      <c r="E2607" s="2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9">
        <f t="shared" si="161"/>
        <v>60.965703745743475</v>
      </c>
      <c r="Q2607" t="s">
        <v>8323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 s="21">
        <v>11000</v>
      </c>
      <c r="E2608" s="2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9">
        <f t="shared" si="161"/>
        <v>31.444155844155844</v>
      </c>
      <c r="Q2608" t="s">
        <v>8323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 s="21">
        <v>8000</v>
      </c>
      <c r="E2609" s="2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9">
        <f t="shared" si="161"/>
        <v>81.949748743718587</v>
      </c>
      <c r="Q2609" t="s">
        <v>8323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 s="21">
        <v>8000</v>
      </c>
      <c r="E2610" s="2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9">
        <f t="shared" si="161"/>
        <v>58.92763157894737</v>
      </c>
      <c r="Q2610" t="s">
        <v>8323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 s="21">
        <v>35000</v>
      </c>
      <c r="E2611" s="2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9">
        <f t="shared" si="161"/>
        <v>157.29347633136095</v>
      </c>
      <c r="Q2611" t="s">
        <v>8323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 s="21">
        <v>22765</v>
      </c>
      <c r="E2612" s="2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9">
        <f t="shared" si="161"/>
        <v>55.758509532062391</v>
      </c>
      <c r="Q2612" t="s">
        <v>8323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 s="21">
        <v>11000</v>
      </c>
      <c r="E2613" s="2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9">
        <f t="shared" si="161"/>
        <v>83.802893802893806</v>
      </c>
      <c r="Q2613" t="s">
        <v>8323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 s="21">
        <v>10000</v>
      </c>
      <c r="E2614" s="2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9">
        <f t="shared" si="161"/>
        <v>58.422210884353746</v>
      </c>
      <c r="Q2614" t="s">
        <v>8323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 s="21">
        <v>7500</v>
      </c>
      <c r="E2615" s="2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9">
        <f t="shared" si="161"/>
        <v>270.57142857142856</v>
      </c>
      <c r="Q2615" t="s">
        <v>8323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 s="21">
        <v>10500</v>
      </c>
      <c r="E2616" s="2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9">
        <f t="shared" si="161"/>
        <v>107.1</v>
      </c>
      <c r="Q2616" t="s">
        <v>8323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 s="21">
        <v>2001</v>
      </c>
      <c r="E2617" s="2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9">
        <f t="shared" si="161"/>
        <v>47.180555555555557</v>
      </c>
      <c r="Q2617" t="s">
        <v>8323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 s="21">
        <v>25000</v>
      </c>
      <c r="E2618" s="2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9">
        <f t="shared" si="161"/>
        <v>120.30882352941177</v>
      </c>
      <c r="Q2618" t="s">
        <v>8323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 s="21">
        <v>500</v>
      </c>
      <c r="E2619" s="2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9">
        <f t="shared" si="161"/>
        <v>27.59748427672956</v>
      </c>
      <c r="Q2619" t="s">
        <v>8323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 s="21">
        <v>15000</v>
      </c>
      <c r="E2620" s="2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9">
        <f t="shared" si="161"/>
        <v>205.2987012987013</v>
      </c>
      <c r="Q2620" t="s">
        <v>8323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 s="21">
        <v>1000</v>
      </c>
      <c r="E2621" s="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9">
        <f t="shared" si="161"/>
        <v>35.547169811320757</v>
      </c>
      <c r="Q2621" t="s">
        <v>8323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 s="21">
        <v>65000</v>
      </c>
      <c r="E2622" s="2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9">
        <f t="shared" si="161"/>
        <v>74.639488409272587</v>
      </c>
      <c r="Q2622" t="s">
        <v>8323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 s="21">
        <v>15000</v>
      </c>
      <c r="E2623" s="2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9">
        <f t="shared" si="161"/>
        <v>47.058064516129029</v>
      </c>
      <c r="Q2623" t="s">
        <v>8323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 s="21">
        <v>1500</v>
      </c>
      <c r="E2624" s="2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9">
        <f t="shared" si="161"/>
        <v>26.591351351351353</v>
      </c>
      <c r="Q2624" t="s">
        <v>8323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 s="21">
        <v>2000</v>
      </c>
      <c r="E2625" s="2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9">
        <f t="shared" si="161"/>
        <v>36.774193548387096</v>
      </c>
      <c r="Q2625" t="s">
        <v>8323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 s="21">
        <v>8000</v>
      </c>
      <c r="E2626" s="2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9">
        <f t="shared" si="161"/>
        <v>31.820544982698959</v>
      </c>
      <c r="Q2626" t="s">
        <v>8323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 s="21">
        <v>150</v>
      </c>
      <c r="E2627" s="2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 s="9">
        <f t="shared" ref="P2627:P2690" si="165">E2627/L2627</f>
        <v>27.576923076923077</v>
      </c>
      <c r="Q2627" t="s">
        <v>8323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 s="21">
        <v>2500</v>
      </c>
      <c r="E2628" s="2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9">
        <f t="shared" si="165"/>
        <v>56</v>
      </c>
      <c r="Q2628" t="s">
        <v>8323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 s="21">
        <v>150</v>
      </c>
      <c r="E2629" s="2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9">
        <f t="shared" si="165"/>
        <v>21.555555555555557</v>
      </c>
      <c r="Q2629" t="s">
        <v>8323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 s="21">
        <v>839</v>
      </c>
      <c r="E2630" s="2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9">
        <f t="shared" si="165"/>
        <v>44.095238095238095</v>
      </c>
      <c r="Q2630" t="s">
        <v>8323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 s="21">
        <v>5000</v>
      </c>
      <c r="E2631" s="2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9">
        <f t="shared" si="165"/>
        <v>63.87</v>
      </c>
      <c r="Q2631" t="s">
        <v>8323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 s="21">
        <v>2000</v>
      </c>
      <c r="E2632" s="2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9">
        <f t="shared" si="165"/>
        <v>38.987654320987652</v>
      </c>
      <c r="Q2632" t="s">
        <v>8323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 s="21">
        <v>20000</v>
      </c>
      <c r="E2633" s="2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9">
        <f t="shared" si="165"/>
        <v>80.185489510489504</v>
      </c>
      <c r="Q2633" t="s">
        <v>8323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 s="21">
        <v>1070</v>
      </c>
      <c r="E2634" s="2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9">
        <f t="shared" si="165"/>
        <v>34.904761904761905</v>
      </c>
      <c r="Q2634" t="s">
        <v>8323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 s="21">
        <v>5000</v>
      </c>
      <c r="E2635" s="2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9">
        <f t="shared" si="165"/>
        <v>89.100502512562812</v>
      </c>
      <c r="Q2635" t="s">
        <v>8323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 s="21">
        <v>930</v>
      </c>
      <c r="E2636" s="2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9">
        <f t="shared" si="165"/>
        <v>39.44</v>
      </c>
      <c r="Q2636" t="s">
        <v>8323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 s="21">
        <v>11500</v>
      </c>
      <c r="E2637" s="2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9">
        <f t="shared" si="165"/>
        <v>136.9047619047619</v>
      </c>
      <c r="Q2637" t="s">
        <v>8323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 s="21">
        <v>1000</v>
      </c>
      <c r="E2638" s="2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9">
        <f t="shared" si="165"/>
        <v>37.46</v>
      </c>
      <c r="Q2638" t="s">
        <v>8323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 s="21">
        <v>500</v>
      </c>
      <c r="E2639" s="2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9">
        <f t="shared" si="165"/>
        <v>31.96153846153846</v>
      </c>
      <c r="Q2639" t="s">
        <v>8323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 s="21">
        <v>347</v>
      </c>
      <c r="E2640" s="2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9">
        <f t="shared" si="165"/>
        <v>25.214285714285715</v>
      </c>
      <c r="Q2640" t="s">
        <v>8323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 s="21">
        <v>300</v>
      </c>
      <c r="E2641" s="2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9">
        <f t="shared" si="165"/>
        <v>10.040816326530612</v>
      </c>
      <c r="Q2641" t="s">
        <v>8323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 s="21">
        <v>3000</v>
      </c>
      <c r="E2642" s="2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9">
        <f t="shared" si="165"/>
        <v>45.94202898550725</v>
      </c>
      <c r="Q2642" t="s">
        <v>8323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 s="21">
        <v>1500</v>
      </c>
      <c r="E2643" s="21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9">
        <f t="shared" si="165"/>
        <v>15</v>
      </c>
      <c r="Q2643" t="s">
        <v>8323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 s="21">
        <v>500000</v>
      </c>
      <c r="E2644" s="21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 t="e">
        <f t="shared" si="165"/>
        <v>#DIV/0!</v>
      </c>
      <c r="Q2644" t="s">
        <v>8323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 s="21">
        <v>1000000</v>
      </c>
      <c r="E2645" s="2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9">
        <f t="shared" si="165"/>
        <v>223.58248500999335</v>
      </c>
      <c r="Q2645" t="s">
        <v>8323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 s="21">
        <v>100000</v>
      </c>
      <c r="E2646" s="2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9">
        <f t="shared" si="165"/>
        <v>39.480769230769234</v>
      </c>
      <c r="Q2646" t="s">
        <v>8323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 s="21">
        <v>20000</v>
      </c>
      <c r="E2647" s="2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9">
        <f t="shared" si="165"/>
        <v>91.304347826086953</v>
      </c>
      <c r="Q2647" t="s">
        <v>8323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 s="21">
        <v>500000</v>
      </c>
      <c r="E2648" s="2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9">
        <f t="shared" si="165"/>
        <v>78.666205607476627</v>
      </c>
      <c r="Q2648" t="s">
        <v>8323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 s="21">
        <v>2500</v>
      </c>
      <c r="E2649" s="21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9">
        <f t="shared" si="165"/>
        <v>12</v>
      </c>
      <c r="Q2649" t="s">
        <v>8323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 s="21">
        <v>12000</v>
      </c>
      <c r="E2650" s="2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9">
        <f t="shared" si="165"/>
        <v>17.666666666666668</v>
      </c>
      <c r="Q2650" t="s">
        <v>8323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 s="21">
        <v>125000</v>
      </c>
      <c r="E2651" s="2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9">
        <f t="shared" si="165"/>
        <v>41.333333333333336</v>
      </c>
      <c r="Q2651" t="s">
        <v>8323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 s="21">
        <v>60000</v>
      </c>
      <c r="E2652" s="2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9">
        <f t="shared" si="165"/>
        <v>71.599999999999994</v>
      </c>
      <c r="Q2652" t="s">
        <v>8323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 s="21">
        <v>280000</v>
      </c>
      <c r="E2653" s="2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9">
        <f t="shared" si="165"/>
        <v>307.8235294117647</v>
      </c>
      <c r="Q2653" t="s">
        <v>8323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 s="21">
        <v>100000</v>
      </c>
      <c r="E2654" s="2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9">
        <f t="shared" si="165"/>
        <v>80.454545454545453</v>
      </c>
      <c r="Q2654" t="s">
        <v>8323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 s="21">
        <v>51000</v>
      </c>
      <c r="E2655" s="2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9">
        <f t="shared" si="165"/>
        <v>83.942857142857136</v>
      </c>
      <c r="Q2655" t="s">
        <v>8323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 s="21">
        <v>100000</v>
      </c>
      <c r="E2656" s="21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9">
        <f t="shared" si="165"/>
        <v>8.5</v>
      </c>
      <c r="Q2656" t="s">
        <v>8323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 s="21">
        <v>15000</v>
      </c>
      <c r="E2657" s="2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9">
        <f t="shared" si="165"/>
        <v>73.372093023255815</v>
      </c>
      <c r="Q2657" t="s">
        <v>8323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 s="21">
        <v>150000</v>
      </c>
      <c r="E2658" s="2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9">
        <f t="shared" si="165"/>
        <v>112.86184210526316</v>
      </c>
      <c r="Q2658" t="s">
        <v>8323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 s="21">
        <v>30000</v>
      </c>
      <c r="E2659" s="2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9">
        <f t="shared" si="165"/>
        <v>95.277627118644077</v>
      </c>
      <c r="Q2659" t="s">
        <v>8323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 s="21">
        <v>98000</v>
      </c>
      <c r="E2660" s="21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9">
        <f t="shared" si="165"/>
        <v>22.75</v>
      </c>
      <c r="Q2660" t="s">
        <v>8323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5">
      <c r="A2661">
        <v>2659</v>
      </c>
      <c r="B2661" s="1" t="s">
        <v>2659</v>
      </c>
      <c r="C2661" s="1" t="s">
        <v>6769</v>
      </c>
      <c r="D2661" s="21">
        <v>49000</v>
      </c>
      <c r="E2661" s="2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9">
        <f t="shared" si="165"/>
        <v>133.30000000000001</v>
      </c>
      <c r="Q2661" t="s">
        <v>8323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 s="21">
        <v>20000</v>
      </c>
      <c r="E2662" s="21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9">
        <f t="shared" si="165"/>
        <v>3.8</v>
      </c>
      <c r="Q2662" t="s">
        <v>8323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 s="21">
        <v>5000</v>
      </c>
      <c r="E2663" s="2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9">
        <f t="shared" si="165"/>
        <v>85.75</v>
      </c>
      <c r="Q2663" t="s">
        <v>8323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 s="21">
        <v>20000</v>
      </c>
      <c r="E2664" s="2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9">
        <f t="shared" si="165"/>
        <v>267</v>
      </c>
      <c r="Q2664" t="s">
        <v>8323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 s="21">
        <v>20000</v>
      </c>
      <c r="E2665" s="2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9">
        <f t="shared" si="165"/>
        <v>373.55803571428572</v>
      </c>
      <c r="Q2665" t="s">
        <v>8323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 s="21">
        <v>17500</v>
      </c>
      <c r="E2666" s="2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9">
        <f t="shared" si="165"/>
        <v>174.03846153846155</v>
      </c>
      <c r="Q2666" t="s">
        <v>8323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 s="21">
        <v>3500</v>
      </c>
      <c r="E2667" s="2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9">
        <f t="shared" si="165"/>
        <v>93.695652173913047</v>
      </c>
      <c r="Q2667" t="s">
        <v>8323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 s="21">
        <v>10000</v>
      </c>
      <c r="E2668" s="2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9">
        <f t="shared" si="165"/>
        <v>77.327718446601949</v>
      </c>
      <c r="Q2668" t="s">
        <v>8323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 s="21">
        <v>1500</v>
      </c>
      <c r="E2669" s="2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9">
        <f t="shared" si="165"/>
        <v>92.222222222222229</v>
      </c>
      <c r="Q2669" t="s">
        <v>8323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 s="21">
        <v>1000</v>
      </c>
      <c r="E2670" s="2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9">
        <f t="shared" si="165"/>
        <v>60.964285714285715</v>
      </c>
      <c r="Q2670" t="s">
        <v>8323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 s="21">
        <v>800</v>
      </c>
      <c r="E2671" s="2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9">
        <f t="shared" si="165"/>
        <v>91</v>
      </c>
      <c r="Q2671" t="s">
        <v>8323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 s="21">
        <v>38888</v>
      </c>
      <c r="E2672" s="2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9">
        <f t="shared" si="165"/>
        <v>41.583333333333336</v>
      </c>
      <c r="Q2672" t="s">
        <v>8323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 s="21">
        <v>25000</v>
      </c>
      <c r="E2673" s="2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9">
        <f t="shared" si="165"/>
        <v>33.761904761904759</v>
      </c>
      <c r="Q2673" t="s">
        <v>8323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 s="21">
        <v>10000</v>
      </c>
      <c r="E2674" s="2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9">
        <f t="shared" si="165"/>
        <v>70.61702127659575</v>
      </c>
      <c r="Q2674" t="s">
        <v>8323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 s="21">
        <v>40000</v>
      </c>
      <c r="E2675" s="2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9">
        <f t="shared" si="165"/>
        <v>167.15151515151516</v>
      </c>
      <c r="Q2675" t="s">
        <v>8323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 s="21">
        <v>35000</v>
      </c>
      <c r="E2676" s="2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9">
        <f t="shared" si="165"/>
        <v>128.61988304093566</v>
      </c>
      <c r="Q2676" t="s">
        <v>8323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 s="21">
        <v>25000</v>
      </c>
      <c r="E2677" s="2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9">
        <f t="shared" si="165"/>
        <v>65.41379310344827</v>
      </c>
      <c r="Q2677" t="s">
        <v>8323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 s="21">
        <v>2100</v>
      </c>
      <c r="E2678" s="2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9">
        <f t="shared" si="165"/>
        <v>117.55555555555556</v>
      </c>
      <c r="Q2678" t="s">
        <v>8323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 s="21">
        <v>19500</v>
      </c>
      <c r="E2679" s="2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9">
        <f t="shared" si="165"/>
        <v>126.48148148148148</v>
      </c>
      <c r="Q2679" t="s">
        <v>8323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 s="21">
        <v>8000000</v>
      </c>
      <c r="E2680" s="2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9">
        <f t="shared" si="165"/>
        <v>550</v>
      </c>
      <c r="Q2680" t="s">
        <v>8323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 s="21">
        <v>40000</v>
      </c>
      <c r="E2681" s="2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9">
        <f t="shared" si="165"/>
        <v>44</v>
      </c>
      <c r="Q2681" t="s">
        <v>8323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 s="21">
        <v>32000</v>
      </c>
      <c r="E2682" s="2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9">
        <f t="shared" si="165"/>
        <v>69</v>
      </c>
      <c r="Q2682" t="s">
        <v>8323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 s="21">
        <v>8000</v>
      </c>
      <c r="E2683" s="21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 s="21">
        <v>6000</v>
      </c>
      <c r="E2684" s="2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 s="21">
        <v>15000</v>
      </c>
      <c r="E2685" s="21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 s="21">
        <v>70000</v>
      </c>
      <c r="E2686" s="2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 s="21">
        <v>50000</v>
      </c>
      <c r="E2687" s="21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 s="21">
        <v>30000</v>
      </c>
      <c r="E2688" s="21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 s="21">
        <v>15000</v>
      </c>
      <c r="E2689" s="21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 s="21">
        <v>50000</v>
      </c>
      <c r="E2690" s="21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 s="21">
        <v>35000</v>
      </c>
      <c r="E2691" s="2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 s="9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 s="21">
        <v>80000</v>
      </c>
      <c r="E2692" s="2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 s="21">
        <v>65000</v>
      </c>
      <c r="E2693" s="21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 s="21">
        <v>3500</v>
      </c>
      <c r="E2694" s="21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 s="21">
        <v>5000</v>
      </c>
      <c r="E2695" s="21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 s="21">
        <v>30000</v>
      </c>
      <c r="E2696" s="21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 s="21">
        <v>15000</v>
      </c>
      <c r="E2697" s="21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 s="21">
        <v>60000</v>
      </c>
      <c r="E2698" s="2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 s="21">
        <v>23000</v>
      </c>
      <c r="E2699" s="2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 s="21">
        <v>8000</v>
      </c>
      <c r="E2700" s="2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 s="21">
        <v>2</v>
      </c>
      <c r="E2701" s="2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 s="21">
        <v>9999</v>
      </c>
      <c r="E2702" s="21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 s="21">
        <v>3400</v>
      </c>
      <c r="E2703" s="2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9">
        <f t="shared" si="169"/>
        <v>34.130434782608695</v>
      </c>
      <c r="Q2703" t="s">
        <v>8321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 s="21">
        <v>10000</v>
      </c>
      <c r="E2704" s="2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9">
        <f t="shared" si="169"/>
        <v>132.34615384615384</v>
      </c>
      <c r="Q2704" t="s">
        <v>8321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 s="21">
        <v>40000</v>
      </c>
      <c r="E2705" s="2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9">
        <f t="shared" si="169"/>
        <v>922.22222222222217</v>
      </c>
      <c r="Q2705" t="s">
        <v>8321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 s="21">
        <v>19000</v>
      </c>
      <c r="E2706" s="2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9">
        <f t="shared" si="169"/>
        <v>163.57142857142858</v>
      </c>
      <c r="Q2706" t="s">
        <v>8321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 s="21">
        <v>16500</v>
      </c>
      <c r="E2707" s="2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9">
        <f t="shared" si="169"/>
        <v>217.375</v>
      </c>
      <c r="Q2707" t="s">
        <v>8321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 s="21">
        <v>35000</v>
      </c>
      <c r="E2708" s="2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9">
        <f t="shared" si="169"/>
        <v>149.44486692015209</v>
      </c>
      <c r="Q2708" t="s">
        <v>8321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 s="21">
        <v>8000</v>
      </c>
      <c r="E2709" s="2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9">
        <f t="shared" si="169"/>
        <v>71.237487309644663</v>
      </c>
      <c r="Q2709" t="s">
        <v>8321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 s="21">
        <v>20000</v>
      </c>
      <c r="E2710" s="2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9">
        <f t="shared" si="169"/>
        <v>44.464318398474738</v>
      </c>
      <c r="Q2710" t="s">
        <v>8321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 s="21">
        <v>50000</v>
      </c>
      <c r="E2711" s="2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9">
        <f t="shared" si="169"/>
        <v>164.94480519480518</v>
      </c>
      <c r="Q2711" t="s">
        <v>8321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 s="21">
        <v>60000</v>
      </c>
      <c r="E2712" s="2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9">
        <f t="shared" si="169"/>
        <v>84.871516544117654</v>
      </c>
      <c r="Q2712" t="s">
        <v>8321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 s="21">
        <v>3910</v>
      </c>
      <c r="E2713" s="2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9">
        <f t="shared" si="169"/>
        <v>53.945205479452056</v>
      </c>
      <c r="Q2713" t="s">
        <v>8321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 s="21">
        <v>5500</v>
      </c>
      <c r="E2714" s="2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9">
        <f t="shared" si="169"/>
        <v>50.531468531468533</v>
      </c>
      <c r="Q2714" t="s">
        <v>8321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 s="21">
        <v>150000</v>
      </c>
      <c r="E2715" s="2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9">
        <f t="shared" si="169"/>
        <v>108.00140845070422</v>
      </c>
      <c r="Q2715" t="s">
        <v>8321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 s="21">
        <v>25000</v>
      </c>
      <c r="E2716" s="2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9">
        <f t="shared" si="169"/>
        <v>95.373770491803285</v>
      </c>
      <c r="Q2716" t="s">
        <v>8321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 s="21">
        <v>12000</v>
      </c>
      <c r="E2717" s="2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9">
        <f t="shared" si="169"/>
        <v>57.631016333938291</v>
      </c>
      <c r="Q2717" t="s">
        <v>8321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 s="21">
        <v>10000</v>
      </c>
      <c r="E2718" s="2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9">
        <f t="shared" si="169"/>
        <v>64.160481283422456</v>
      </c>
      <c r="Q2718" t="s">
        <v>8321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 s="21">
        <v>25000</v>
      </c>
      <c r="E2719" s="2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9">
        <f t="shared" si="169"/>
        <v>92.387692307692305</v>
      </c>
      <c r="Q2719" t="s">
        <v>8321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 s="21">
        <v>18000</v>
      </c>
      <c r="E2720" s="2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9">
        <f t="shared" si="169"/>
        <v>125.97972972972973</v>
      </c>
      <c r="Q2720" t="s">
        <v>8321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 s="21">
        <v>6000</v>
      </c>
      <c r="E2721" s="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9">
        <f t="shared" si="169"/>
        <v>94.637681159420296</v>
      </c>
      <c r="Q2721" t="s">
        <v>8321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 s="21">
        <v>25000</v>
      </c>
      <c r="E2722" s="2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9">
        <f t="shared" si="169"/>
        <v>170.69942196531792</v>
      </c>
      <c r="Q2722" t="s">
        <v>8321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 s="21">
        <v>750</v>
      </c>
      <c r="E2723" s="2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9">
        <f t="shared" si="169"/>
        <v>40.762081784386616</v>
      </c>
      <c r="Q2723" t="s">
        <v>8323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 s="21">
        <v>5000</v>
      </c>
      <c r="E2724" s="2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9">
        <f t="shared" si="169"/>
        <v>68.254054054054052</v>
      </c>
      <c r="Q2724" t="s">
        <v>8323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 s="21">
        <v>12000</v>
      </c>
      <c r="E2725" s="2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9">
        <f t="shared" si="169"/>
        <v>95.48863636363636</v>
      </c>
      <c r="Q2725" t="s">
        <v>8323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 s="21">
        <v>2468</v>
      </c>
      <c r="E2726" s="2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9">
        <f t="shared" si="169"/>
        <v>7.1902649656526005</v>
      </c>
      <c r="Q2726" t="s">
        <v>8323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 s="21">
        <v>40000</v>
      </c>
      <c r="E2727" s="2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9">
        <f t="shared" si="169"/>
        <v>511.65486725663715</v>
      </c>
      <c r="Q2727" t="s">
        <v>8323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 s="21">
        <v>100000</v>
      </c>
      <c r="E2728" s="2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9">
        <f t="shared" si="169"/>
        <v>261.74504950495049</v>
      </c>
      <c r="Q2728" t="s">
        <v>8323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 s="21">
        <v>10000</v>
      </c>
      <c r="E2729" s="2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9">
        <f t="shared" si="169"/>
        <v>69.760961810466767</v>
      </c>
      <c r="Q2729" t="s">
        <v>8323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 s="21">
        <v>15000</v>
      </c>
      <c r="E2730" s="2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9">
        <f t="shared" si="169"/>
        <v>77.229591836734699</v>
      </c>
      <c r="Q2730" t="s">
        <v>8323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 s="21">
        <v>7500</v>
      </c>
      <c r="E2731" s="2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9">
        <f t="shared" si="169"/>
        <v>340.56521739130437</v>
      </c>
      <c r="Q2731" t="s">
        <v>8323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 s="21">
        <v>27000</v>
      </c>
      <c r="E2732" s="2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9">
        <f t="shared" si="169"/>
        <v>67.417903225806455</v>
      </c>
      <c r="Q2732" t="s">
        <v>8323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 s="21">
        <v>30000</v>
      </c>
      <c r="E2733" s="2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9">
        <f t="shared" si="169"/>
        <v>845.70270270270271</v>
      </c>
      <c r="Q2733" t="s">
        <v>8323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 s="21">
        <v>12000</v>
      </c>
      <c r="E2734" s="2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9">
        <f t="shared" si="169"/>
        <v>97.191780821917803</v>
      </c>
      <c r="Q2734" t="s">
        <v>8323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 s="21">
        <v>50000</v>
      </c>
      <c r="E2735" s="2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9">
        <f t="shared" si="169"/>
        <v>451.84033613445376</v>
      </c>
      <c r="Q2735" t="s">
        <v>8323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 s="21">
        <v>1</v>
      </c>
      <c r="E2736" s="2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9">
        <f t="shared" si="169"/>
        <v>138.66871165644173</v>
      </c>
      <c r="Q2736" t="s">
        <v>8323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 s="21">
        <v>750</v>
      </c>
      <c r="E2737" s="2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9">
        <f t="shared" si="169"/>
        <v>21.640147492625371</v>
      </c>
      <c r="Q2737" t="s">
        <v>8323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 s="21">
        <v>8000</v>
      </c>
      <c r="E2738" s="2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9">
        <f t="shared" si="169"/>
        <v>169.51724137931035</v>
      </c>
      <c r="Q2738" t="s">
        <v>8323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 s="21">
        <v>30000</v>
      </c>
      <c r="E2739" s="2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9">
        <f t="shared" si="169"/>
        <v>161.88210526315791</v>
      </c>
      <c r="Q2739" t="s">
        <v>8323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 s="21">
        <v>5000</v>
      </c>
      <c r="E2740" s="2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9">
        <f t="shared" si="169"/>
        <v>493.13333333333333</v>
      </c>
      <c r="Q2740" t="s">
        <v>8323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 s="21">
        <v>1100</v>
      </c>
      <c r="E2741" s="2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9">
        <f t="shared" si="169"/>
        <v>22.120418848167539</v>
      </c>
      <c r="Q2741" t="s">
        <v>8323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 s="21">
        <v>300</v>
      </c>
      <c r="E2742" s="2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9">
        <f t="shared" si="169"/>
        <v>18.235294117647058</v>
      </c>
      <c r="Q2742" t="s">
        <v>8323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 s="21">
        <v>8000</v>
      </c>
      <c r="E2743" s="21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9">
        <f t="shared" si="169"/>
        <v>8.75</v>
      </c>
      <c r="Q2743" t="s">
        <v>8326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 s="21">
        <v>2500</v>
      </c>
      <c r="E2744" s="2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9">
        <f t="shared" si="169"/>
        <v>40.611111111111114</v>
      </c>
      <c r="Q2744" t="s">
        <v>8326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 s="21">
        <v>5999</v>
      </c>
      <c r="E2745" s="21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 t="e">
        <f t="shared" si="169"/>
        <v>#DIV/0!</v>
      </c>
      <c r="Q2745" t="s">
        <v>8326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 s="21">
        <v>16000</v>
      </c>
      <c r="E2746" s="2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9">
        <f t="shared" si="169"/>
        <v>37.954545454545453</v>
      </c>
      <c r="Q2746" t="s">
        <v>8326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 s="21">
        <v>8000</v>
      </c>
      <c r="E2747" s="2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9">
        <f t="shared" si="169"/>
        <v>35.734693877551024</v>
      </c>
      <c r="Q2747" t="s">
        <v>8326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 s="21">
        <v>3000</v>
      </c>
      <c r="E2748" s="2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9">
        <f t="shared" si="169"/>
        <v>42.157894736842103</v>
      </c>
      <c r="Q2748" t="s">
        <v>8326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 s="21">
        <v>500</v>
      </c>
      <c r="E2749" s="2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9">
        <f t="shared" si="169"/>
        <v>35</v>
      </c>
      <c r="Q2749" t="s">
        <v>8326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 s="21">
        <v>5000</v>
      </c>
      <c r="E2750" s="21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9">
        <f t="shared" si="169"/>
        <v>13.25</v>
      </c>
      <c r="Q2750" t="s">
        <v>8326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 s="21">
        <v>10000</v>
      </c>
      <c r="E2751" s="2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9">
        <f t="shared" si="169"/>
        <v>55</v>
      </c>
      <c r="Q2751" t="s">
        <v>8326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 s="21">
        <v>1999</v>
      </c>
      <c r="E2752" s="21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 t="e">
        <f t="shared" si="169"/>
        <v>#DIV/0!</v>
      </c>
      <c r="Q2752" t="s">
        <v>8326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 s="21">
        <v>3274</v>
      </c>
      <c r="E2753" s="21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 t="e">
        <f t="shared" si="169"/>
        <v>#DIV/0!</v>
      </c>
      <c r="Q2753" t="s">
        <v>8326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 s="21">
        <v>4800</v>
      </c>
      <c r="E2754" s="2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9">
        <f t="shared" si="169"/>
        <v>39.285714285714285</v>
      </c>
      <c r="Q2754" t="s">
        <v>8326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 s="21">
        <v>2000</v>
      </c>
      <c r="E2755" s="2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 s="9">
        <f t="shared" ref="P2755:P2818" si="173">E2755/L2755</f>
        <v>47.5</v>
      </c>
      <c r="Q2755" t="s">
        <v>8326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 s="21">
        <v>10000</v>
      </c>
      <c r="E2756" s="21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 t="e">
        <f t="shared" si="173"/>
        <v>#DIV/0!</v>
      </c>
      <c r="Q2756" t="s">
        <v>8326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 s="21">
        <v>500</v>
      </c>
      <c r="E2757" s="2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9">
        <f t="shared" si="173"/>
        <v>17.333333333333332</v>
      </c>
      <c r="Q2757" t="s">
        <v>8326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 s="21">
        <v>10000</v>
      </c>
      <c r="E2758" s="2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9">
        <f t="shared" si="173"/>
        <v>31.757575757575758</v>
      </c>
      <c r="Q2758" t="s">
        <v>8326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 s="21">
        <v>1500</v>
      </c>
      <c r="E2759" s="21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9">
        <f t="shared" si="173"/>
        <v>5</v>
      </c>
      <c r="Q2759" t="s">
        <v>8326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 s="21">
        <v>2000</v>
      </c>
      <c r="E2760" s="2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9">
        <f t="shared" si="173"/>
        <v>39</v>
      </c>
      <c r="Q2760" t="s">
        <v>8326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 s="21">
        <v>1000</v>
      </c>
      <c r="E2761" s="2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9">
        <f t="shared" si="173"/>
        <v>52.5</v>
      </c>
      <c r="Q2761" t="s">
        <v>8326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 s="21">
        <v>5000</v>
      </c>
      <c r="E2762" s="21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 t="e">
        <f t="shared" si="173"/>
        <v>#DIV/0!</v>
      </c>
      <c r="Q2762" t="s">
        <v>8326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 s="21">
        <v>5000</v>
      </c>
      <c r="E2763" s="21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9">
        <f t="shared" si="173"/>
        <v>9</v>
      </c>
      <c r="Q2763" t="s">
        <v>8326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 s="21">
        <v>3250</v>
      </c>
      <c r="E2764" s="21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9">
        <f t="shared" si="173"/>
        <v>25</v>
      </c>
      <c r="Q2764" t="s">
        <v>8326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 s="21">
        <v>39400</v>
      </c>
      <c r="E2765" s="21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9">
        <f t="shared" si="173"/>
        <v>30</v>
      </c>
      <c r="Q2765" t="s">
        <v>8326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 s="21">
        <v>4000</v>
      </c>
      <c r="E2766" s="21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9">
        <f t="shared" si="173"/>
        <v>11.25</v>
      </c>
      <c r="Q2766" t="s">
        <v>8326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 s="21">
        <v>4000</v>
      </c>
      <c r="E2767" s="21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 t="e">
        <f t="shared" si="173"/>
        <v>#DIV/0!</v>
      </c>
      <c r="Q2767" t="s">
        <v>8326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 s="21">
        <v>5000</v>
      </c>
      <c r="E2768" s="2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9">
        <f t="shared" si="173"/>
        <v>25</v>
      </c>
      <c r="Q2768" t="s">
        <v>8326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 s="21">
        <v>4000</v>
      </c>
      <c r="E2769" s="21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9">
        <f t="shared" si="173"/>
        <v>11.333333333333334</v>
      </c>
      <c r="Q2769" t="s">
        <v>8326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 s="21">
        <v>7000</v>
      </c>
      <c r="E2770" s="2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9">
        <f t="shared" si="173"/>
        <v>29.470588235294116</v>
      </c>
      <c r="Q2770" t="s">
        <v>8326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 s="21">
        <v>800</v>
      </c>
      <c r="E2771" s="2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9">
        <f t="shared" si="173"/>
        <v>1</v>
      </c>
      <c r="Q2771" t="s">
        <v>8326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 s="21">
        <v>20000</v>
      </c>
      <c r="E2772" s="2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9">
        <f t="shared" si="173"/>
        <v>63.098484848484851</v>
      </c>
      <c r="Q2772" t="s">
        <v>8326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 s="21">
        <v>19980</v>
      </c>
      <c r="E2773" s="21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 t="e">
        <f t="shared" si="173"/>
        <v>#DIV/0!</v>
      </c>
      <c r="Q2773" t="s">
        <v>8326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 s="21">
        <v>8000</v>
      </c>
      <c r="E2774" s="21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 t="e">
        <f t="shared" si="173"/>
        <v>#DIV/0!</v>
      </c>
      <c r="Q2774" t="s">
        <v>8326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 s="21">
        <v>530</v>
      </c>
      <c r="E2775" s="21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9">
        <f t="shared" si="173"/>
        <v>1</v>
      </c>
      <c r="Q2775" t="s">
        <v>8326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 s="21">
        <v>4000</v>
      </c>
      <c r="E2776" s="2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9">
        <f t="shared" si="173"/>
        <v>43.846153846153847</v>
      </c>
      <c r="Q2776" t="s">
        <v>8326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 s="21">
        <v>5000</v>
      </c>
      <c r="E2777" s="2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9">
        <f t="shared" si="173"/>
        <v>75</v>
      </c>
      <c r="Q2777" t="s">
        <v>8326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 s="21">
        <v>21000</v>
      </c>
      <c r="E2778" s="2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9">
        <f t="shared" si="173"/>
        <v>45.972222222222221</v>
      </c>
      <c r="Q2778" t="s">
        <v>8326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 s="21">
        <v>3000</v>
      </c>
      <c r="E2779" s="21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9">
        <f t="shared" si="173"/>
        <v>10</v>
      </c>
      <c r="Q2779" t="s">
        <v>8326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 s="21">
        <v>5500</v>
      </c>
      <c r="E2780" s="2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9">
        <f t="shared" si="173"/>
        <v>93.666666666666671</v>
      </c>
      <c r="Q2780" t="s">
        <v>8326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 s="21">
        <v>2500</v>
      </c>
      <c r="E2781" s="2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9">
        <f t="shared" si="173"/>
        <v>53</v>
      </c>
      <c r="Q2781" t="s">
        <v>8326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 s="21">
        <v>100000</v>
      </c>
      <c r="E2782" s="21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 t="e">
        <f t="shared" si="173"/>
        <v>#DIV/0!</v>
      </c>
      <c r="Q2782" t="s">
        <v>8326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 s="21">
        <v>1250</v>
      </c>
      <c r="E2783" s="2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9">
        <f t="shared" si="173"/>
        <v>47</v>
      </c>
      <c r="Q2783" t="s">
        <v>8321</v>
      </c>
      <c r="R2783" t="s">
        <v>8322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 s="21">
        <v>1000</v>
      </c>
      <c r="E2784" s="2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9">
        <f t="shared" si="173"/>
        <v>66.666666666666671</v>
      </c>
      <c r="Q2784" t="s">
        <v>8321</v>
      </c>
      <c r="R2784" t="s">
        <v>8322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 s="21">
        <v>1000</v>
      </c>
      <c r="E2785" s="2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9">
        <f t="shared" si="173"/>
        <v>18.770491803278688</v>
      </c>
      <c r="Q2785" t="s">
        <v>8321</v>
      </c>
      <c r="R2785" t="s">
        <v>8322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 s="21">
        <v>6000</v>
      </c>
      <c r="E2786" s="2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9">
        <f t="shared" si="173"/>
        <v>66.111111111111114</v>
      </c>
      <c r="Q2786" t="s">
        <v>8321</v>
      </c>
      <c r="R2786" t="s">
        <v>8322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 s="21">
        <v>5000</v>
      </c>
      <c r="E2787" s="2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9">
        <f t="shared" si="173"/>
        <v>36.859154929577464</v>
      </c>
      <c r="Q2787" t="s">
        <v>8321</v>
      </c>
      <c r="R2787" t="s">
        <v>8322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 s="21">
        <v>2500</v>
      </c>
      <c r="E2788" s="2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9">
        <f t="shared" si="173"/>
        <v>39.810810810810814</v>
      </c>
      <c r="Q2788" t="s">
        <v>8321</v>
      </c>
      <c r="R2788" t="s">
        <v>8322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 s="21">
        <v>1000</v>
      </c>
      <c r="E2789" s="2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9">
        <f t="shared" si="173"/>
        <v>31.5</v>
      </c>
      <c r="Q2789" t="s">
        <v>8321</v>
      </c>
      <c r="R2789" t="s">
        <v>8322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 s="21">
        <v>2000</v>
      </c>
      <c r="E2790" s="2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9">
        <f t="shared" si="173"/>
        <v>102.5</v>
      </c>
      <c r="Q2790" t="s">
        <v>8321</v>
      </c>
      <c r="R2790" t="s">
        <v>8322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 s="21">
        <v>3000</v>
      </c>
      <c r="E2791" s="2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9">
        <f t="shared" si="173"/>
        <v>126.45833333333333</v>
      </c>
      <c r="Q2791" t="s">
        <v>8321</v>
      </c>
      <c r="R2791" t="s">
        <v>8322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 s="21">
        <v>3000</v>
      </c>
      <c r="E2792" s="2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9">
        <f t="shared" si="173"/>
        <v>47.878787878787875</v>
      </c>
      <c r="Q2792" t="s">
        <v>8321</v>
      </c>
      <c r="R2792" t="s">
        <v>8322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 s="21">
        <v>2000</v>
      </c>
      <c r="E2793" s="2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9">
        <f t="shared" si="173"/>
        <v>73.214285714285708</v>
      </c>
      <c r="Q2793" t="s">
        <v>8321</v>
      </c>
      <c r="R2793" t="s">
        <v>8322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 s="21">
        <v>2000</v>
      </c>
      <c r="E2794" s="2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9">
        <f t="shared" si="173"/>
        <v>89.666666666666671</v>
      </c>
      <c r="Q2794" t="s">
        <v>8321</v>
      </c>
      <c r="R2794" t="s">
        <v>8322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 s="21">
        <v>10000</v>
      </c>
      <c r="E2795" s="2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9">
        <f t="shared" si="173"/>
        <v>151.4623287671233</v>
      </c>
      <c r="Q2795" t="s">
        <v>8321</v>
      </c>
      <c r="R2795" t="s">
        <v>8322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 s="21">
        <v>50</v>
      </c>
      <c r="E2796" s="21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9">
        <f t="shared" si="173"/>
        <v>25</v>
      </c>
      <c r="Q2796" t="s">
        <v>8321</v>
      </c>
      <c r="R2796" t="s">
        <v>8322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 s="21">
        <v>700</v>
      </c>
      <c r="E2797" s="2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9">
        <f t="shared" si="173"/>
        <v>36.5</v>
      </c>
      <c r="Q2797" t="s">
        <v>8321</v>
      </c>
      <c r="R2797" t="s">
        <v>8322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 s="21">
        <v>800</v>
      </c>
      <c r="E2798" s="2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9">
        <f t="shared" si="173"/>
        <v>44</v>
      </c>
      <c r="Q2798" t="s">
        <v>8321</v>
      </c>
      <c r="R2798" t="s">
        <v>8322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 s="21">
        <v>8000</v>
      </c>
      <c r="E2799" s="2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9">
        <f t="shared" si="173"/>
        <v>87.357553191489373</v>
      </c>
      <c r="Q2799" t="s">
        <v>8321</v>
      </c>
      <c r="R2799" t="s">
        <v>8322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 s="21">
        <v>5000</v>
      </c>
      <c r="E2800" s="2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9">
        <f t="shared" si="173"/>
        <v>36.474820143884891</v>
      </c>
      <c r="Q2800" t="s">
        <v>8321</v>
      </c>
      <c r="R2800" t="s">
        <v>8322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 s="21">
        <v>5000</v>
      </c>
      <c r="E2801" s="2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9">
        <f t="shared" si="173"/>
        <v>44.859538461538463</v>
      </c>
      <c r="Q2801" t="s">
        <v>8321</v>
      </c>
      <c r="R2801" t="s">
        <v>8322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 s="21">
        <v>1000</v>
      </c>
      <c r="E2802" s="2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9">
        <f t="shared" si="173"/>
        <v>42.903225806451616</v>
      </c>
      <c r="Q2802" t="s">
        <v>8321</v>
      </c>
      <c r="R2802" t="s">
        <v>8322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 s="21">
        <v>500</v>
      </c>
      <c r="E2803" s="2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9">
        <f t="shared" si="173"/>
        <v>51.230769230769234</v>
      </c>
      <c r="Q2803" t="s">
        <v>8321</v>
      </c>
      <c r="R2803" t="s">
        <v>8322</v>
      </c>
      <c r="S2803" s="13">
        <f t="shared" si="174"/>
        <v>41900.243159722224</v>
      </c>
      <c r="T2803" s="13">
        <f t="shared" si="175"/>
        <v>41922.458333333336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 s="21">
        <v>3000</v>
      </c>
      <c r="E2804" s="2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9">
        <f t="shared" si="173"/>
        <v>33.944444444444443</v>
      </c>
      <c r="Q2804" t="s">
        <v>8321</v>
      </c>
      <c r="R2804" t="s">
        <v>8322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 s="21">
        <v>10000</v>
      </c>
      <c r="E2805" s="2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9">
        <f t="shared" si="173"/>
        <v>90.744680851063833</v>
      </c>
      <c r="Q2805" t="s">
        <v>8321</v>
      </c>
      <c r="R2805" t="s">
        <v>8322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 s="21">
        <v>1000</v>
      </c>
      <c r="E2806" s="2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9">
        <f t="shared" si="173"/>
        <v>50</v>
      </c>
      <c r="Q2806" t="s">
        <v>8321</v>
      </c>
      <c r="R2806" t="s">
        <v>8322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 s="21">
        <v>400</v>
      </c>
      <c r="E2807" s="2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9">
        <f t="shared" si="173"/>
        <v>24.444444444444443</v>
      </c>
      <c r="Q2807" t="s">
        <v>8321</v>
      </c>
      <c r="R2807" t="s">
        <v>8322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 s="21">
        <v>3000</v>
      </c>
      <c r="E2808" s="2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9">
        <f t="shared" si="173"/>
        <v>44.25</v>
      </c>
      <c r="Q2808" t="s">
        <v>8321</v>
      </c>
      <c r="R2808" t="s">
        <v>8322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 s="21">
        <v>5000</v>
      </c>
      <c r="E2809" s="2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9">
        <f t="shared" si="173"/>
        <v>67.741935483870961</v>
      </c>
      <c r="Q2809" t="s">
        <v>8321</v>
      </c>
      <c r="R2809" t="s">
        <v>8322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 s="21">
        <v>4500</v>
      </c>
      <c r="E2810" s="2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9">
        <f t="shared" si="173"/>
        <v>65.376811594202906</v>
      </c>
      <c r="Q2810" t="s">
        <v>8321</v>
      </c>
      <c r="R2810" t="s">
        <v>8322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 s="21">
        <v>2500</v>
      </c>
      <c r="E2811" s="2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9">
        <f t="shared" si="173"/>
        <v>121.9047619047619</v>
      </c>
      <c r="Q2811" t="s">
        <v>8321</v>
      </c>
      <c r="R2811" t="s">
        <v>8322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 s="21">
        <v>2500</v>
      </c>
      <c r="E2812" s="2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9">
        <f t="shared" si="173"/>
        <v>47.456140350877192</v>
      </c>
      <c r="Q2812" t="s">
        <v>8321</v>
      </c>
      <c r="R2812" t="s">
        <v>8322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 s="21">
        <v>10000</v>
      </c>
      <c r="E2813" s="2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9">
        <f t="shared" si="173"/>
        <v>92.842592592592595</v>
      </c>
      <c r="Q2813" t="s">
        <v>8321</v>
      </c>
      <c r="R2813" t="s">
        <v>8322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 s="21">
        <v>5000</v>
      </c>
      <c r="E2814" s="2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9">
        <f t="shared" si="173"/>
        <v>68.253012048192772</v>
      </c>
      <c r="Q2814" t="s">
        <v>8321</v>
      </c>
      <c r="R2814" t="s">
        <v>8322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 s="21">
        <v>2800</v>
      </c>
      <c r="E2815" s="2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9">
        <f t="shared" si="173"/>
        <v>37.209583333333335</v>
      </c>
      <c r="Q2815" t="s">
        <v>8321</v>
      </c>
      <c r="R2815" t="s">
        <v>8322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 s="21">
        <v>1500</v>
      </c>
      <c r="E2816" s="2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9">
        <f t="shared" si="173"/>
        <v>25.25</v>
      </c>
      <c r="Q2816" t="s">
        <v>8321</v>
      </c>
      <c r="R2816" t="s">
        <v>8322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 s="21">
        <v>250</v>
      </c>
      <c r="E2817" s="2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9">
        <f t="shared" si="173"/>
        <v>43.214285714285715</v>
      </c>
      <c r="Q2817" t="s">
        <v>8321</v>
      </c>
      <c r="R2817" t="s">
        <v>8322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 s="21">
        <v>3000</v>
      </c>
      <c r="E2818" s="2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9">
        <f t="shared" si="173"/>
        <v>25.130177514792898</v>
      </c>
      <c r="Q2818" t="s">
        <v>8321</v>
      </c>
      <c r="R2818" t="s">
        <v>8322</v>
      </c>
      <c r="S2818" s="13">
        <f t="shared" si="174"/>
        <v>42188.467499999999</v>
      </c>
      <c r="T2818" s="13">
        <f t="shared" si="175"/>
        <v>42218.666666666672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 s="21">
        <v>600</v>
      </c>
      <c r="E2819" s="2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 s="9">
        <f t="shared" ref="P2819:P2882" si="177">E2819/L2819</f>
        <v>23.636363636363637</v>
      </c>
      <c r="Q2819" t="s">
        <v>8321</v>
      </c>
      <c r="R2819" t="s">
        <v>8322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 s="21">
        <v>10000</v>
      </c>
      <c r="E2820" s="2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9">
        <f t="shared" si="177"/>
        <v>103.95098039215686</v>
      </c>
      <c r="Q2820" t="s">
        <v>8321</v>
      </c>
      <c r="R2820" t="s">
        <v>8322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 s="21">
        <v>5000</v>
      </c>
      <c r="E2821" s="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9">
        <f t="shared" si="177"/>
        <v>50.384615384615387</v>
      </c>
      <c r="Q2821" t="s">
        <v>8321</v>
      </c>
      <c r="R2821" t="s">
        <v>8322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 s="21">
        <v>200</v>
      </c>
      <c r="E2822" s="2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9">
        <f t="shared" si="177"/>
        <v>13.6</v>
      </c>
      <c r="Q2822" t="s">
        <v>8321</v>
      </c>
      <c r="R2822" t="s">
        <v>8322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 s="21">
        <v>1000</v>
      </c>
      <c r="E2823" s="2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9">
        <f t="shared" si="177"/>
        <v>28.571428571428573</v>
      </c>
      <c r="Q2823" t="s">
        <v>8321</v>
      </c>
      <c r="R2823" t="s">
        <v>8322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 s="21">
        <v>6000</v>
      </c>
      <c r="E2824" s="2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9">
        <f t="shared" si="177"/>
        <v>63.829787234042556</v>
      </c>
      <c r="Q2824" t="s">
        <v>8321</v>
      </c>
      <c r="R2824" t="s">
        <v>8322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 s="21">
        <v>100</v>
      </c>
      <c r="E2825" s="2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9">
        <f t="shared" si="177"/>
        <v>8.8571428571428577</v>
      </c>
      <c r="Q2825" t="s">
        <v>8321</v>
      </c>
      <c r="R2825" t="s">
        <v>8322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 s="21">
        <v>650</v>
      </c>
      <c r="E2826" s="2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9">
        <f t="shared" si="177"/>
        <v>50.666666666666664</v>
      </c>
      <c r="Q2826" t="s">
        <v>8321</v>
      </c>
      <c r="R2826" t="s">
        <v>8322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 s="21">
        <v>3000</v>
      </c>
      <c r="E2827" s="2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9">
        <f t="shared" si="177"/>
        <v>60.784313725490193</v>
      </c>
      <c r="Q2827" t="s">
        <v>8321</v>
      </c>
      <c r="R2827" t="s">
        <v>8322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 s="21">
        <v>2000</v>
      </c>
      <c r="E2828" s="2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9">
        <f t="shared" si="177"/>
        <v>113.42105263157895</v>
      </c>
      <c r="Q2828" t="s">
        <v>8321</v>
      </c>
      <c r="R2828" t="s">
        <v>8322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 s="21">
        <v>2000</v>
      </c>
      <c r="E2829" s="2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9">
        <f t="shared" si="177"/>
        <v>104.56521739130434</v>
      </c>
      <c r="Q2829" t="s">
        <v>8321</v>
      </c>
      <c r="R2829" t="s">
        <v>8322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 s="21">
        <v>9500</v>
      </c>
      <c r="E2830" s="2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9">
        <f t="shared" si="177"/>
        <v>98.30927835051547</v>
      </c>
      <c r="Q2830" t="s">
        <v>8321</v>
      </c>
      <c r="R2830" t="s">
        <v>8322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 s="21">
        <v>2500</v>
      </c>
      <c r="E2831" s="2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9">
        <f t="shared" si="177"/>
        <v>35.039473684210527</v>
      </c>
      <c r="Q2831" t="s">
        <v>8321</v>
      </c>
      <c r="R2831" t="s">
        <v>8322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 s="21">
        <v>3000</v>
      </c>
      <c r="E2832" s="2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9">
        <f t="shared" si="177"/>
        <v>272.72727272727275</v>
      </c>
      <c r="Q2832" t="s">
        <v>8321</v>
      </c>
      <c r="R2832" t="s">
        <v>8322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 s="21">
        <v>3000</v>
      </c>
      <c r="E2833" s="2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9">
        <f t="shared" si="177"/>
        <v>63.846153846153847</v>
      </c>
      <c r="Q2833" t="s">
        <v>8321</v>
      </c>
      <c r="R2833" t="s">
        <v>8322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 s="21">
        <v>2500</v>
      </c>
      <c r="E2834" s="2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9">
        <f t="shared" si="177"/>
        <v>30.189368421052631</v>
      </c>
      <c r="Q2834" t="s">
        <v>8321</v>
      </c>
      <c r="R2834" t="s">
        <v>8322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 s="21">
        <v>2700</v>
      </c>
      <c r="E2835" s="2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9">
        <f t="shared" si="177"/>
        <v>83.51428571428572</v>
      </c>
      <c r="Q2835" t="s">
        <v>8321</v>
      </c>
      <c r="R2835" t="s">
        <v>8322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 s="21">
        <v>800</v>
      </c>
      <c r="E2836" s="2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9">
        <f t="shared" si="177"/>
        <v>64.761904761904759</v>
      </c>
      <c r="Q2836" t="s">
        <v>8321</v>
      </c>
      <c r="R2836" t="s">
        <v>8322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 s="21">
        <v>1000</v>
      </c>
      <c r="E2837" s="2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9">
        <f t="shared" si="177"/>
        <v>20.118172043010752</v>
      </c>
      <c r="Q2837" t="s">
        <v>8321</v>
      </c>
      <c r="R2837" t="s">
        <v>8322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 s="21">
        <v>450</v>
      </c>
      <c r="E2838" s="2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9">
        <f t="shared" si="177"/>
        <v>44.090909090909093</v>
      </c>
      <c r="Q2838" t="s">
        <v>8321</v>
      </c>
      <c r="R2838" t="s">
        <v>8322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 s="21">
        <v>850</v>
      </c>
      <c r="E2839" s="2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9">
        <f t="shared" si="177"/>
        <v>40.476190476190474</v>
      </c>
      <c r="Q2839" t="s">
        <v>8321</v>
      </c>
      <c r="R2839" t="s">
        <v>8322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 s="21">
        <v>2000</v>
      </c>
      <c r="E2840" s="2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9">
        <f t="shared" si="177"/>
        <v>44.537037037037038</v>
      </c>
      <c r="Q2840" t="s">
        <v>8321</v>
      </c>
      <c r="R2840" t="s">
        <v>8322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 s="21">
        <v>3500</v>
      </c>
      <c r="E2841" s="2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9">
        <f t="shared" si="177"/>
        <v>125.80645161290323</v>
      </c>
      <c r="Q2841" t="s">
        <v>8321</v>
      </c>
      <c r="R2841" t="s">
        <v>8322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 s="21">
        <v>2500</v>
      </c>
      <c r="E2842" s="2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9">
        <f t="shared" si="177"/>
        <v>19.696969696969695</v>
      </c>
      <c r="Q2842" t="s">
        <v>8321</v>
      </c>
      <c r="R2842" t="s">
        <v>8322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 s="21">
        <v>1000</v>
      </c>
      <c r="E2843" s="21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9">
        <f t="shared" si="177"/>
        <v>10</v>
      </c>
      <c r="Q2843" t="s">
        <v>8321</v>
      </c>
      <c r="R2843" t="s">
        <v>8322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 s="21">
        <v>1500</v>
      </c>
      <c r="E2844" s="21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 t="e">
        <f t="shared" si="177"/>
        <v>#DIV/0!</v>
      </c>
      <c r="Q2844" t="s">
        <v>8321</v>
      </c>
      <c r="R2844" t="s">
        <v>8322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 s="21">
        <v>1200</v>
      </c>
      <c r="E2845" s="21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 t="e">
        <f t="shared" si="177"/>
        <v>#DIV/0!</v>
      </c>
      <c r="Q2845" t="s">
        <v>8321</v>
      </c>
      <c r="R2845" t="s">
        <v>8322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 s="21">
        <v>550</v>
      </c>
      <c r="E2846" s="21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9">
        <f t="shared" si="177"/>
        <v>30</v>
      </c>
      <c r="Q2846" t="s">
        <v>8321</v>
      </c>
      <c r="R2846" t="s">
        <v>8322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 s="21">
        <v>7500</v>
      </c>
      <c r="E2847" s="2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9">
        <f t="shared" si="177"/>
        <v>60.666666666666664</v>
      </c>
      <c r="Q2847" t="s">
        <v>8321</v>
      </c>
      <c r="R2847" t="s">
        <v>8322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 s="21">
        <v>8000</v>
      </c>
      <c r="E2848" s="21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 t="e">
        <f t="shared" si="177"/>
        <v>#DIV/0!</v>
      </c>
      <c r="Q2848" t="s">
        <v>8321</v>
      </c>
      <c r="R2848" t="s">
        <v>8322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 s="21">
        <v>2000</v>
      </c>
      <c r="E2849" s="21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 t="e">
        <f t="shared" si="177"/>
        <v>#DIV/0!</v>
      </c>
      <c r="Q2849" t="s">
        <v>8321</v>
      </c>
      <c r="R2849" t="s">
        <v>8322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 s="21">
        <v>35000</v>
      </c>
      <c r="E2850" s="21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9">
        <f t="shared" si="177"/>
        <v>23.333333333333332</v>
      </c>
      <c r="Q2850" t="s">
        <v>8321</v>
      </c>
      <c r="R2850" t="s">
        <v>8322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 s="21">
        <v>500</v>
      </c>
      <c r="E2851" s="2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9">
        <f t="shared" si="177"/>
        <v>5</v>
      </c>
      <c r="Q2851" t="s">
        <v>8321</v>
      </c>
      <c r="R2851" t="s">
        <v>8322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 s="21">
        <v>8000</v>
      </c>
      <c r="E2852" s="2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9">
        <f t="shared" si="177"/>
        <v>23.923076923076923</v>
      </c>
      <c r="Q2852" t="s">
        <v>8321</v>
      </c>
      <c r="R2852" t="s">
        <v>8322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 s="21">
        <v>4500</v>
      </c>
      <c r="E2853" s="21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 t="e">
        <f t="shared" si="177"/>
        <v>#DIV/0!</v>
      </c>
      <c r="Q2853" t="s">
        <v>8321</v>
      </c>
      <c r="R2853" t="s">
        <v>8322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 s="21">
        <v>5000</v>
      </c>
      <c r="E2854" s="21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9">
        <f t="shared" si="177"/>
        <v>15.833333333333334</v>
      </c>
      <c r="Q2854" t="s">
        <v>8321</v>
      </c>
      <c r="R2854" t="s">
        <v>8322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 s="21">
        <v>9500</v>
      </c>
      <c r="E2855" s="21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 t="e">
        <f t="shared" si="177"/>
        <v>#DIV/0!</v>
      </c>
      <c r="Q2855" t="s">
        <v>8321</v>
      </c>
      <c r="R2855" t="s">
        <v>8322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 s="21">
        <v>1000</v>
      </c>
      <c r="E2856" s="2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9">
        <f t="shared" si="177"/>
        <v>29.785714285714285</v>
      </c>
      <c r="Q2856" t="s">
        <v>8321</v>
      </c>
      <c r="R2856" t="s">
        <v>8322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 s="21">
        <v>600</v>
      </c>
      <c r="E2857" s="2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9">
        <f t="shared" si="177"/>
        <v>60</v>
      </c>
      <c r="Q2857" t="s">
        <v>8321</v>
      </c>
      <c r="R2857" t="s">
        <v>8322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 s="21">
        <v>3000</v>
      </c>
      <c r="E2858" s="2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9">
        <f t="shared" si="177"/>
        <v>24.333333333333332</v>
      </c>
      <c r="Q2858" t="s">
        <v>8321</v>
      </c>
      <c r="R2858" t="s">
        <v>8322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 s="21">
        <v>38000</v>
      </c>
      <c r="E2859" s="2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9">
        <f t="shared" si="177"/>
        <v>500</v>
      </c>
      <c r="Q2859" t="s">
        <v>8321</v>
      </c>
      <c r="R2859" t="s">
        <v>8322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 s="21">
        <v>1000</v>
      </c>
      <c r="E2860" s="21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 t="e">
        <f t="shared" si="177"/>
        <v>#DIV/0!</v>
      </c>
      <c r="Q2860" t="s">
        <v>8321</v>
      </c>
      <c r="R2860" t="s">
        <v>8322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 s="21">
        <v>2000</v>
      </c>
      <c r="E2861" s="2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9">
        <f t="shared" si="177"/>
        <v>35</v>
      </c>
      <c r="Q2861" t="s">
        <v>8321</v>
      </c>
      <c r="R2861" t="s">
        <v>8322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 s="21">
        <v>4000</v>
      </c>
      <c r="E2862" s="2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9">
        <f t="shared" si="177"/>
        <v>29.555555555555557</v>
      </c>
      <c r="Q2862" t="s">
        <v>8321</v>
      </c>
      <c r="R2862" t="s">
        <v>8322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 s="21">
        <v>250</v>
      </c>
      <c r="E2863" s="21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9">
        <f t="shared" si="177"/>
        <v>26.666666666666668</v>
      </c>
      <c r="Q2863" t="s">
        <v>8321</v>
      </c>
      <c r="R2863" t="s">
        <v>8322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 s="21">
        <v>12700</v>
      </c>
      <c r="E2864" s="21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9">
        <f t="shared" si="177"/>
        <v>18.333333333333332</v>
      </c>
      <c r="Q2864" t="s">
        <v>8321</v>
      </c>
      <c r="R2864" t="s">
        <v>8322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 s="21">
        <v>50000</v>
      </c>
      <c r="E2865" s="21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9">
        <f t="shared" si="177"/>
        <v>20</v>
      </c>
      <c r="Q2865" t="s">
        <v>8321</v>
      </c>
      <c r="R2865" t="s">
        <v>8322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 s="21">
        <v>2500</v>
      </c>
      <c r="E2866" s="21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9">
        <f t="shared" si="177"/>
        <v>13.333333333333334</v>
      </c>
      <c r="Q2866" t="s">
        <v>8321</v>
      </c>
      <c r="R2866" t="s">
        <v>8322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 s="21">
        <v>2888</v>
      </c>
      <c r="E2867" s="21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 t="e">
        <f t="shared" si="177"/>
        <v>#DIV/0!</v>
      </c>
      <c r="Q2867" t="s">
        <v>8321</v>
      </c>
      <c r="R2867" t="s">
        <v>8322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 s="21">
        <v>5000</v>
      </c>
      <c r="E2868" s="21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9">
        <f t="shared" si="177"/>
        <v>22.5</v>
      </c>
      <c r="Q2868" t="s">
        <v>8321</v>
      </c>
      <c r="R2868" t="s">
        <v>8322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 s="21">
        <v>2500</v>
      </c>
      <c r="E2869" s="2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9">
        <f t="shared" si="177"/>
        <v>50.4</v>
      </c>
      <c r="Q2869" t="s">
        <v>8321</v>
      </c>
      <c r="R2869" t="s">
        <v>8322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 s="21">
        <v>15000</v>
      </c>
      <c r="E2870" s="2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9">
        <f t="shared" si="177"/>
        <v>105.02933333333334</v>
      </c>
      <c r="Q2870" t="s">
        <v>8321</v>
      </c>
      <c r="R2870" t="s">
        <v>8322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 s="21">
        <v>20000</v>
      </c>
      <c r="E2871" s="2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9">
        <f t="shared" si="177"/>
        <v>35.4</v>
      </c>
      <c r="Q2871" t="s">
        <v>8321</v>
      </c>
      <c r="R2871" t="s">
        <v>8322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 s="21">
        <v>5000</v>
      </c>
      <c r="E2872" s="2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9">
        <f t="shared" si="177"/>
        <v>83.333333333333329</v>
      </c>
      <c r="Q2872" t="s">
        <v>8321</v>
      </c>
      <c r="R2872" t="s">
        <v>8322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 s="21">
        <v>10000</v>
      </c>
      <c r="E2873" s="2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9">
        <f t="shared" si="177"/>
        <v>35.92307692307692</v>
      </c>
      <c r="Q2873" t="s">
        <v>8321</v>
      </c>
      <c r="R2873" t="s">
        <v>8322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 s="21">
        <v>3000</v>
      </c>
      <c r="E2874" s="21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 t="e">
        <f t="shared" si="177"/>
        <v>#DIV/0!</v>
      </c>
      <c r="Q2874" t="s">
        <v>8321</v>
      </c>
      <c r="R2874" t="s">
        <v>8322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 s="21">
        <v>2500</v>
      </c>
      <c r="E2875" s="2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9">
        <f t="shared" si="177"/>
        <v>119.125</v>
      </c>
      <c r="Q2875" t="s">
        <v>8321</v>
      </c>
      <c r="R2875" t="s">
        <v>8322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 s="21">
        <v>5000</v>
      </c>
      <c r="E2876" s="2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9">
        <f t="shared" si="177"/>
        <v>90.333333333333329</v>
      </c>
      <c r="Q2876" t="s">
        <v>8321</v>
      </c>
      <c r="R2876" t="s">
        <v>8322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 s="21">
        <v>20000</v>
      </c>
      <c r="E2877" s="21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9">
        <f t="shared" si="177"/>
        <v>2.3333333333333335</v>
      </c>
      <c r="Q2877" t="s">
        <v>8321</v>
      </c>
      <c r="R2877" t="s">
        <v>8322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 s="21">
        <v>150000</v>
      </c>
      <c r="E2878" s="21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 t="e">
        <f t="shared" si="177"/>
        <v>#DIV/0!</v>
      </c>
      <c r="Q2878" t="s">
        <v>8321</v>
      </c>
      <c r="R2878" t="s">
        <v>8322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 s="21">
        <v>6000</v>
      </c>
      <c r="E2879" s="2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9">
        <f t="shared" si="177"/>
        <v>108.33333333333333</v>
      </c>
      <c r="Q2879" t="s">
        <v>8321</v>
      </c>
      <c r="R2879" t="s">
        <v>8322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 s="21">
        <v>3000</v>
      </c>
      <c r="E2880" s="21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9">
        <f t="shared" si="177"/>
        <v>15.75</v>
      </c>
      <c r="Q2880" t="s">
        <v>8321</v>
      </c>
      <c r="R2880" t="s">
        <v>8322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 s="21">
        <v>11200</v>
      </c>
      <c r="E2881" s="2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9">
        <f t="shared" si="177"/>
        <v>29</v>
      </c>
      <c r="Q2881" t="s">
        <v>8321</v>
      </c>
      <c r="R2881" t="s">
        <v>8322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 s="21">
        <v>12000</v>
      </c>
      <c r="E2882" s="2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9">
        <f t="shared" si="177"/>
        <v>96.551724137931032</v>
      </c>
      <c r="Q2882" t="s">
        <v>8321</v>
      </c>
      <c r="R2882" t="s">
        <v>8322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 s="21">
        <v>5500</v>
      </c>
      <c r="E2883" s="21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 s="9" t="e">
        <f t="shared" ref="P2883:P2946" si="181">E2883/L2883</f>
        <v>#DIV/0!</v>
      </c>
      <c r="Q2883" t="s">
        <v>8321</v>
      </c>
      <c r="R2883" t="s">
        <v>8322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 s="21">
        <v>750</v>
      </c>
      <c r="E2884" s="2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9">
        <f t="shared" si="181"/>
        <v>63</v>
      </c>
      <c r="Q2884" t="s">
        <v>8321</v>
      </c>
      <c r="R2884" t="s">
        <v>8322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 s="21">
        <v>10000</v>
      </c>
      <c r="E2885" s="2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9">
        <f t="shared" si="181"/>
        <v>381.6</v>
      </c>
      <c r="Q2885" t="s">
        <v>8321</v>
      </c>
      <c r="R2885" t="s">
        <v>8322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 s="21">
        <v>45000</v>
      </c>
      <c r="E2886" s="2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9">
        <f t="shared" si="181"/>
        <v>46.25</v>
      </c>
      <c r="Q2886" t="s">
        <v>8321</v>
      </c>
      <c r="R2886" t="s">
        <v>8322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 s="21">
        <v>400</v>
      </c>
      <c r="E2887" s="2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9">
        <f t="shared" si="181"/>
        <v>26</v>
      </c>
      <c r="Q2887" t="s">
        <v>8321</v>
      </c>
      <c r="R2887" t="s">
        <v>8322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 s="21">
        <v>200</v>
      </c>
      <c r="E2888" s="21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9">
        <f t="shared" si="181"/>
        <v>10</v>
      </c>
      <c r="Q2888" t="s">
        <v>8321</v>
      </c>
      <c r="R2888" t="s">
        <v>8322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 s="21">
        <v>3000</v>
      </c>
      <c r="E2889" s="21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9">
        <f t="shared" si="181"/>
        <v>5</v>
      </c>
      <c r="Q2889" t="s">
        <v>8321</v>
      </c>
      <c r="R2889" t="s">
        <v>8322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 s="21">
        <v>30000</v>
      </c>
      <c r="E2890" s="21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 t="e">
        <f t="shared" si="181"/>
        <v>#DIV/0!</v>
      </c>
      <c r="Q2890" t="s">
        <v>8321</v>
      </c>
      <c r="R2890" t="s">
        <v>8322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 s="21">
        <v>3000</v>
      </c>
      <c r="E2891" s="2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9">
        <f t="shared" si="181"/>
        <v>81.571428571428569</v>
      </c>
      <c r="Q2891" t="s">
        <v>8321</v>
      </c>
      <c r="R2891" t="s">
        <v>8322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 s="21">
        <v>2000</v>
      </c>
      <c r="E2892" s="21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9">
        <f t="shared" si="181"/>
        <v>7</v>
      </c>
      <c r="Q2892" t="s">
        <v>8321</v>
      </c>
      <c r="R2892" t="s">
        <v>8322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 s="21">
        <v>10000</v>
      </c>
      <c r="E2893" s="2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9">
        <f t="shared" si="181"/>
        <v>27.3</v>
      </c>
      <c r="Q2893" t="s">
        <v>8321</v>
      </c>
      <c r="R2893" t="s">
        <v>8322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 s="21">
        <v>5500</v>
      </c>
      <c r="E2894" s="2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9">
        <f t="shared" si="181"/>
        <v>29.411764705882351</v>
      </c>
      <c r="Q2894" t="s">
        <v>8321</v>
      </c>
      <c r="R2894" t="s">
        <v>8322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 s="21">
        <v>5000</v>
      </c>
      <c r="E2895" s="21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9">
        <f t="shared" si="181"/>
        <v>12.5</v>
      </c>
      <c r="Q2895" t="s">
        <v>8321</v>
      </c>
      <c r="R2895" t="s">
        <v>8322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 s="21">
        <v>50000</v>
      </c>
      <c r="E2896" s="21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 t="e">
        <f t="shared" si="181"/>
        <v>#DIV/0!</v>
      </c>
      <c r="Q2896" t="s">
        <v>8321</v>
      </c>
      <c r="R2896" t="s">
        <v>8322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 s="21">
        <v>500</v>
      </c>
      <c r="E2897" s="21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9">
        <f t="shared" si="181"/>
        <v>5.75</v>
      </c>
      <c r="Q2897" t="s">
        <v>8321</v>
      </c>
      <c r="R2897" t="s">
        <v>8322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 s="21">
        <v>3000</v>
      </c>
      <c r="E2898" s="2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9">
        <f t="shared" si="181"/>
        <v>52.083333333333336</v>
      </c>
      <c r="Q2898" t="s">
        <v>8321</v>
      </c>
      <c r="R2898" t="s">
        <v>8322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 s="21">
        <v>12000</v>
      </c>
      <c r="E2899" s="2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9">
        <f t="shared" si="181"/>
        <v>183.33333333333334</v>
      </c>
      <c r="Q2899" t="s">
        <v>8321</v>
      </c>
      <c r="R2899" t="s">
        <v>8322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 s="21">
        <v>7500</v>
      </c>
      <c r="E2900" s="2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9">
        <f t="shared" si="181"/>
        <v>26.333333333333332</v>
      </c>
      <c r="Q2900" t="s">
        <v>8321</v>
      </c>
      <c r="R2900" t="s">
        <v>8322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 s="21">
        <v>10000</v>
      </c>
      <c r="E2901" s="2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 t="e">
        <f t="shared" si="181"/>
        <v>#DIV/0!</v>
      </c>
      <c r="Q2901" t="s">
        <v>8321</v>
      </c>
      <c r="R2901" t="s">
        <v>8322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 s="21">
        <v>5500</v>
      </c>
      <c r="E2902" s="2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9">
        <f t="shared" si="181"/>
        <v>486.42857142857144</v>
      </c>
      <c r="Q2902" t="s">
        <v>8321</v>
      </c>
      <c r="R2902" t="s">
        <v>8322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 s="21">
        <v>750</v>
      </c>
      <c r="E2903" s="21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9">
        <f t="shared" si="181"/>
        <v>3</v>
      </c>
      <c r="Q2903" t="s">
        <v>8321</v>
      </c>
      <c r="R2903" t="s">
        <v>8322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 s="21">
        <v>150000</v>
      </c>
      <c r="E2904" s="21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9">
        <f t="shared" si="181"/>
        <v>25</v>
      </c>
      <c r="Q2904" t="s">
        <v>8321</v>
      </c>
      <c r="R2904" t="s">
        <v>8322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 s="21">
        <v>5000</v>
      </c>
      <c r="E2905" s="21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9">
        <f t="shared" si="181"/>
        <v>9.75</v>
      </c>
      <c r="Q2905" t="s">
        <v>8321</v>
      </c>
      <c r="R2905" t="s">
        <v>8322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 s="21">
        <v>1500</v>
      </c>
      <c r="E2906" s="21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9">
        <f t="shared" si="181"/>
        <v>18.75</v>
      </c>
      <c r="Q2906" t="s">
        <v>8321</v>
      </c>
      <c r="R2906" t="s">
        <v>8322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 s="21">
        <v>3500</v>
      </c>
      <c r="E2907" s="2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9">
        <f t="shared" si="181"/>
        <v>36.588235294117645</v>
      </c>
      <c r="Q2907" t="s">
        <v>8321</v>
      </c>
      <c r="R2907" t="s">
        <v>8322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 s="21">
        <v>6000</v>
      </c>
      <c r="E2908" s="2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9">
        <f t="shared" si="181"/>
        <v>80.714285714285708</v>
      </c>
      <c r="Q2908" t="s">
        <v>8321</v>
      </c>
      <c r="R2908" t="s">
        <v>8322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 s="21">
        <v>2500</v>
      </c>
      <c r="E2909" s="21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9">
        <f t="shared" si="181"/>
        <v>1</v>
      </c>
      <c r="Q2909" t="s">
        <v>8321</v>
      </c>
      <c r="R2909" t="s">
        <v>8322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 s="21">
        <v>9600</v>
      </c>
      <c r="E2910" s="2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9">
        <f t="shared" si="181"/>
        <v>52.8</v>
      </c>
      <c r="Q2910" t="s">
        <v>8321</v>
      </c>
      <c r="R2910" t="s">
        <v>8322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 s="21">
        <v>180000</v>
      </c>
      <c r="E2911" s="2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9">
        <f t="shared" si="181"/>
        <v>20</v>
      </c>
      <c r="Q2911" t="s">
        <v>8321</v>
      </c>
      <c r="R2911" t="s">
        <v>8322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 s="21">
        <v>30000</v>
      </c>
      <c r="E2912" s="21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9">
        <f t="shared" si="181"/>
        <v>1</v>
      </c>
      <c r="Q2912" t="s">
        <v>8321</v>
      </c>
      <c r="R2912" t="s">
        <v>8322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 s="21">
        <v>1800</v>
      </c>
      <c r="E2913" s="2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9">
        <f t="shared" si="181"/>
        <v>46.928571428571431</v>
      </c>
      <c r="Q2913" t="s">
        <v>8321</v>
      </c>
      <c r="R2913" t="s">
        <v>8322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 s="21">
        <v>14440</v>
      </c>
      <c r="E2914" s="2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9">
        <f t="shared" si="181"/>
        <v>78.07692307692308</v>
      </c>
      <c r="Q2914" t="s">
        <v>8321</v>
      </c>
      <c r="R2914" t="s">
        <v>8322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 s="21">
        <v>10000</v>
      </c>
      <c r="E2915" s="21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9">
        <f t="shared" si="181"/>
        <v>1</v>
      </c>
      <c r="Q2915" t="s">
        <v>8321</v>
      </c>
      <c r="R2915" t="s">
        <v>8322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 s="21">
        <v>25000</v>
      </c>
      <c r="E2916" s="21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9">
        <f t="shared" si="181"/>
        <v>1</v>
      </c>
      <c r="Q2916" t="s">
        <v>8321</v>
      </c>
      <c r="R2916" t="s">
        <v>8322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 s="21">
        <v>1000</v>
      </c>
      <c r="E2917" s="2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9">
        <f t="shared" si="181"/>
        <v>203.66666666666666</v>
      </c>
      <c r="Q2917" t="s">
        <v>8321</v>
      </c>
      <c r="R2917" t="s">
        <v>8322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 s="21">
        <v>1850</v>
      </c>
      <c r="E2918" s="2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9">
        <f t="shared" si="181"/>
        <v>20.714285714285715</v>
      </c>
      <c r="Q2918" t="s">
        <v>8321</v>
      </c>
      <c r="R2918" t="s">
        <v>8322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 s="21">
        <v>2000</v>
      </c>
      <c r="E2919" s="2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9">
        <f t="shared" si="181"/>
        <v>48.555555555555557</v>
      </c>
      <c r="Q2919" t="s">
        <v>8321</v>
      </c>
      <c r="R2919" t="s">
        <v>8322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 s="21">
        <v>5000</v>
      </c>
      <c r="E2920" s="2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9">
        <f t="shared" si="181"/>
        <v>68.099999999999994</v>
      </c>
      <c r="Q2920" t="s">
        <v>8321</v>
      </c>
      <c r="R2920" t="s">
        <v>8322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 s="21">
        <v>600</v>
      </c>
      <c r="E2921" s="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9">
        <f t="shared" si="181"/>
        <v>8.5</v>
      </c>
      <c r="Q2921" t="s">
        <v>8321</v>
      </c>
      <c r="R2921" t="s">
        <v>8322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 s="21">
        <v>2500</v>
      </c>
      <c r="E2922" s="2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9">
        <f t="shared" si="181"/>
        <v>51.615384615384613</v>
      </c>
      <c r="Q2922" t="s">
        <v>8321</v>
      </c>
      <c r="R2922" t="s">
        <v>8322</v>
      </c>
      <c r="S2922" s="13">
        <f t="shared" si="182"/>
        <v>42058.792476851857</v>
      </c>
      <c r="T2922" s="13">
        <f t="shared" si="183"/>
        <v>42088.750810185185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 s="21">
        <v>100</v>
      </c>
      <c r="E2923" s="2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9">
        <f t="shared" si="181"/>
        <v>43</v>
      </c>
      <c r="Q2923" t="s">
        <v>8321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 s="21">
        <v>500</v>
      </c>
      <c r="E2924" s="2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9">
        <f t="shared" si="181"/>
        <v>83.333333333333329</v>
      </c>
      <c r="Q2924" t="s">
        <v>8321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 s="21">
        <v>300</v>
      </c>
      <c r="E2925" s="2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9">
        <f t="shared" si="181"/>
        <v>30</v>
      </c>
      <c r="Q2925" t="s">
        <v>8321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 s="21">
        <v>25000</v>
      </c>
      <c r="E2926" s="2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9">
        <f t="shared" si="181"/>
        <v>175.51020408163265</v>
      </c>
      <c r="Q2926" t="s">
        <v>8321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 s="21">
        <v>45000</v>
      </c>
      <c r="E2927" s="2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9">
        <f t="shared" si="181"/>
        <v>231.66175879396985</v>
      </c>
      <c r="Q2927" t="s">
        <v>8321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 s="21">
        <v>3000</v>
      </c>
      <c r="E2928" s="2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9">
        <f t="shared" si="181"/>
        <v>75</v>
      </c>
      <c r="Q2928" t="s">
        <v>8321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 s="21">
        <v>1800</v>
      </c>
      <c r="E2929" s="2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9">
        <f t="shared" si="181"/>
        <v>112.14285714285714</v>
      </c>
      <c r="Q2929" t="s">
        <v>8321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 s="21">
        <v>1000</v>
      </c>
      <c r="E2930" s="2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9">
        <f t="shared" si="181"/>
        <v>41.666666666666664</v>
      </c>
      <c r="Q2930" t="s">
        <v>8321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 s="21">
        <v>8000</v>
      </c>
      <c r="E2931" s="2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9">
        <f t="shared" si="181"/>
        <v>255.17343750000001</v>
      </c>
      <c r="Q2931" t="s">
        <v>8321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 s="21">
        <v>10000</v>
      </c>
      <c r="E2932" s="2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9">
        <f t="shared" si="181"/>
        <v>162.7741935483871</v>
      </c>
      <c r="Q2932" t="s">
        <v>8321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 s="21">
        <v>750</v>
      </c>
      <c r="E2933" s="2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9">
        <f t="shared" si="181"/>
        <v>88.333333333333329</v>
      </c>
      <c r="Q2933" t="s">
        <v>8321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 s="21">
        <v>3100</v>
      </c>
      <c r="E2934" s="2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9">
        <f t="shared" si="181"/>
        <v>85.736842105263165</v>
      </c>
      <c r="Q2934" t="s">
        <v>8321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 s="21">
        <v>2500</v>
      </c>
      <c r="E2935" s="2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9">
        <f t="shared" si="181"/>
        <v>47.574074074074076</v>
      </c>
      <c r="Q2935" t="s">
        <v>8321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 s="21">
        <v>2500</v>
      </c>
      <c r="E2936" s="2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9">
        <f t="shared" si="181"/>
        <v>72.972972972972968</v>
      </c>
      <c r="Q2936" t="s">
        <v>8321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 s="21">
        <v>3500</v>
      </c>
      <c r="E2937" s="2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9">
        <f t="shared" si="181"/>
        <v>90.538461538461533</v>
      </c>
      <c r="Q2937" t="s">
        <v>8321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 s="21">
        <v>1000</v>
      </c>
      <c r="E2938" s="2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9">
        <f t="shared" si="181"/>
        <v>37.647058823529413</v>
      </c>
      <c r="Q2938" t="s">
        <v>8321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 s="21">
        <v>1500</v>
      </c>
      <c r="E2939" s="2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9">
        <f t="shared" si="181"/>
        <v>36.363636363636367</v>
      </c>
      <c r="Q2939" t="s">
        <v>8321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 s="21">
        <v>4000</v>
      </c>
      <c r="E2940" s="2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9">
        <f t="shared" si="181"/>
        <v>126.71875</v>
      </c>
      <c r="Q2940" t="s">
        <v>8321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 s="21">
        <v>8000</v>
      </c>
      <c r="E2941" s="2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9">
        <f t="shared" si="181"/>
        <v>329.2</v>
      </c>
      <c r="Q2941" t="s">
        <v>8321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 s="21">
        <v>2500</v>
      </c>
      <c r="E2942" s="2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9">
        <f t="shared" si="181"/>
        <v>81.242424242424249</v>
      </c>
      <c r="Q2942" t="s">
        <v>8321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 s="21">
        <v>25000</v>
      </c>
      <c r="E2943" s="21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9">
        <f t="shared" si="181"/>
        <v>1</v>
      </c>
      <c r="Q2943" t="s">
        <v>8321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 s="21">
        <v>200000</v>
      </c>
      <c r="E2944" s="2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9">
        <f t="shared" si="181"/>
        <v>202.22772277227722</v>
      </c>
      <c r="Q2944" t="s">
        <v>8321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 s="21">
        <v>3000</v>
      </c>
      <c r="E2945" s="21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 t="e">
        <f t="shared" si="181"/>
        <v>#DIV/0!</v>
      </c>
      <c r="Q2945" t="s">
        <v>8321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 s="21">
        <v>10000</v>
      </c>
      <c r="E2946" s="2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9">
        <f t="shared" si="181"/>
        <v>100</v>
      </c>
      <c r="Q2946" t="s">
        <v>8321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 s="21">
        <v>50000</v>
      </c>
      <c r="E2947" s="21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 s="9" t="e">
        <f t="shared" ref="P2947:P3010" si="185">E2947/L2947</f>
        <v>#DIV/0!</v>
      </c>
      <c r="Q2947" t="s">
        <v>8321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 s="21">
        <v>2000</v>
      </c>
      <c r="E2948" s="21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9">
        <f t="shared" si="185"/>
        <v>1</v>
      </c>
      <c r="Q2948" t="s">
        <v>8321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 s="21">
        <v>25000</v>
      </c>
      <c r="E2949" s="2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9">
        <f t="shared" si="185"/>
        <v>82.461538461538467</v>
      </c>
      <c r="Q2949" t="s">
        <v>8321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 s="21">
        <v>500000</v>
      </c>
      <c r="E2950" s="21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9">
        <f t="shared" si="185"/>
        <v>2.6666666666666665</v>
      </c>
      <c r="Q2950" t="s">
        <v>8321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 s="21">
        <v>1000</v>
      </c>
      <c r="E2951" s="2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9">
        <f t="shared" si="185"/>
        <v>12.5</v>
      </c>
      <c r="Q2951" t="s">
        <v>8321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 s="21">
        <v>5000000</v>
      </c>
      <c r="E2952" s="21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 t="e">
        <f t="shared" si="185"/>
        <v>#DIV/0!</v>
      </c>
      <c r="Q2952" t="s">
        <v>8321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 s="21">
        <v>50000</v>
      </c>
      <c r="E2953" s="2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9">
        <f t="shared" si="185"/>
        <v>18.896551724137932</v>
      </c>
      <c r="Q2953" t="s">
        <v>8321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 s="21">
        <v>20000</v>
      </c>
      <c r="E2954" s="2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9">
        <f t="shared" si="185"/>
        <v>200.625</v>
      </c>
      <c r="Q2954" t="s">
        <v>8321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 s="21">
        <v>400000</v>
      </c>
      <c r="E2955" s="2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9">
        <f t="shared" si="185"/>
        <v>201.66666666666666</v>
      </c>
      <c r="Q2955" t="s">
        <v>8321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 s="21">
        <v>15000</v>
      </c>
      <c r="E2956" s="21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 t="e">
        <f t="shared" si="185"/>
        <v>#DIV/0!</v>
      </c>
      <c r="Q2956" t="s">
        <v>8321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 s="21">
        <v>1200</v>
      </c>
      <c r="E2957" s="2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9">
        <f t="shared" si="185"/>
        <v>65</v>
      </c>
      <c r="Q2957" t="s">
        <v>8321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 s="21">
        <v>7900</v>
      </c>
      <c r="E2958" s="2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9">
        <f t="shared" si="185"/>
        <v>66.099999999999994</v>
      </c>
      <c r="Q2958" t="s">
        <v>8321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 s="21">
        <v>15000</v>
      </c>
      <c r="E2959" s="2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9">
        <f t="shared" si="185"/>
        <v>93.333333333333329</v>
      </c>
      <c r="Q2959" t="s">
        <v>8321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 s="21">
        <v>80000</v>
      </c>
      <c r="E2960" s="21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 t="e">
        <f t="shared" si="185"/>
        <v>#DIV/0!</v>
      </c>
      <c r="Q2960" t="s">
        <v>8321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 s="21">
        <v>10000</v>
      </c>
      <c r="E2961" s="2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 t="e">
        <f t="shared" si="185"/>
        <v>#DIV/0!</v>
      </c>
      <c r="Q2961" t="s">
        <v>8321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 s="21">
        <v>30000000</v>
      </c>
      <c r="E2962" s="21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 t="e">
        <f t="shared" si="185"/>
        <v>#DIV/0!</v>
      </c>
      <c r="Q2962" t="s">
        <v>8321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 s="21">
        <v>5000</v>
      </c>
      <c r="E2963" s="2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9">
        <f t="shared" si="185"/>
        <v>50.75</v>
      </c>
      <c r="Q2963" t="s">
        <v>8321</v>
      </c>
      <c r="R2963" t="s">
        <v>8322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 s="21">
        <v>1000</v>
      </c>
      <c r="E2964" s="2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9">
        <f t="shared" si="185"/>
        <v>60.9</v>
      </c>
      <c r="Q2964" t="s">
        <v>8321</v>
      </c>
      <c r="R2964" t="s">
        <v>8322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 s="21">
        <v>10000</v>
      </c>
      <c r="E2965" s="2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9">
        <f t="shared" si="185"/>
        <v>109.03061224489795</v>
      </c>
      <c r="Q2965" t="s">
        <v>8321</v>
      </c>
      <c r="R2965" t="s">
        <v>8322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 s="21">
        <v>5000</v>
      </c>
      <c r="E2966" s="2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9">
        <f t="shared" si="185"/>
        <v>25.692295918367346</v>
      </c>
      <c r="Q2966" t="s">
        <v>8321</v>
      </c>
      <c r="R2966" t="s">
        <v>8322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 s="21">
        <v>1500</v>
      </c>
      <c r="E2967" s="2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9">
        <f t="shared" si="185"/>
        <v>41.92307692307692</v>
      </c>
      <c r="Q2967" t="s">
        <v>8321</v>
      </c>
      <c r="R2967" t="s">
        <v>8322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 s="21">
        <v>10000</v>
      </c>
      <c r="E2968" s="2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9">
        <f t="shared" si="185"/>
        <v>88.7734375</v>
      </c>
      <c r="Q2968" t="s">
        <v>8321</v>
      </c>
      <c r="R2968" t="s">
        <v>8322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 s="21">
        <v>5000</v>
      </c>
      <c r="E2969" s="2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9">
        <f t="shared" si="185"/>
        <v>80.225352112676063</v>
      </c>
      <c r="Q2969" t="s">
        <v>8321</v>
      </c>
      <c r="R2969" t="s">
        <v>8322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 s="21">
        <v>3500</v>
      </c>
      <c r="E2970" s="2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9">
        <f t="shared" si="185"/>
        <v>78.936170212765958</v>
      </c>
      <c r="Q2970" t="s">
        <v>8321</v>
      </c>
      <c r="R2970" t="s">
        <v>8322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 s="21">
        <v>1000</v>
      </c>
      <c r="E2971" s="2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9">
        <f t="shared" si="185"/>
        <v>95.588235294117652</v>
      </c>
      <c r="Q2971" t="s">
        <v>8321</v>
      </c>
      <c r="R2971" t="s">
        <v>8322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 s="21">
        <v>6000</v>
      </c>
      <c r="E2972" s="2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9">
        <f t="shared" si="185"/>
        <v>69.890109890109883</v>
      </c>
      <c r="Q2972" t="s">
        <v>8321</v>
      </c>
      <c r="R2972" t="s">
        <v>8322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 s="21">
        <v>3200</v>
      </c>
      <c r="E2973" s="2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9">
        <f t="shared" si="185"/>
        <v>74.534883720930239</v>
      </c>
      <c r="Q2973" t="s">
        <v>8321</v>
      </c>
      <c r="R2973" t="s">
        <v>8322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 s="21">
        <v>2000</v>
      </c>
      <c r="E2974" s="2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9">
        <f t="shared" si="185"/>
        <v>123.94117647058823</v>
      </c>
      <c r="Q2974" t="s">
        <v>8321</v>
      </c>
      <c r="R2974" t="s">
        <v>8322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 s="21">
        <v>5000</v>
      </c>
      <c r="E2975" s="2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9">
        <f t="shared" si="185"/>
        <v>264.84848484848487</v>
      </c>
      <c r="Q2975" t="s">
        <v>8321</v>
      </c>
      <c r="R2975" t="s">
        <v>8322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 s="21">
        <v>5000</v>
      </c>
      <c r="E2976" s="2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9">
        <f t="shared" si="185"/>
        <v>58.620689655172413</v>
      </c>
      <c r="Q2976" t="s">
        <v>8321</v>
      </c>
      <c r="R2976" t="s">
        <v>8322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 s="21">
        <v>8000</v>
      </c>
      <c r="E2977" s="2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9">
        <f t="shared" si="185"/>
        <v>70.884955752212392</v>
      </c>
      <c r="Q2977" t="s">
        <v>8321</v>
      </c>
      <c r="R2977" t="s">
        <v>8322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 s="21">
        <v>70</v>
      </c>
      <c r="E2978" s="2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9">
        <f t="shared" si="185"/>
        <v>8.5714285714285712</v>
      </c>
      <c r="Q2978" t="s">
        <v>8321</v>
      </c>
      <c r="R2978" t="s">
        <v>8322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 s="21">
        <v>3000</v>
      </c>
      <c r="E2979" s="2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9">
        <f t="shared" si="185"/>
        <v>113.56666666666666</v>
      </c>
      <c r="Q2979" t="s">
        <v>8321</v>
      </c>
      <c r="R2979" t="s">
        <v>8322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 s="21">
        <v>750</v>
      </c>
      <c r="E2980" s="2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9">
        <f t="shared" si="185"/>
        <v>60.6875</v>
      </c>
      <c r="Q2980" t="s">
        <v>8321</v>
      </c>
      <c r="R2980" t="s">
        <v>8322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 s="21">
        <v>5000</v>
      </c>
      <c r="E2981" s="2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9">
        <f t="shared" si="185"/>
        <v>110.21739130434783</v>
      </c>
      <c r="Q2981" t="s">
        <v>8321</v>
      </c>
      <c r="R2981" t="s">
        <v>8322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 s="21">
        <v>3000</v>
      </c>
      <c r="E2982" s="2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9">
        <f t="shared" si="185"/>
        <v>136.45833333333334</v>
      </c>
      <c r="Q2982" t="s">
        <v>8321</v>
      </c>
      <c r="R2982" t="s">
        <v>8322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 s="21">
        <v>4000</v>
      </c>
      <c r="E2983" s="2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9">
        <f t="shared" si="185"/>
        <v>53.164948453608247</v>
      </c>
      <c r="Q2983" t="s">
        <v>8321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 s="21">
        <v>5000</v>
      </c>
      <c r="E2984" s="2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9">
        <f t="shared" si="185"/>
        <v>86.491525423728817</v>
      </c>
      <c r="Q2984" t="s">
        <v>8321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 s="21">
        <v>116000</v>
      </c>
      <c r="E2985" s="2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9">
        <f t="shared" si="185"/>
        <v>155.23827397260274</v>
      </c>
      <c r="Q2985" t="s">
        <v>8321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 s="21">
        <v>25000</v>
      </c>
      <c r="E2986" s="2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9">
        <f t="shared" si="185"/>
        <v>115.08256880733946</v>
      </c>
      <c r="Q2986" t="s">
        <v>8321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 s="21">
        <v>10000</v>
      </c>
      <c r="E2987" s="2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9">
        <f t="shared" si="185"/>
        <v>109.5945945945946</v>
      </c>
      <c r="Q2987" t="s">
        <v>8321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 s="21">
        <v>2400</v>
      </c>
      <c r="E2988" s="2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9">
        <f t="shared" si="185"/>
        <v>45.214285714285715</v>
      </c>
      <c r="Q2988" t="s">
        <v>8321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 s="21">
        <v>25000</v>
      </c>
      <c r="E2989" s="2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9">
        <f t="shared" si="185"/>
        <v>104.15169811320754</v>
      </c>
      <c r="Q2989" t="s">
        <v>8321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 s="21">
        <v>1000</v>
      </c>
      <c r="E2990" s="2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9">
        <f t="shared" si="185"/>
        <v>35.714285714285715</v>
      </c>
      <c r="Q2990" t="s">
        <v>8321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>
        <v>2989</v>
      </c>
      <c r="B2991" s="1" t="s">
        <v>2989</v>
      </c>
      <c r="C2991" s="1" t="s">
        <v>7099</v>
      </c>
      <c r="D2991" s="21">
        <v>20000</v>
      </c>
      <c r="E2991" s="2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9">
        <f t="shared" si="185"/>
        <v>96.997252747252745</v>
      </c>
      <c r="Q2991" t="s">
        <v>8321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 s="21">
        <v>10000</v>
      </c>
      <c r="E2992" s="2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9">
        <f t="shared" si="185"/>
        <v>370.37037037037038</v>
      </c>
      <c r="Q2992" t="s">
        <v>8321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 s="21">
        <v>8500</v>
      </c>
      <c r="E2993" s="2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9">
        <f t="shared" si="185"/>
        <v>94.408602150537632</v>
      </c>
      <c r="Q2993" t="s">
        <v>8321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 s="21">
        <v>3000</v>
      </c>
      <c r="E2994" s="2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9">
        <f t="shared" si="185"/>
        <v>48.984375</v>
      </c>
      <c r="Q2994" t="s">
        <v>8321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 s="21">
        <v>1000</v>
      </c>
      <c r="E2995" s="2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9">
        <f t="shared" si="185"/>
        <v>45.590909090909093</v>
      </c>
      <c r="Q2995" t="s">
        <v>8321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 s="21">
        <v>300</v>
      </c>
      <c r="E2996" s="2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9">
        <f t="shared" si="185"/>
        <v>23.275254237288134</v>
      </c>
      <c r="Q2996" t="s">
        <v>8321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 s="21">
        <v>15000</v>
      </c>
      <c r="E2997" s="2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9">
        <f t="shared" si="185"/>
        <v>63.2289156626506</v>
      </c>
      <c r="Q2997" t="s">
        <v>8321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 s="21">
        <v>35000</v>
      </c>
      <c r="E2998" s="2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9">
        <f t="shared" si="185"/>
        <v>153.5204081632653</v>
      </c>
      <c r="Q2998" t="s">
        <v>8321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 s="21">
        <v>10000</v>
      </c>
      <c r="E2999" s="2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9">
        <f t="shared" si="185"/>
        <v>90.2</v>
      </c>
      <c r="Q2999" t="s">
        <v>8321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 s="21">
        <v>50000</v>
      </c>
      <c r="E3000" s="2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9">
        <f t="shared" si="185"/>
        <v>118.97113163972287</v>
      </c>
      <c r="Q3000" t="s">
        <v>8321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 s="21">
        <v>1350</v>
      </c>
      <c r="E3001" s="2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9">
        <f t="shared" si="185"/>
        <v>80.25</v>
      </c>
      <c r="Q3001" t="s">
        <v>8321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 s="21">
        <v>500</v>
      </c>
      <c r="E3002" s="2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9">
        <f t="shared" si="185"/>
        <v>62.5</v>
      </c>
      <c r="Q3002" t="s">
        <v>8321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 s="21">
        <v>7214</v>
      </c>
      <c r="E3003" s="2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9">
        <f t="shared" si="185"/>
        <v>131.37719999999999</v>
      </c>
      <c r="Q3003" t="s">
        <v>8321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 s="21">
        <v>7000</v>
      </c>
      <c r="E3004" s="2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9">
        <f t="shared" si="185"/>
        <v>73.032980769230775</v>
      </c>
      <c r="Q3004" t="s">
        <v>8321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 s="21">
        <v>3000</v>
      </c>
      <c r="E3005" s="2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9">
        <f t="shared" si="185"/>
        <v>178.52941176470588</v>
      </c>
      <c r="Q3005" t="s">
        <v>8321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 s="21">
        <v>40000</v>
      </c>
      <c r="E3006" s="2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9">
        <f t="shared" si="185"/>
        <v>162.90974729241879</v>
      </c>
      <c r="Q3006" t="s">
        <v>8321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 s="21">
        <v>10600</v>
      </c>
      <c r="E3007" s="2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9">
        <f t="shared" si="185"/>
        <v>108.24237288135593</v>
      </c>
      <c r="Q3007" t="s">
        <v>8321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 s="21">
        <v>8000</v>
      </c>
      <c r="E3008" s="2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9">
        <f t="shared" si="185"/>
        <v>88.865979381443296</v>
      </c>
      <c r="Q3008" t="s">
        <v>8321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 s="21">
        <v>600</v>
      </c>
      <c r="E3009" s="2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9">
        <f t="shared" si="185"/>
        <v>54</v>
      </c>
      <c r="Q3009" t="s">
        <v>8321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 s="21">
        <v>3000</v>
      </c>
      <c r="E3010" s="2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9">
        <f t="shared" si="185"/>
        <v>116.73076923076923</v>
      </c>
      <c r="Q3010" t="s">
        <v>8321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 s="21">
        <v>25000</v>
      </c>
      <c r="E3011" s="2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 s="9">
        <f t="shared" ref="P3011:P3074" si="189">E3011/L3011</f>
        <v>233.8984375</v>
      </c>
      <c r="Q3011" t="s">
        <v>8321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 s="21">
        <v>1500</v>
      </c>
      <c r="E3012" s="2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9">
        <f t="shared" si="189"/>
        <v>158</v>
      </c>
      <c r="Q3012" t="s">
        <v>8321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 s="21">
        <v>300</v>
      </c>
      <c r="E3013" s="2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9">
        <f t="shared" si="189"/>
        <v>14.84</v>
      </c>
      <c r="Q3013" t="s">
        <v>8321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 s="21">
        <v>4000</v>
      </c>
      <c r="E3014" s="2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9">
        <f t="shared" si="189"/>
        <v>85.181818181818187</v>
      </c>
      <c r="Q3014" t="s">
        <v>8321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 s="21">
        <v>10000</v>
      </c>
      <c r="E3015" s="2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9">
        <f t="shared" si="189"/>
        <v>146.69158878504672</v>
      </c>
      <c r="Q3015" t="s">
        <v>8321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 s="21">
        <v>25000</v>
      </c>
      <c r="E3016" s="2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9">
        <f t="shared" si="189"/>
        <v>50.764811490125673</v>
      </c>
      <c r="Q3016" t="s">
        <v>8321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 s="21">
        <v>3400</v>
      </c>
      <c r="E3017" s="2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9">
        <f t="shared" si="189"/>
        <v>87.7</v>
      </c>
      <c r="Q3017" t="s">
        <v>8321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 s="21">
        <v>8500</v>
      </c>
      <c r="E3018" s="2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9">
        <f t="shared" si="189"/>
        <v>242.27777777777777</v>
      </c>
      <c r="Q3018" t="s">
        <v>8321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 s="21">
        <v>22000</v>
      </c>
      <c r="E3019" s="2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9">
        <f t="shared" si="189"/>
        <v>146.44654088050314</v>
      </c>
      <c r="Q3019" t="s">
        <v>8321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 s="21">
        <v>4200</v>
      </c>
      <c r="E3020" s="2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9">
        <f t="shared" si="189"/>
        <v>103.17073170731707</v>
      </c>
      <c r="Q3020" t="s">
        <v>8321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 s="21">
        <v>15000</v>
      </c>
      <c r="E3021" s="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9">
        <f t="shared" si="189"/>
        <v>80.464601769911511</v>
      </c>
      <c r="Q3021" t="s">
        <v>8321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 s="21">
        <v>7000</v>
      </c>
      <c r="E3022" s="2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9">
        <f t="shared" si="189"/>
        <v>234.66666666666666</v>
      </c>
      <c r="Q3022" t="s">
        <v>8321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 s="21">
        <v>4500</v>
      </c>
      <c r="E3023" s="2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9">
        <f t="shared" si="189"/>
        <v>50.689320388349515</v>
      </c>
      <c r="Q3023" t="s">
        <v>8321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 s="21">
        <v>10000</v>
      </c>
      <c r="E3024" s="2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9">
        <f t="shared" si="189"/>
        <v>162.70967741935485</v>
      </c>
      <c r="Q3024" t="s">
        <v>8321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 s="21">
        <v>700</v>
      </c>
      <c r="E3025" s="2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9">
        <f t="shared" si="189"/>
        <v>120.16666666666667</v>
      </c>
      <c r="Q3025" t="s">
        <v>8321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 s="21">
        <v>5000</v>
      </c>
      <c r="E3026" s="2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9">
        <f t="shared" si="189"/>
        <v>67.697802197802204</v>
      </c>
      <c r="Q3026" t="s">
        <v>8321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 s="21">
        <v>2500</v>
      </c>
      <c r="E3027" s="2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9">
        <f t="shared" si="189"/>
        <v>52.103448275862071</v>
      </c>
      <c r="Q3027" t="s">
        <v>8321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 s="21">
        <v>900</v>
      </c>
      <c r="E3028" s="2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9">
        <f t="shared" si="189"/>
        <v>51.6</v>
      </c>
      <c r="Q3028" t="s">
        <v>8321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 s="21">
        <v>40000</v>
      </c>
      <c r="E3029" s="2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9">
        <f t="shared" si="189"/>
        <v>164.3</v>
      </c>
      <c r="Q3029" t="s">
        <v>8321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 s="21">
        <v>5000</v>
      </c>
      <c r="E3030" s="2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9">
        <f t="shared" si="189"/>
        <v>84.858585858585855</v>
      </c>
      <c r="Q3030" t="s">
        <v>8321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 s="21">
        <v>30000</v>
      </c>
      <c r="E3031" s="2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9">
        <f t="shared" si="189"/>
        <v>94.548850574712645</v>
      </c>
      <c r="Q3031" t="s">
        <v>8321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 s="21">
        <v>1750</v>
      </c>
      <c r="E3032" s="2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9">
        <f t="shared" si="189"/>
        <v>45.536585365853661</v>
      </c>
      <c r="Q3032" t="s">
        <v>8321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 s="21">
        <v>1500</v>
      </c>
      <c r="E3033" s="2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9">
        <f t="shared" si="189"/>
        <v>51.724137931034484</v>
      </c>
      <c r="Q3033" t="s">
        <v>8321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 s="21">
        <v>1000</v>
      </c>
      <c r="E3034" s="2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9">
        <f t="shared" si="189"/>
        <v>50.88</v>
      </c>
      <c r="Q3034" t="s">
        <v>8321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 s="21">
        <v>3000</v>
      </c>
      <c r="E3035" s="2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9">
        <f t="shared" si="189"/>
        <v>191.13043478260869</v>
      </c>
      <c r="Q3035" t="s">
        <v>8321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 s="21">
        <v>100000</v>
      </c>
      <c r="E3036" s="2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9">
        <f t="shared" si="189"/>
        <v>89.314285714285717</v>
      </c>
      <c r="Q3036" t="s">
        <v>8321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 s="21">
        <v>25000</v>
      </c>
      <c r="E3037" s="2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9">
        <f t="shared" si="189"/>
        <v>88.588631921824103</v>
      </c>
      <c r="Q3037" t="s">
        <v>8321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 s="21">
        <v>25000</v>
      </c>
      <c r="E3038" s="2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9">
        <f t="shared" si="189"/>
        <v>96.300911854103347</v>
      </c>
      <c r="Q3038" t="s">
        <v>8321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 s="21">
        <v>500</v>
      </c>
      <c r="E3039" s="2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9">
        <f t="shared" si="189"/>
        <v>33.3125</v>
      </c>
      <c r="Q3039" t="s">
        <v>8321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 s="21">
        <v>1000</v>
      </c>
      <c r="E3040" s="2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9">
        <f t="shared" si="189"/>
        <v>37.222222222222221</v>
      </c>
      <c r="Q3040" t="s">
        <v>8321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 s="21">
        <v>20000</v>
      </c>
      <c r="E3041" s="2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9">
        <f t="shared" si="189"/>
        <v>92.130423728813554</v>
      </c>
      <c r="Q3041" t="s">
        <v>8321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 s="21">
        <v>3000</v>
      </c>
      <c r="E3042" s="2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9">
        <f t="shared" si="189"/>
        <v>76.785714285714292</v>
      </c>
      <c r="Q3042" t="s">
        <v>8321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 s="21">
        <v>8300</v>
      </c>
      <c r="E3043" s="2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9">
        <f t="shared" si="189"/>
        <v>96.526315789473685</v>
      </c>
      <c r="Q3043" t="s">
        <v>8321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 s="21">
        <v>1500</v>
      </c>
      <c r="E3044" s="2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9">
        <f t="shared" si="189"/>
        <v>51.891891891891895</v>
      </c>
      <c r="Q3044" t="s">
        <v>8321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 s="21">
        <v>15000</v>
      </c>
      <c r="E3045" s="2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9">
        <f t="shared" si="189"/>
        <v>128.9140625</v>
      </c>
      <c r="Q3045" t="s">
        <v>8321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 s="21">
        <v>12000</v>
      </c>
      <c r="E3046" s="2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9">
        <f t="shared" si="189"/>
        <v>84.108974358974365</v>
      </c>
      <c r="Q3046" t="s">
        <v>8321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 s="21">
        <v>4000</v>
      </c>
      <c r="E3047" s="2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9">
        <f t="shared" si="189"/>
        <v>82.941562500000003</v>
      </c>
      <c r="Q3047" t="s">
        <v>8321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 s="21">
        <v>7900</v>
      </c>
      <c r="E3048" s="2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9">
        <f t="shared" si="189"/>
        <v>259.94827586206895</v>
      </c>
      <c r="Q3048" t="s">
        <v>8321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 s="21">
        <v>500</v>
      </c>
      <c r="E3049" s="2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9">
        <f t="shared" si="189"/>
        <v>37.25</v>
      </c>
      <c r="Q3049" t="s">
        <v>8321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 s="21">
        <v>5000</v>
      </c>
      <c r="E3050" s="2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9">
        <f t="shared" si="189"/>
        <v>177.02127659574469</v>
      </c>
      <c r="Q3050" t="s">
        <v>8321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 s="21">
        <v>3750</v>
      </c>
      <c r="E3051" s="2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9">
        <f t="shared" si="189"/>
        <v>74.074074074074076</v>
      </c>
      <c r="Q3051" t="s">
        <v>8321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 s="21">
        <v>600</v>
      </c>
      <c r="E3052" s="2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9">
        <f t="shared" si="189"/>
        <v>70.666666666666671</v>
      </c>
      <c r="Q3052" t="s">
        <v>8321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 s="21">
        <v>3500</v>
      </c>
      <c r="E3053" s="2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9">
        <f t="shared" si="189"/>
        <v>23.62857142857143</v>
      </c>
      <c r="Q3053" t="s">
        <v>8321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 s="21">
        <v>50000</v>
      </c>
      <c r="E3054" s="21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9">
        <f t="shared" si="189"/>
        <v>37.5</v>
      </c>
      <c r="Q3054" t="s">
        <v>8321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 s="21">
        <v>10000</v>
      </c>
      <c r="E3055" s="21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9">
        <f t="shared" si="189"/>
        <v>13.333333333333334</v>
      </c>
      <c r="Q3055" t="s">
        <v>8321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 s="21">
        <v>300</v>
      </c>
      <c r="E3056" s="21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 t="e">
        <f t="shared" si="189"/>
        <v>#DIV/0!</v>
      </c>
      <c r="Q3056" t="s">
        <v>8321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 s="21">
        <v>20000</v>
      </c>
      <c r="E3057" s="21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9">
        <f t="shared" si="189"/>
        <v>1</v>
      </c>
      <c r="Q3057" t="s">
        <v>8321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 s="21">
        <v>25000</v>
      </c>
      <c r="E3058" s="21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 t="e">
        <f t="shared" si="189"/>
        <v>#DIV/0!</v>
      </c>
      <c r="Q3058" t="s">
        <v>8321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 s="21">
        <v>50000</v>
      </c>
      <c r="E3059" s="21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 t="e">
        <f t="shared" si="189"/>
        <v>#DIV/0!</v>
      </c>
      <c r="Q3059" t="s">
        <v>8321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 s="21">
        <v>18000</v>
      </c>
      <c r="E3060" s="21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9">
        <f t="shared" si="189"/>
        <v>1</v>
      </c>
      <c r="Q3060" t="s">
        <v>8321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 s="21">
        <v>15000</v>
      </c>
      <c r="E3061" s="2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9">
        <f t="shared" si="189"/>
        <v>41</v>
      </c>
      <c r="Q3061" t="s">
        <v>8321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 s="21">
        <v>220000</v>
      </c>
      <c r="E3062" s="2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9">
        <f t="shared" si="189"/>
        <v>55.833333333333336</v>
      </c>
      <c r="Q3062" t="s">
        <v>8321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 s="21">
        <v>1000000</v>
      </c>
      <c r="E3063" s="21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 t="e">
        <f t="shared" si="189"/>
        <v>#DIV/0!</v>
      </c>
      <c r="Q3063" t="s">
        <v>8321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 s="21">
        <v>10000</v>
      </c>
      <c r="E3064" s="2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9">
        <f t="shared" si="189"/>
        <v>99.761194029850742</v>
      </c>
      <c r="Q3064" t="s">
        <v>8321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 s="21">
        <v>3000</v>
      </c>
      <c r="E3065" s="2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9">
        <f t="shared" si="189"/>
        <v>25.521739130434781</v>
      </c>
      <c r="Q3065" t="s">
        <v>8321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 s="21">
        <v>75000</v>
      </c>
      <c r="E3066" s="2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9">
        <f t="shared" si="189"/>
        <v>117.65277777777777</v>
      </c>
      <c r="Q3066" t="s">
        <v>8321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 s="21">
        <v>25000</v>
      </c>
      <c r="E3067" s="21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9">
        <f t="shared" si="189"/>
        <v>5</v>
      </c>
      <c r="Q3067" t="s">
        <v>8321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 s="21">
        <v>350000</v>
      </c>
      <c r="E3068" s="2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9">
        <f t="shared" si="189"/>
        <v>2796.6666666666665</v>
      </c>
      <c r="Q3068" t="s">
        <v>8321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 s="21">
        <v>8000</v>
      </c>
      <c r="E3069" s="2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9">
        <f t="shared" si="189"/>
        <v>200</v>
      </c>
      <c r="Q3069" t="s">
        <v>8321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 s="21">
        <v>250000</v>
      </c>
      <c r="E3070" s="2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9">
        <f t="shared" si="189"/>
        <v>87.5</v>
      </c>
      <c r="Q3070" t="s">
        <v>8321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 s="21">
        <v>1000</v>
      </c>
      <c r="E3071" s="2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9">
        <f t="shared" si="189"/>
        <v>20.142857142857142</v>
      </c>
      <c r="Q3071" t="s">
        <v>8321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 s="21">
        <v>10000</v>
      </c>
      <c r="E3072" s="2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9">
        <f t="shared" si="189"/>
        <v>20.875</v>
      </c>
      <c r="Q3072" t="s">
        <v>8321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 s="21">
        <v>12000</v>
      </c>
      <c r="E3073" s="2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9">
        <f t="shared" si="189"/>
        <v>61.307692307692307</v>
      </c>
      <c r="Q3073" t="s">
        <v>8321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 s="21">
        <v>12000</v>
      </c>
      <c r="E3074" s="21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9">
        <f t="shared" si="189"/>
        <v>1</v>
      </c>
      <c r="Q3074" t="s">
        <v>8321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 s="21">
        <v>2800000</v>
      </c>
      <c r="E3075" s="2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8321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 s="21">
        <v>25000</v>
      </c>
      <c r="E3076" s="21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9">
        <f t="shared" si="193"/>
        <v>7.333333333333333</v>
      </c>
      <c r="Q3076" t="s">
        <v>8321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 s="21">
        <v>15000</v>
      </c>
      <c r="E3077" s="2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9">
        <f t="shared" si="193"/>
        <v>64.8</v>
      </c>
      <c r="Q3077" t="s">
        <v>8321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 s="21">
        <v>10000</v>
      </c>
      <c r="E3078" s="2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9">
        <f t="shared" si="193"/>
        <v>30.12</v>
      </c>
      <c r="Q3078" t="s">
        <v>8321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 s="21">
        <v>22000</v>
      </c>
      <c r="E3079" s="2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9">
        <f t="shared" si="193"/>
        <v>52.5</v>
      </c>
      <c r="Q3079" t="s">
        <v>8321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 s="21">
        <v>60000</v>
      </c>
      <c r="E3080" s="21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9">
        <f t="shared" si="193"/>
        <v>23.666666666666668</v>
      </c>
      <c r="Q3080" t="s">
        <v>8321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 s="21">
        <v>1333666</v>
      </c>
      <c r="E3081" s="2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9">
        <f t="shared" si="193"/>
        <v>415.77777777777777</v>
      </c>
      <c r="Q3081" t="s">
        <v>8321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 s="21">
        <v>2000000</v>
      </c>
      <c r="E3082" s="2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9">
        <f t="shared" si="193"/>
        <v>53.714285714285715</v>
      </c>
      <c r="Q3082" t="s">
        <v>8321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 s="21">
        <v>1000000</v>
      </c>
      <c r="E3083" s="2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9">
        <f t="shared" si="193"/>
        <v>420.6</v>
      </c>
      <c r="Q3083" t="s">
        <v>8321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 s="21">
        <v>9000</v>
      </c>
      <c r="E3084" s="21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 t="e">
        <f t="shared" si="193"/>
        <v>#DIV/0!</v>
      </c>
      <c r="Q3084" t="s">
        <v>8321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 s="21">
        <v>20000</v>
      </c>
      <c r="E3085" s="21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9">
        <f t="shared" si="193"/>
        <v>18.666666666666668</v>
      </c>
      <c r="Q3085" t="s">
        <v>8321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 s="21">
        <v>4059</v>
      </c>
      <c r="E3086" s="2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9">
        <f t="shared" si="193"/>
        <v>78.333333333333329</v>
      </c>
      <c r="Q3086" t="s">
        <v>8321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 s="21">
        <v>25000</v>
      </c>
      <c r="E3087" s="2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9">
        <f t="shared" si="193"/>
        <v>67.777777777777771</v>
      </c>
      <c r="Q3087" t="s">
        <v>8321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 s="21">
        <v>20000</v>
      </c>
      <c r="E3088" s="21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9">
        <f t="shared" si="193"/>
        <v>16.666666666666668</v>
      </c>
      <c r="Q3088" t="s">
        <v>8321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 s="21">
        <v>20000</v>
      </c>
      <c r="E3089" s="2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9">
        <f t="shared" si="193"/>
        <v>62.5</v>
      </c>
      <c r="Q3089" t="s">
        <v>8321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 s="21">
        <v>65000</v>
      </c>
      <c r="E3090" s="2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9">
        <f t="shared" si="193"/>
        <v>42</v>
      </c>
      <c r="Q3090" t="s">
        <v>8321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 s="21">
        <v>25000</v>
      </c>
      <c r="E3091" s="2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9">
        <f t="shared" si="193"/>
        <v>130.0888888888889</v>
      </c>
      <c r="Q3091" t="s">
        <v>8321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 s="21">
        <v>225000</v>
      </c>
      <c r="E3092" s="2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9">
        <f t="shared" si="193"/>
        <v>1270.2222222222222</v>
      </c>
      <c r="Q3092" t="s">
        <v>8321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 s="21">
        <v>5000</v>
      </c>
      <c r="E3093" s="2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9">
        <f t="shared" si="193"/>
        <v>88.444444444444443</v>
      </c>
      <c r="Q3093" t="s">
        <v>8321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 s="21">
        <v>100000</v>
      </c>
      <c r="E3094" s="2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9">
        <f t="shared" si="193"/>
        <v>56.342380952380957</v>
      </c>
      <c r="Q3094" t="s">
        <v>8321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 s="21">
        <v>4000</v>
      </c>
      <c r="E3095" s="2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9">
        <f t="shared" si="193"/>
        <v>53.529411764705884</v>
      </c>
      <c r="Q3095" t="s">
        <v>8321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 s="21">
        <v>100000</v>
      </c>
      <c r="E3096" s="21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9">
        <f t="shared" si="193"/>
        <v>25</v>
      </c>
      <c r="Q3096" t="s">
        <v>8321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 s="21">
        <v>14920</v>
      </c>
      <c r="E3097" s="21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9">
        <f t="shared" si="193"/>
        <v>50</v>
      </c>
      <c r="Q3097" t="s">
        <v>8321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 s="21">
        <v>20000</v>
      </c>
      <c r="E3098" s="2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9">
        <f t="shared" si="193"/>
        <v>56.785714285714285</v>
      </c>
      <c r="Q3098" t="s">
        <v>8321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 s="21">
        <v>10000</v>
      </c>
      <c r="E3099" s="2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9">
        <f t="shared" si="193"/>
        <v>40.833333333333336</v>
      </c>
      <c r="Q3099" t="s">
        <v>8321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 s="21">
        <v>48725</v>
      </c>
      <c r="E3100" s="2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9">
        <f t="shared" si="193"/>
        <v>65.111111111111114</v>
      </c>
      <c r="Q3100" t="s">
        <v>8321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 s="21">
        <v>2000</v>
      </c>
      <c r="E3101" s="2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9">
        <f t="shared" si="193"/>
        <v>55.6</v>
      </c>
      <c r="Q3101" t="s">
        <v>8321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 s="21">
        <v>12000</v>
      </c>
      <c r="E3102" s="2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9">
        <f t="shared" si="193"/>
        <v>140.53846153846155</v>
      </c>
      <c r="Q3102" t="s">
        <v>8321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 s="21">
        <v>2500</v>
      </c>
      <c r="E3103" s="2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9">
        <f t="shared" si="193"/>
        <v>25</v>
      </c>
      <c r="Q3103" t="s">
        <v>8321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 s="21">
        <v>16000</v>
      </c>
      <c r="E3104" s="2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9">
        <f t="shared" si="193"/>
        <v>69.533333333333331</v>
      </c>
      <c r="Q3104" t="s">
        <v>8321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 s="21">
        <v>4100</v>
      </c>
      <c r="E3105" s="21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9">
        <f t="shared" si="193"/>
        <v>5.5</v>
      </c>
      <c r="Q3105" t="s">
        <v>8321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 s="21">
        <v>4000</v>
      </c>
      <c r="E3106" s="2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9">
        <f t="shared" si="193"/>
        <v>237</v>
      </c>
      <c r="Q3106" t="s">
        <v>8321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 s="21">
        <v>5845</v>
      </c>
      <c r="E3107" s="2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9">
        <f t="shared" si="193"/>
        <v>79.870967741935488</v>
      </c>
      <c r="Q3107" t="s">
        <v>8321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 s="21">
        <v>1000</v>
      </c>
      <c r="E3108" s="21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9">
        <f t="shared" si="193"/>
        <v>10.25</v>
      </c>
      <c r="Q3108" t="s">
        <v>8321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 s="21">
        <v>40000</v>
      </c>
      <c r="E3109" s="2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9">
        <f t="shared" si="193"/>
        <v>272.58620689655174</v>
      </c>
      <c r="Q3109" t="s">
        <v>8321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5">
      <c r="A3110">
        <v>3108</v>
      </c>
      <c r="B3110" s="1" t="s">
        <v>3108</v>
      </c>
      <c r="C3110" s="1" t="s">
        <v>7218</v>
      </c>
      <c r="D3110" s="21">
        <v>50000</v>
      </c>
      <c r="E3110" s="21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9">
        <f t="shared" si="193"/>
        <v>13</v>
      </c>
      <c r="Q3110" t="s">
        <v>8321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 s="21">
        <v>26500</v>
      </c>
      <c r="E3111" s="2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9">
        <f t="shared" si="193"/>
        <v>58.184210526315788</v>
      </c>
      <c r="Q3111" t="s">
        <v>8321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 s="21">
        <v>25000</v>
      </c>
      <c r="E3112" s="21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9">
        <f t="shared" si="193"/>
        <v>10</v>
      </c>
      <c r="Q3112" t="s">
        <v>8321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 s="21">
        <v>20000</v>
      </c>
      <c r="E3113" s="2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9">
        <f t="shared" si="193"/>
        <v>70.10526315789474</v>
      </c>
      <c r="Q3113" t="s">
        <v>8321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 s="21">
        <v>11000</v>
      </c>
      <c r="E3114" s="2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9">
        <f t="shared" si="193"/>
        <v>57.888888888888886</v>
      </c>
      <c r="Q3114" t="s">
        <v>8321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 s="21">
        <v>109225</v>
      </c>
      <c r="E3115" s="2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9">
        <f t="shared" si="193"/>
        <v>125.27027027027027</v>
      </c>
      <c r="Q3115" t="s">
        <v>8321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 s="21">
        <v>75000</v>
      </c>
      <c r="E3116" s="21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 t="e">
        <f t="shared" si="193"/>
        <v>#DIV/0!</v>
      </c>
      <c r="Q3116" t="s">
        <v>8321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 s="21">
        <v>10000</v>
      </c>
      <c r="E3117" s="2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9">
        <f t="shared" si="193"/>
        <v>300</v>
      </c>
      <c r="Q3117" t="s">
        <v>8321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 s="21">
        <v>750</v>
      </c>
      <c r="E3118" s="2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9">
        <f t="shared" si="193"/>
        <v>43</v>
      </c>
      <c r="Q3118" t="s">
        <v>8321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 s="21">
        <v>1000</v>
      </c>
      <c r="E3119" s="21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9">
        <f t="shared" si="193"/>
        <v>1</v>
      </c>
      <c r="Q3119" t="s">
        <v>8321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 s="21">
        <v>500000</v>
      </c>
      <c r="E3120" s="2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9">
        <f t="shared" si="193"/>
        <v>775</v>
      </c>
      <c r="Q3120" t="s">
        <v>8321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 s="21">
        <v>10000</v>
      </c>
      <c r="E3121" s="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9">
        <f t="shared" si="193"/>
        <v>5</v>
      </c>
      <c r="Q3121" t="s">
        <v>8321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 s="21">
        <v>1300000</v>
      </c>
      <c r="E3122" s="2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9">
        <f t="shared" si="193"/>
        <v>12.8</v>
      </c>
      <c r="Q3122" t="s">
        <v>8321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 s="21">
        <v>1500</v>
      </c>
      <c r="E3123" s="21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9">
        <f t="shared" si="193"/>
        <v>10</v>
      </c>
      <c r="Q3123" t="s">
        <v>8321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 s="21">
        <v>199</v>
      </c>
      <c r="E3124" s="2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9">
        <f t="shared" si="193"/>
        <v>58</v>
      </c>
      <c r="Q3124" t="s">
        <v>8321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 s="21">
        <v>125000</v>
      </c>
      <c r="E3125" s="2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9">
        <f t="shared" si="193"/>
        <v>244.80459770114942</v>
      </c>
      <c r="Q3125" t="s">
        <v>8321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 s="21">
        <v>800000</v>
      </c>
      <c r="E3126" s="21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9">
        <f t="shared" si="193"/>
        <v>6.5</v>
      </c>
      <c r="Q3126" t="s">
        <v>8321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 s="21">
        <v>1500000</v>
      </c>
      <c r="E3127" s="21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 t="e">
        <f t="shared" si="193"/>
        <v>#DIV/0!</v>
      </c>
      <c r="Q3127" t="s">
        <v>8321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 s="21">
        <v>25000</v>
      </c>
      <c r="E3128" s="2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9">
        <f t="shared" si="193"/>
        <v>61.176470588235297</v>
      </c>
      <c r="Q3128" t="s">
        <v>8321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 s="21">
        <v>100000</v>
      </c>
      <c r="E3129" s="21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 t="e">
        <f t="shared" si="193"/>
        <v>#DIV/0!</v>
      </c>
      <c r="Q3129" t="s">
        <v>8321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 s="21">
        <v>15000</v>
      </c>
      <c r="E3130" s="2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9">
        <f t="shared" si="193"/>
        <v>139.23931623931625</v>
      </c>
      <c r="Q3130" t="s">
        <v>8321</v>
      </c>
      <c r="R3130" t="s">
        <v>8322</v>
      </c>
      <c r="S3130" s="13">
        <f t="shared" si="194"/>
        <v>42780.825706018513</v>
      </c>
      <c r="T3130" s="13">
        <f t="shared" si="195"/>
        <v>42810.784039351856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 s="21">
        <v>1250</v>
      </c>
      <c r="E3131" s="2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9">
        <f t="shared" si="193"/>
        <v>10</v>
      </c>
      <c r="Q3131" t="s">
        <v>8321</v>
      </c>
      <c r="R3131" t="s">
        <v>8322</v>
      </c>
      <c r="S3131" s="13">
        <f t="shared" si="194"/>
        <v>42803.842812499999</v>
      </c>
      <c r="T3131" s="13">
        <f t="shared" si="195"/>
        <v>42843.801145833335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 s="21">
        <v>10000</v>
      </c>
      <c r="E3132" s="2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9">
        <f t="shared" si="193"/>
        <v>93.75</v>
      </c>
      <c r="Q3132" t="s">
        <v>8321</v>
      </c>
      <c r="R3132" t="s">
        <v>8322</v>
      </c>
      <c r="S3132" s="13">
        <f t="shared" si="194"/>
        <v>42808.640231481477</v>
      </c>
      <c r="T3132" s="13">
        <f t="shared" si="195"/>
        <v>42839.207638888889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 s="21">
        <v>4100</v>
      </c>
      <c r="E3133" s="2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9">
        <f t="shared" si="193"/>
        <v>53.75</v>
      </c>
      <c r="Q3133" t="s">
        <v>8321</v>
      </c>
      <c r="R3133" t="s">
        <v>8322</v>
      </c>
      <c r="S3133" s="13">
        <f t="shared" si="194"/>
        <v>42803.579224537039</v>
      </c>
      <c r="T3133" s="13">
        <f t="shared" si="195"/>
        <v>42833.537557870368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 s="21">
        <v>30000</v>
      </c>
      <c r="E3134" s="21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9">
        <f t="shared" si="193"/>
        <v>10</v>
      </c>
      <c r="Q3134" t="s">
        <v>8321</v>
      </c>
      <c r="R3134" t="s">
        <v>8322</v>
      </c>
      <c r="S3134" s="13">
        <f t="shared" si="194"/>
        <v>42786.350231481483</v>
      </c>
      <c r="T3134" s="13">
        <f t="shared" si="195"/>
        <v>42846.308564814812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 s="21">
        <v>500</v>
      </c>
      <c r="E3135" s="2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9">
        <f t="shared" si="193"/>
        <v>33.75</v>
      </c>
      <c r="Q3135" t="s">
        <v>8321</v>
      </c>
      <c r="R3135" t="s">
        <v>8322</v>
      </c>
      <c r="S3135" s="13">
        <f t="shared" si="194"/>
        <v>42788.565208333333</v>
      </c>
      <c r="T3135" s="13">
        <f t="shared" si="195"/>
        <v>42818.523541666669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 s="21">
        <v>1000</v>
      </c>
      <c r="E3136" s="2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9">
        <f t="shared" si="193"/>
        <v>18.75</v>
      </c>
      <c r="Q3136" t="s">
        <v>8321</v>
      </c>
      <c r="R3136" t="s">
        <v>8322</v>
      </c>
      <c r="S3136" s="13">
        <f t="shared" si="194"/>
        <v>42800.720127314817</v>
      </c>
      <c r="T3136" s="13">
        <f t="shared" si="195"/>
        <v>42821.678460648152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 s="21">
        <v>777</v>
      </c>
      <c r="E3137" s="2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9">
        <f t="shared" si="193"/>
        <v>23.142857142857142</v>
      </c>
      <c r="Q3137" t="s">
        <v>8321</v>
      </c>
      <c r="R3137" t="s">
        <v>8322</v>
      </c>
      <c r="S3137" s="13">
        <f t="shared" si="194"/>
        <v>42807.151863425926</v>
      </c>
      <c r="T3137" s="13">
        <f t="shared" si="195"/>
        <v>42829.151863425926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 s="21">
        <v>500</v>
      </c>
      <c r="E3138" s="2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9">
        <f t="shared" si="193"/>
        <v>29.045454545454547</v>
      </c>
      <c r="Q3138" t="s">
        <v>8321</v>
      </c>
      <c r="R3138" t="s">
        <v>8322</v>
      </c>
      <c r="S3138" s="13">
        <f t="shared" si="194"/>
        <v>42789.462430555555</v>
      </c>
      <c r="T3138" s="13">
        <f t="shared" si="195"/>
        <v>42825.957638888889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 s="21">
        <v>1500</v>
      </c>
      <c r="E3139" s="21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 s="9">
        <f t="shared" ref="P3139:P3202" si="197">E3139/L3139</f>
        <v>50</v>
      </c>
      <c r="Q3139" t="s">
        <v>8321</v>
      </c>
      <c r="R3139" t="s">
        <v>8322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 s="21">
        <v>200</v>
      </c>
      <c r="E3140" s="21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 t="e">
        <f t="shared" si="197"/>
        <v>#DIV/0!</v>
      </c>
      <c r="Q3140" t="s">
        <v>8321</v>
      </c>
      <c r="R3140" t="s">
        <v>8322</v>
      </c>
      <c r="S3140" s="13">
        <f t="shared" si="198"/>
        <v>42809.645914351851</v>
      </c>
      <c r="T3140" s="13">
        <f t="shared" si="199"/>
        <v>42828.645914351851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 s="21">
        <v>50000</v>
      </c>
      <c r="E3141" s="2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9">
        <f t="shared" si="197"/>
        <v>450</v>
      </c>
      <c r="Q3141" t="s">
        <v>8321</v>
      </c>
      <c r="R3141" t="s">
        <v>8322</v>
      </c>
      <c r="S3141" s="13">
        <f t="shared" si="198"/>
        <v>42785.270370370374</v>
      </c>
      <c r="T3141" s="13">
        <f t="shared" si="199"/>
        <v>42819.189583333333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 s="21">
        <v>10000</v>
      </c>
      <c r="E3142" s="21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9">
        <f t="shared" si="197"/>
        <v>24</v>
      </c>
      <c r="Q3142" t="s">
        <v>8321</v>
      </c>
      <c r="R3142" t="s">
        <v>8322</v>
      </c>
      <c r="S3142" s="13">
        <f t="shared" si="198"/>
        <v>42802.718784722223</v>
      </c>
      <c r="T3142" s="13">
        <f t="shared" si="199"/>
        <v>42832.677118055552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 s="21">
        <v>500</v>
      </c>
      <c r="E3143" s="2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9">
        <f t="shared" si="197"/>
        <v>32.25</v>
      </c>
      <c r="Q3143" t="s">
        <v>8321</v>
      </c>
      <c r="R3143" t="s">
        <v>8322</v>
      </c>
      <c r="S3143" s="13">
        <f t="shared" si="198"/>
        <v>42800.753333333334</v>
      </c>
      <c r="T3143" s="13">
        <f t="shared" si="199"/>
        <v>42841.833333333328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 s="21">
        <v>2750</v>
      </c>
      <c r="E3144" s="21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9">
        <f t="shared" si="197"/>
        <v>15</v>
      </c>
      <c r="Q3144" t="s">
        <v>8321</v>
      </c>
      <c r="R3144" t="s">
        <v>8322</v>
      </c>
      <c r="S3144" s="13">
        <f t="shared" si="198"/>
        <v>42783.513182870374</v>
      </c>
      <c r="T3144" s="13">
        <f t="shared" si="199"/>
        <v>42813.471516203703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 s="21">
        <v>700</v>
      </c>
      <c r="E3145" s="21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 t="e">
        <f t="shared" si="197"/>
        <v>#DIV/0!</v>
      </c>
      <c r="Q3145" t="s">
        <v>8321</v>
      </c>
      <c r="R3145" t="s">
        <v>8322</v>
      </c>
      <c r="S3145" s="13">
        <f t="shared" si="198"/>
        <v>42808.358287037037</v>
      </c>
      <c r="T3145" s="13">
        <f t="shared" si="199"/>
        <v>42834.358287037037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 s="21">
        <v>10000</v>
      </c>
      <c r="E3146" s="2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9">
        <f t="shared" si="197"/>
        <v>251.33333333333334</v>
      </c>
      <c r="Q3146" t="s">
        <v>8321</v>
      </c>
      <c r="R3146" t="s">
        <v>8322</v>
      </c>
      <c r="S3146" s="13">
        <f t="shared" si="198"/>
        <v>42796.538275462968</v>
      </c>
      <c r="T3146" s="13">
        <f t="shared" si="199"/>
        <v>42813.25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 s="21">
        <v>25000</v>
      </c>
      <c r="E3147" s="21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 t="e">
        <f t="shared" si="197"/>
        <v>#DIV/0!</v>
      </c>
      <c r="Q3147" t="s">
        <v>8321</v>
      </c>
      <c r="R3147" t="s">
        <v>8322</v>
      </c>
      <c r="S3147" s="13">
        <f t="shared" si="198"/>
        <v>42762.040902777779</v>
      </c>
      <c r="T3147" s="13">
        <f t="shared" si="199"/>
        <v>42821.999236111107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 s="21">
        <v>50000</v>
      </c>
      <c r="E3148" s="2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9">
        <f t="shared" si="197"/>
        <v>437.5</v>
      </c>
      <c r="Q3148" t="s">
        <v>8321</v>
      </c>
      <c r="R3148" t="s">
        <v>8322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 s="21">
        <v>20000</v>
      </c>
      <c r="E3149" s="2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9">
        <f t="shared" si="197"/>
        <v>110.35211267605634</v>
      </c>
      <c r="Q3149" t="s">
        <v>8321</v>
      </c>
      <c r="R3149" t="s">
        <v>8322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 s="21">
        <v>1800</v>
      </c>
      <c r="E3150" s="2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9">
        <f t="shared" si="197"/>
        <v>41.421052631578945</v>
      </c>
      <c r="Q3150" t="s">
        <v>8321</v>
      </c>
      <c r="R3150" t="s">
        <v>8322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 s="21">
        <v>1250</v>
      </c>
      <c r="E3151" s="2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9">
        <f t="shared" si="197"/>
        <v>52</v>
      </c>
      <c r="Q3151" t="s">
        <v>8321</v>
      </c>
      <c r="R3151" t="s">
        <v>8322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 s="21">
        <v>3500</v>
      </c>
      <c r="E3152" s="2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9">
        <f t="shared" si="197"/>
        <v>33.990384615384613</v>
      </c>
      <c r="Q3152" t="s">
        <v>8321</v>
      </c>
      <c r="R3152" t="s">
        <v>8322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 s="21">
        <v>3500</v>
      </c>
      <c r="E3153" s="2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9">
        <f t="shared" si="197"/>
        <v>103.35294117647059</v>
      </c>
      <c r="Q3153" t="s">
        <v>8321</v>
      </c>
      <c r="R3153" t="s">
        <v>8322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 s="21">
        <v>2200</v>
      </c>
      <c r="E3154" s="2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9">
        <f t="shared" si="197"/>
        <v>34.791044776119406</v>
      </c>
      <c r="Q3154" t="s">
        <v>8321</v>
      </c>
      <c r="R3154" t="s">
        <v>8322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 s="21">
        <v>3000</v>
      </c>
      <c r="E3155" s="2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9">
        <f t="shared" si="197"/>
        <v>41.773858921161825</v>
      </c>
      <c r="Q3155" t="s">
        <v>8321</v>
      </c>
      <c r="R3155" t="s">
        <v>8322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 s="21">
        <v>7000</v>
      </c>
      <c r="E3156" s="2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9">
        <f t="shared" si="197"/>
        <v>64.268292682926827</v>
      </c>
      <c r="Q3156" t="s">
        <v>8321</v>
      </c>
      <c r="R3156" t="s">
        <v>8322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 s="21">
        <v>5000</v>
      </c>
      <c r="E3157" s="2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9">
        <f t="shared" si="197"/>
        <v>31.209370860927152</v>
      </c>
      <c r="Q3157" t="s">
        <v>8321</v>
      </c>
      <c r="R3157" t="s">
        <v>8322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 s="21">
        <v>5500</v>
      </c>
      <c r="E3158" s="2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9">
        <f t="shared" si="197"/>
        <v>62.921348314606739</v>
      </c>
      <c r="Q3158" t="s">
        <v>8321</v>
      </c>
      <c r="R3158" t="s">
        <v>8322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 s="21">
        <v>4000</v>
      </c>
      <c r="E3159" s="2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9">
        <f t="shared" si="197"/>
        <v>98.536585365853654</v>
      </c>
      <c r="Q3159" t="s">
        <v>8321</v>
      </c>
      <c r="R3159" t="s">
        <v>8322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 s="21">
        <v>5000</v>
      </c>
      <c r="E3160" s="2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9">
        <f t="shared" si="197"/>
        <v>82.608695652173907</v>
      </c>
      <c r="Q3160" t="s">
        <v>8321</v>
      </c>
      <c r="R3160" t="s">
        <v>8322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 s="21">
        <v>1500</v>
      </c>
      <c r="E3161" s="2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9">
        <f t="shared" si="197"/>
        <v>38.504230769230773</v>
      </c>
      <c r="Q3161" t="s">
        <v>8321</v>
      </c>
      <c r="R3161" t="s">
        <v>8322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 s="21">
        <v>4500</v>
      </c>
      <c r="E3162" s="2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9">
        <f t="shared" si="197"/>
        <v>80.15789473684211</v>
      </c>
      <c r="Q3162" t="s">
        <v>8321</v>
      </c>
      <c r="R3162" t="s">
        <v>8322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 s="21">
        <v>2000</v>
      </c>
      <c r="E3163" s="2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9">
        <f t="shared" si="197"/>
        <v>28.405405405405407</v>
      </c>
      <c r="Q3163" t="s">
        <v>8321</v>
      </c>
      <c r="R3163" t="s">
        <v>8322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 s="21">
        <v>4000</v>
      </c>
      <c r="E3164" s="2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9">
        <f t="shared" si="197"/>
        <v>80.730158730158735</v>
      </c>
      <c r="Q3164" t="s">
        <v>8321</v>
      </c>
      <c r="R3164" t="s">
        <v>8322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 s="21">
        <v>13000</v>
      </c>
      <c r="E3165" s="2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9">
        <f t="shared" si="197"/>
        <v>200.69444444444446</v>
      </c>
      <c r="Q3165" t="s">
        <v>8321</v>
      </c>
      <c r="R3165" t="s">
        <v>8322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 s="21">
        <v>2500</v>
      </c>
      <c r="E3166" s="2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9">
        <f t="shared" si="197"/>
        <v>37.591549295774648</v>
      </c>
      <c r="Q3166" t="s">
        <v>8321</v>
      </c>
      <c r="R3166" t="s">
        <v>8322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 s="21">
        <v>750</v>
      </c>
      <c r="E3167" s="2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9">
        <f t="shared" si="197"/>
        <v>58.095238095238095</v>
      </c>
      <c r="Q3167" t="s">
        <v>8321</v>
      </c>
      <c r="R3167" t="s">
        <v>8322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 s="21">
        <v>35000</v>
      </c>
      <c r="E3168" s="2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9">
        <f t="shared" si="197"/>
        <v>60.300892473118282</v>
      </c>
      <c r="Q3168" t="s">
        <v>8321</v>
      </c>
      <c r="R3168" t="s">
        <v>8322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 s="21">
        <v>3000</v>
      </c>
      <c r="E3169" s="2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9">
        <f t="shared" si="197"/>
        <v>63.363636363636367</v>
      </c>
      <c r="Q3169" t="s">
        <v>8321</v>
      </c>
      <c r="R3169" t="s">
        <v>8322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 s="21">
        <v>2500</v>
      </c>
      <c r="E3170" s="2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9">
        <f t="shared" si="197"/>
        <v>50.901639344262293</v>
      </c>
      <c r="Q3170" t="s">
        <v>8321</v>
      </c>
      <c r="R3170" t="s">
        <v>8322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 s="21">
        <v>8000</v>
      </c>
      <c r="E3171" s="2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9">
        <f t="shared" si="197"/>
        <v>100.5</v>
      </c>
      <c r="Q3171" t="s">
        <v>8321</v>
      </c>
      <c r="R3171" t="s">
        <v>8322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 s="21">
        <v>2000</v>
      </c>
      <c r="E3172" s="2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9">
        <f t="shared" si="197"/>
        <v>31.619718309859156</v>
      </c>
      <c r="Q3172" t="s">
        <v>8321</v>
      </c>
      <c r="R3172" t="s">
        <v>8322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 s="21">
        <v>7000</v>
      </c>
      <c r="E3173" s="2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9">
        <f t="shared" si="197"/>
        <v>65.102564102564102</v>
      </c>
      <c r="Q3173" t="s">
        <v>8321</v>
      </c>
      <c r="R3173" t="s">
        <v>8322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 s="21">
        <v>2000</v>
      </c>
      <c r="E3174" s="2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9">
        <f t="shared" si="197"/>
        <v>79.310344827586206</v>
      </c>
      <c r="Q3174" t="s">
        <v>8321</v>
      </c>
      <c r="R3174" t="s">
        <v>8322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 s="21">
        <v>10000</v>
      </c>
      <c r="E3175" s="2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9">
        <f t="shared" si="197"/>
        <v>139.18918918918919</v>
      </c>
      <c r="Q3175" t="s">
        <v>8321</v>
      </c>
      <c r="R3175" t="s">
        <v>8322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 s="21">
        <v>3000</v>
      </c>
      <c r="E3176" s="2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9">
        <f t="shared" si="197"/>
        <v>131.91304347826087</v>
      </c>
      <c r="Q3176" t="s">
        <v>8321</v>
      </c>
      <c r="R3176" t="s">
        <v>8322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 s="21">
        <v>5000</v>
      </c>
      <c r="E3177" s="2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9">
        <f t="shared" si="197"/>
        <v>91.3</v>
      </c>
      <c r="Q3177" t="s">
        <v>8321</v>
      </c>
      <c r="R3177" t="s">
        <v>8322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 s="21">
        <v>1900</v>
      </c>
      <c r="E3178" s="2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9">
        <f t="shared" si="197"/>
        <v>39.672727272727272</v>
      </c>
      <c r="Q3178" t="s">
        <v>8321</v>
      </c>
      <c r="R3178" t="s">
        <v>8322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 s="21">
        <v>2500</v>
      </c>
      <c r="E3179" s="2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9">
        <f t="shared" si="197"/>
        <v>57.549019607843135</v>
      </c>
      <c r="Q3179" t="s">
        <v>8321</v>
      </c>
      <c r="R3179" t="s">
        <v>8322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 s="21">
        <v>1500</v>
      </c>
      <c r="E3180" s="2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9">
        <f t="shared" si="197"/>
        <v>33.025641025641029</v>
      </c>
      <c r="Q3180" t="s">
        <v>8321</v>
      </c>
      <c r="R3180" t="s">
        <v>8322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 s="21">
        <v>4200</v>
      </c>
      <c r="E3181" s="2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9">
        <f t="shared" si="197"/>
        <v>77.335806451612896</v>
      </c>
      <c r="Q3181" t="s">
        <v>8321</v>
      </c>
      <c r="R3181" t="s">
        <v>8322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 s="21">
        <v>1200</v>
      </c>
      <c r="E3182" s="2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9">
        <f t="shared" si="197"/>
        <v>31.933333333333334</v>
      </c>
      <c r="Q3182" t="s">
        <v>8321</v>
      </c>
      <c r="R3182" t="s">
        <v>8322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 s="21">
        <v>500</v>
      </c>
      <c r="E3183" s="2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9">
        <f t="shared" si="197"/>
        <v>36.333333333333336</v>
      </c>
      <c r="Q3183" t="s">
        <v>8321</v>
      </c>
      <c r="R3183" t="s">
        <v>8322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 s="21">
        <v>7000</v>
      </c>
      <c r="E3184" s="2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9">
        <f t="shared" si="197"/>
        <v>46.768211920529801</v>
      </c>
      <c r="Q3184" t="s">
        <v>8321</v>
      </c>
      <c r="R3184" t="s">
        <v>8322</v>
      </c>
      <c r="S3184" s="13">
        <f t="shared" si="198"/>
        <v>40883.949317129627</v>
      </c>
      <c r="T3184" s="13">
        <f t="shared" si="199"/>
        <v>40939.708333333336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 s="21">
        <v>2500</v>
      </c>
      <c r="E3185" s="2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9">
        <f t="shared" si="197"/>
        <v>40.073529411764703</v>
      </c>
      <c r="Q3185" t="s">
        <v>8321</v>
      </c>
      <c r="R3185" t="s">
        <v>8322</v>
      </c>
      <c r="S3185" s="13">
        <f t="shared" si="198"/>
        <v>41491.79478009259</v>
      </c>
      <c r="T3185" s="13">
        <f t="shared" si="199"/>
        <v>41509.79478009259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 s="21">
        <v>4300</v>
      </c>
      <c r="E3186" s="2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9">
        <f t="shared" si="197"/>
        <v>100.21739130434783</v>
      </c>
      <c r="Q3186" t="s">
        <v>8321</v>
      </c>
      <c r="R3186" t="s">
        <v>8322</v>
      </c>
      <c r="S3186" s="13">
        <f t="shared" si="198"/>
        <v>41791.993414351848</v>
      </c>
      <c r="T3186" s="13">
        <f t="shared" si="199"/>
        <v>41821.993414351848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 s="21">
        <v>1000</v>
      </c>
      <c r="E3187" s="2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9">
        <f t="shared" si="197"/>
        <v>41.666666666666664</v>
      </c>
      <c r="Q3187" t="s">
        <v>8321</v>
      </c>
      <c r="R3187" t="s">
        <v>8322</v>
      </c>
      <c r="S3187" s="13">
        <f t="shared" si="198"/>
        <v>41829.977326388893</v>
      </c>
      <c r="T3187" s="13">
        <f t="shared" si="199"/>
        <v>41836.977326388893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 s="21">
        <v>3200</v>
      </c>
      <c r="E3188" s="2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9">
        <f t="shared" si="197"/>
        <v>46.714285714285715</v>
      </c>
      <c r="Q3188" t="s">
        <v>8321</v>
      </c>
      <c r="R3188" t="s">
        <v>8322</v>
      </c>
      <c r="S3188" s="13">
        <f t="shared" si="198"/>
        <v>41868.924050925925</v>
      </c>
      <c r="T3188" s="13">
        <f t="shared" si="199"/>
        <v>41898.875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 s="21">
        <v>15000</v>
      </c>
      <c r="E3189" s="2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9">
        <f t="shared" si="197"/>
        <v>71.491803278688522</v>
      </c>
      <c r="Q3189" t="s">
        <v>8321</v>
      </c>
      <c r="R3189" t="s">
        <v>8322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 s="21">
        <v>200</v>
      </c>
      <c r="E3190" s="2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9">
        <f t="shared" si="197"/>
        <v>14.444444444444445</v>
      </c>
      <c r="Q3190" t="s">
        <v>8321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 s="21">
        <v>55000</v>
      </c>
      <c r="E3191" s="2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9">
        <f t="shared" si="197"/>
        <v>356.84210526315792</v>
      </c>
      <c r="Q3191" t="s">
        <v>8321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 s="21">
        <v>4000</v>
      </c>
      <c r="E3192" s="21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 t="e">
        <f t="shared" si="197"/>
        <v>#DIV/0!</v>
      </c>
      <c r="Q3192" t="s">
        <v>8321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 s="21">
        <v>3750</v>
      </c>
      <c r="E3193" s="2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9">
        <f t="shared" si="197"/>
        <v>37.75</v>
      </c>
      <c r="Q3193" t="s">
        <v>8321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 s="21">
        <v>10000</v>
      </c>
      <c r="E3194" s="2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9">
        <f t="shared" si="197"/>
        <v>12.75</v>
      </c>
      <c r="Q3194" t="s">
        <v>8321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 s="21">
        <v>5000</v>
      </c>
      <c r="E3195" s="2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9">
        <f t="shared" si="197"/>
        <v>24.458333333333332</v>
      </c>
      <c r="Q3195" t="s">
        <v>8321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 s="21">
        <v>11000</v>
      </c>
      <c r="E3196" s="21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 t="e">
        <f t="shared" si="197"/>
        <v>#DIV/0!</v>
      </c>
      <c r="Q3196" t="s">
        <v>8321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 s="21">
        <v>3500</v>
      </c>
      <c r="E3197" s="2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9">
        <f t="shared" si="197"/>
        <v>53.07692307692308</v>
      </c>
      <c r="Q3197" t="s">
        <v>8321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 s="21">
        <v>3000000</v>
      </c>
      <c r="E3198" s="2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9">
        <f t="shared" si="197"/>
        <v>300</v>
      </c>
      <c r="Q3198" t="s">
        <v>8321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 s="21">
        <v>10000</v>
      </c>
      <c r="E3199" s="2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9">
        <f t="shared" si="197"/>
        <v>286.25</v>
      </c>
      <c r="Q3199" t="s">
        <v>8321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 s="21">
        <v>30000</v>
      </c>
      <c r="E3200" s="2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9">
        <f t="shared" si="197"/>
        <v>36.666666666666664</v>
      </c>
      <c r="Q3200" t="s">
        <v>8321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 s="21">
        <v>5000</v>
      </c>
      <c r="E3201" s="2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9">
        <f t="shared" si="197"/>
        <v>49.20754716981132</v>
      </c>
      <c r="Q3201" t="s">
        <v>8321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 s="21">
        <v>50000</v>
      </c>
      <c r="E3202" s="21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9">
        <f t="shared" si="197"/>
        <v>1</v>
      </c>
      <c r="Q3202" t="s">
        <v>8321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 s="21">
        <v>2000</v>
      </c>
      <c r="E3203" s="21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 s="9">
        <f t="shared" ref="P3203:P3266" si="201">E3203/L3203</f>
        <v>12.5</v>
      </c>
      <c r="Q3203" t="s">
        <v>8321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 s="21">
        <v>5000</v>
      </c>
      <c r="E3204" s="2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9">
        <f t="shared" si="201"/>
        <v>109.04</v>
      </c>
      <c r="Q3204" t="s">
        <v>8321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 s="21">
        <v>1000</v>
      </c>
      <c r="E3205" s="2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9">
        <f t="shared" si="201"/>
        <v>41.666666666666664</v>
      </c>
      <c r="Q3205" t="s">
        <v>8321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 s="21">
        <v>500</v>
      </c>
      <c r="E3206" s="21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 t="e">
        <f t="shared" si="201"/>
        <v>#DIV/0!</v>
      </c>
      <c r="Q3206" t="s">
        <v>8321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 s="21">
        <v>8000</v>
      </c>
      <c r="E3207" s="2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9">
        <f t="shared" si="201"/>
        <v>22.75</v>
      </c>
      <c r="Q3207" t="s">
        <v>8321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 s="21">
        <v>5000</v>
      </c>
      <c r="E3208" s="21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 t="e">
        <f t="shared" si="201"/>
        <v>#DIV/0!</v>
      </c>
      <c r="Q3208" t="s">
        <v>8321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 s="21">
        <v>5500</v>
      </c>
      <c r="E3209" s="2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9">
        <f t="shared" si="201"/>
        <v>70.833333333333329</v>
      </c>
      <c r="Q3209" t="s">
        <v>8321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 s="21">
        <v>5000</v>
      </c>
      <c r="E3210" s="2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9">
        <f t="shared" si="201"/>
        <v>63.109756097560975</v>
      </c>
      <c r="Q3210" t="s">
        <v>8321</v>
      </c>
      <c r="R3210" t="s">
        <v>8322</v>
      </c>
      <c r="S3210" s="13">
        <f t="shared" si="202"/>
        <v>41827.605057870373</v>
      </c>
      <c r="T3210" s="13">
        <f t="shared" si="203"/>
        <v>41848.605057870373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 s="21">
        <v>9500</v>
      </c>
      <c r="E3211" s="2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9">
        <f t="shared" si="201"/>
        <v>50.157964601769912</v>
      </c>
      <c r="Q3211" t="s">
        <v>8321</v>
      </c>
      <c r="R3211" t="s">
        <v>8322</v>
      </c>
      <c r="S3211" s="13">
        <f t="shared" si="202"/>
        <v>41778.637245370373</v>
      </c>
      <c r="T3211" s="13">
        <f t="shared" si="203"/>
        <v>41810.958333333336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 s="21">
        <v>3000</v>
      </c>
      <c r="E3212" s="2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9">
        <f t="shared" si="201"/>
        <v>62.883333333333333</v>
      </c>
      <c r="Q3212" t="s">
        <v>8321</v>
      </c>
      <c r="R3212" t="s">
        <v>8322</v>
      </c>
      <c r="S3212" s="13">
        <f t="shared" si="202"/>
        <v>41013.936562499999</v>
      </c>
      <c r="T3212" s="13">
        <f t="shared" si="203"/>
        <v>41061.165972222225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 s="21">
        <v>23000</v>
      </c>
      <c r="E3213" s="2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9">
        <f t="shared" si="201"/>
        <v>85.531055900621112</v>
      </c>
      <c r="Q3213" t="s">
        <v>8321</v>
      </c>
      <c r="R3213" t="s">
        <v>8322</v>
      </c>
      <c r="S3213" s="13">
        <f t="shared" si="202"/>
        <v>41834.586574074077</v>
      </c>
      <c r="T3213" s="13">
        <f t="shared" si="203"/>
        <v>41866.083333333336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 s="21">
        <v>4000</v>
      </c>
      <c r="E3214" s="2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9">
        <f t="shared" si="201"/>
        <v>53.723404255319146</v>
      </c>
      <c r="Q3214" t="s">
        <v>8321</v>
      </c>
      <c r="R3214" t="s">
        <v>8322</v>
      </c>
      <c r="S3214" s="13">
        <f t="shared" si="202"/>
        <v>41829.795729166668</v>
      </c>
      <c r="T3214" s="13">
        <f t="shared" si="203"/>
        <v>41859.795729166668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 s="21">
        <v>6000</v>
      </c>
      <c r="E3215" s="2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9">
        <f t="shared" si="201"/>
        <v>127.80851063829788</v>
      </c>
      <c r="Q3215" t="s">
        <v>8321</v>
      </c>
      <c r="R3215" t="s">
        <v>8322</v>
      </c>
      <c r="S3215" s="13">
        <f t="shared" si="202"/>
        <v>42171.763414351852</v>
      </c>
      <c r="T3215" s="13">
        <f t="shared" si="203"/>
        <v>42211.763414351852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 s="21">
        <v>12000</v>
      </c>
      <c r="E3216" s="2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9">
        <f t="shared" si="201"/>
        <v>106.57391304347826</v>
      </c>
      <c r="Q3216" t="s">
        <v>8321</v>
      </c>
      <c r="R3216" t="s">
        <v>8322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 s="21">
        <v>35000</v>
      </c>
      <c r="E3217" s="2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9">
        <f t="shared" si="201"/>
        <v>262.11194029850748</v>
      </c>
      <c r="Q3217" t="s">
        <v>8321</v>
      </c>
      <c r="R3217" t="s">
        <v>8322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 s="21">
        <v>2000</v>
      </c>
      <c r="E3218" s="2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9">
        <f t="shared" si="201"/>
        <v>57.171428571428571</v>
      </c>
      <c r="Q3218" t="s">
        <v>8321</v>
      </c>
      <c r="R3218" t="s">
        <v>8322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 s="21">
        <v>4500</v>
      </c>
      <c r="E3219" s="2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9">
        <f t="shared" si="201"/>
        <v>50.20192307692308</v>
      </c>
      <c r="Q3219" t="s">
        <v>8321</v>
      </c>
      <c r="R3219" t="s">
        <v>8322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 s="21">
        <v>12000</v>
      </c>
      <c r="E3220" s="2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9">
        <f t="shared" si="201"/>
        <v>66.586956521739125</v>
      </c>
      <c r="Q3220" t="s">
        <v>8321</v>
      </c>
      <c r="R3220" t="s">
        <v>8322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 s="21">
        <v>20000</v>
      </c>
      <c r="E3221" s="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9">
        <f t="shared" si="201"/>
        <v>168.25210084033614</v>
      </c>
      <c r="Q3221" t="s">
        <v>8321</v>
      </c>
      <c r="R3221" t="s">
        <v>8322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 s="21">
        <v>15000</v>
      </c>
      <c r="E3222" s="2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9">
        <f t="shared" si="201"/>
        <v>256.37288135593218</v>
      </c>
      <c r="Q3222" t="s">
        <v>8321</v>
      </c>
      <c r="R3222" t="s">
        <v>8322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 s="21">
        <v>4000</v>
      </c>
      <c r="E3223" s="2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9">
        <f t="shared" si="201"/>
        <v>36.610619469026545</v>
      </c>
      <c r="Q3223" t="s">
        <v>8321</v>
      </c>
      <c r="R3223" t="s">
        <v>8322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 s="21">
        <v>2500</v>
      </c>
      <c r="E3224" s="2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9">
        <f t="shared" si="201"/>
        <v>37.142857142857146</v>
      </c>
      <c r="Q3224" t="s">
        <v>8321</v>
      </c>
      <c r="R3224" t="s">
        <v>8322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 s="21">
        <v>3100</v>
      </c>
      <c r="E3225" s="2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9">
        <f t="shared" si="201"/>
        <v>45.878378378378379</v>
      </c>
      <c r="Q3225" t="s">
        <v>8321</v>
      </c>
      <c r="R3225" t="s">
        <v>8322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 s="21">
        <v>30000</v>
      </c>
      <c r="E3226" s="2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9">
        <f t="shared" si="201"/>
        <v>141.71296296296296</v>
      </c>
      <c r="Q3226" t="s">
        <v>8321</v>
      </c>
      <c r="R3226" t="s">
        <v>8322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 s="21">
        <v>2000</v>
      </c>
      <c r="E3227" s="2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9">
        <f t="shared" si="201"/>
        <v>52.487179487179489</v>
      </c>
      <c r="Q3227" t="s">
        <v>8321</v>
      </c>
      <c r="R3227" t="s">
        <v>8322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 s="21">
        <v>1200</v>
      </c>
      <c r="E3228" s="2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9">
        <f t="shared" si="201"/>
        <v>59.523809523809526</v>
      </c>
      <c r="Q3228" t="s">
        <v>8321</v>
      </c>
      <c r="R3228" t="s">
        <v>8322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 s="21">
        <v>1200</v>
      </c>
      <c r="E3229" s="2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9">
        <f t="shared" si="201"/>
        <v>50</v>
      </c>
      <c r="Q3229" t="s">
        <v>8321</v>
      </c>
      <c r="R3229" t="s">
        <v>8322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 s="21">
        <v>7000</v>
      </c>
      <c r="E3230" s="2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9">
        <f t="shared" si="201"/>
        <v>193.62162162162161</v>
      </c>
      <c r="Q3230" t="s">
        <v>8321</v>
      </c>
      <c r="R3230" t="s">
        <v>8322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 s="21">
        <v>20000</v>
      </c>
      <c r="E3231" s="2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9">
        <f t="shared" si="201"/>
        <v>106.79702970297029</v>
      </c>
      <c r="Q3231" t="s">
        <v>8321</v>
      </c>
      <c r="R3231" t="s">
        <v>8322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 s="21">
        <v>2600</v>
      </c>
      <c r="E3232" s="2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9">
        <f t="shared" si="201"/>
        <v>77.21621621621621</v>
      </c>
      <c r="Q3232" t="s">
        <v>8321</v>
      </c>
      <c r="R3232" t="s">
        <v>8322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 s="21">
        <v>1000</v>
      </c>
      <c r="E3233" s="2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9">
        <f t="shared" si="201"/>
        <v>57.5</v>
      </c>
      <c r="Q3233" t="s">
        <v>8321</v>
      </c>
      <c r="R3233" t="s">
        <v>8322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 s="21">
        <v>1000</v>
      </c>
      <c r="E3234" s="2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9">
        <f t="shared" si="201"/>
        <v>50.46153846153846</v>
      </c>
      <c r="Q3234" t="s">
        <v>8321</v>
      </c>
      <c r="R3234" t="s">
        <v>8322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 s="21">
        <v>5000</v>
      </c>
      <c r="E3235" s="2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9">
        <f t="shared" si="201"/>
        <v>97.377049180327873</v>
      </c>
      <c r="Q3235" t="s">
        <v>8321</v>
      </c>
      <c r="R3235" t="s">
        <v>8322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 s="21">
        <v>4000</v>
      </c>
      <c r="E3236" s="2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9">
        <f t="shared" si="201"/>
        <v>34.91921739130435</v>
      </c>
      <c r="Q3236" t="s">
        <v>8321</v>
      </c>
      <c r="R3236" t="s">
        <v>8322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 s="21">
        <v>15000</v>
      </c>
      <c r="E3237" s="2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9">
        <f t="shared" si="201"/>
        <v>85.530386740331494</v>
      </c>
      <c r="Q3237" t="s">
        <v>8321</v>
      </c>
      <c r="R3237" t="s">
        <v>8322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 s="21">
        <v>20000</v>
      </c>
      <c r="E3238" s="2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9">
        <f t="shared" si="201"/>
        <v>182.90909090909091</v>
      </c>
      <c r="Q3238" t="s">
        <v>8321</v>
      </c>
      <c r="R3238" t="s">
        <v>8322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 s="21">
        <v>35000</v>
      </c>
      <c r="E3239" s="2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9">
        <f t="shared" si="201"/>
        <v>131.13620817843866</v>
      </c>
      <c r="Q3239" t="s">
        <v>8321</v>
      </c>
      <c r="R3239" t="s">
        <v>8322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 s="21">
        <v>2800</v>
      </c>
      <c r="E3240" s="2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9">
        <f t="shared" si="201"/>
        <v>39.810126582278478</v>
      </c>
      <c r="Q3240" t="s">
        <v>8321</v>
      </c>
      <c r="R3240" t="s">
        <v>8322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 s="21">
        <v>5862</v>
      </c>
      <c r="E3241" s="2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9">
        <f t="shared" si="201"/>
        <v>59.701730769230764</v>
      </c>
      <c r="Q3241" t="s">
        <v>8321</v>
      </c>
      <c r="R3241" t="s">
        <v>8322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 s="21">
        <v>3000</v>
      </c>
      <c r="E3242" s="2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9">
        <f t="shared" si="201"/>
        <v>88.735294117647058</v>
      </c>
      <c r="Q3242" t="s">
        <v>8321</v>
      </c>
      <c r="R3242" t="s">
        <v>8322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 s="21">
        <v>8500</v>
      </c>
      <c r="E3243" s="2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9">
        <f t="shared" si="201"/>
        <v>58.688622754491021</v>
      </c>
      <c r="Q3243" t="s">
        <v>8321</v>
      </c>
      <c r="R3243" t="s">
        <v>8322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 s="21">
        <v>10000</v>
      </c>
      <c r="E3244" s="2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9">
        <f t="shared" si="201"/>
        <v>69.56513661202186</v>
      </c>
      <c r="Q3244" t="s">
        <v>8321</v>
      </c>
      <c r="R3244" t="s">
        <v>8322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 s="21">
        <v>8000</v>
      </c>
      <c r="E3245" s="2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9">
        <f t="shared" si="201"/>
        <v>115.87323943661971</v>
      </c>
      <c r="Q3245" t="s">
        <v>8321</v>
      </c>
      <c r="R3245" t="s">
        <v>8322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 s="21">
        <v>1600</v>
      </c>
      <c r="E3246" s="2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9">
        <f t="shared" si="201"/>
        <v>23.869565217391305</v>
      </c>
      <c r="Q3246" t="s">
        <v>8321</v>
      </c>
      <c r="R3246" t="s">
        <v>8322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 s="21">
        <v>21000</v>
      </c>
      <c r="E3247" s="2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9">
        <f t="shared" si="201"/>
        <v>81.125925925925927</v>
      </c>
      <c r="Q3247" t="s">
        <v>8321</v>
      </c>
      <c r="R3247" t="s">
        <v>8322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 s="21">
        <v>10000</v>
      </c>
      <c r="E3248" s="2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9">
        <f t="shared" si="201"/>
        <v>57.626943005181346</v>
      </c>
      <c r="Q3248" t="s">
        <v>8321</v>
      </c>
      <c r="R3248" t="s">
        <v>8322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 s="21">
        <v>2500</v>
      </c>
      <c r="E3249" s="2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9">
        <f t="shared" si="201"/>
        <v>46.429824561403507</v>
      </c>
      <c r="Q3249" t="s">
        <v>8321</v>
      </c>
      <c r="R3249" t="s">
        <v>8322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 s="21">
        <v>12000</v>
      </c>
      <c r="E3250" s="2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9">
        <f t="shared" si="201"/>
        <v>60.475000000000001</v>
      </c>
      <c r="Q3250" t="s">
        <v>8321</v>
      </c>
      <c r="R3250" t="s">
        <v>8322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 s="21">
        <v>5500</v>
      </c>
      <c r="E3251" s="2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9">
        <f t="shared" si="201"/>
        <v>65.579545454545453</v>
      </c>
      <c r="Q3251" t="s">
        <v>8321</v>
      </c>
      <c r="R3251" t="s">
        <v>8322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 s="21">
        <v>25000</v>
      </c>
      <c r="E3252" s="2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9">
        <f t="shared" si="201"/>
        <v>119.1924882629108</v>
      </c>
      <c r="Q3252" t="s">
        <v>8321</v>
      </c>
      <c r="R3252" t="s">
        <v>8322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 s="21">
        <v>1500</v>
      </c>
      <c r="E3253" s="2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9">
        <f t="shared" si="201"/>
        <v>83.05</v>
      </c>
      <c r="Q3253" t="s">
        <v>8321</v>
      </c>
      <c r="R3253" t="s">
        <v>8322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 s="21">
        <v>2250</v>
      </c>
      <c r="E3254" s="2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9">
        <f t="shared" si="201"/>
        <v>57.52</v>
      </c>
      <c r="Q3254" t="s">
        <v>8321</v>
      </c>
      <c r="R3254" t="s">
        <v>8322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 s="21">
        <v>20000</v>
      </c>
      <c r="E3255" s="2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9">
        <f t="shared" si="201"/>
        <v>177.08695652173913</v>
      </c>
      <c r="Q3255" t="s">
        <v>8321</v>
      </c>
      <c r="R3255" t="s">
        <v>8322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 s="21">
        <v>13000</v>
      </c>
      <c r="E3256" s="2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9">
        <f t="shared" si="201"/>
        <v>70.771505376344081</v>
      </c>
      <c r="Q3256" t="s">
        <v>8321</v>
      </c>
      <c r="R3256" t="s">
        <v>8322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 s="21">
        <v>300</v>
      </c>
      <c r="E3257" s="2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9">
        <f t="shared" si="201"/>
        <v>29.166666666666668</v>
      </c>
      <c r="Q3257" t="s">
        <v>8321</v>
      </c>
      <c r="R3257" t="s">
        <v>8322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 s="21">
        <v>10000</v>
      </c>
      <c r="E3258" s="2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9">
        <f t="shared" si="201"/>
        <v>72.76136363636364</v>
      </c>
      <c r="Q3258" t="s">
        <v>8321</v>
      </c>
      <c r="R3258" t="s">
        <v>8322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 s="21">
        <v>2000</v>
      </c>
      <c r="E3259" s="2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9">
        <f t="shared" si="201"/>
        <v>51.853414634146333</v>
      </c>
      <c r="Q3259" t="s">
        <v>8321</v>
      </c>
      <c r="R3259" t="s">
        <v>8322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 s="21">
        <v>7000</v>
      </c>
      <c r="E3260" s="2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9">
        <f t="shared" si="201"/>
        <v>98.2</v>
      </c>
      <c r="Q3260" t="s">
        <v>8321</v>
      </c>
      <c r="R3260" t="s">
        <v>8322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 s="21">
        <v>23000</v>
      </c>
      <c r="E3261" s="2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9">
        <f t="shared" si="201"/>
        <v>251.7381443298969</v>
      </c>
      <c r="Q3261" t="s">
        <v>8321</v>
      </c>
      <c r="R3261" t="s">
        <v>8322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 s="21">
        <v>5000</v>
      </c>
      <c r="E3262" s="2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9">
        <f t="shared" si="201"/>
        <v>74.821917808219183</v>
      </c>
      <c r="Q3262" t="s">
        <v>8321</v>
      </c>
      <c r="R3262" t="s">
        <v>8322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 s="21">
        <v>3300</v>
      </c>
      <c r="E3263" s="2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9">
        <f t="shared" si="201"/>
        <v>67.65306122448979</v>
      </c>
      <c r="Q3263" t="s">
        <v>8321</v>
      </c>
      <c r="R3263" t="s">
        <v>8322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 s="21">
        <v>12200</v>
      </c>
      <c r="E3264" s="2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9">
        <f t="shared" si="201"/>
        <v>93.81343283582089</v>
      </c>
      <c r="Q3264" t="s">
        <v>8321</v>
      </c>
      <c r="R3264" t="s">
        <v>8322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 s="21">
        <v>2500</v>
      </c>
      <c r="E3265" s="2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9">
        <f t="shared" si="201"/>
        <v>41.237647058823526</v>
      </c>
      <c r="Q3265" t="s">
        <v>8321</v>
      </c>
      <c r="R3265" t="s">
        <v>8322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 s="21">
        <v>2500</v>
      </c>
      <c r="E3266" s="2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9">
        <f t="shared" si="201"/>
        <v>52.551020408163268</v>
      </c>
      <c r="Q3266" t="s">
        <v>8321</v>
      </c>
      <c r="R3266" t="s">
        <v>8322</v>
      </c>
      <c r="S3266" s="13">
        <f t="shared" si="202"/>
        <v>42016.800208333334</v>
      </c>
      <c r="T3266" s="13">
        <f t="shared" si="203"/>
        <v>42032.916666666672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 s="21">
        <v>2700</v>
      </c>
      <c r="E3267" s="2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 s="9">
        <f t="shared" ref="P3267:P3330" si="205">E3267/L3267</f>
        <v>70.285714285714292</v>
      </c>
      <c r="Q3267" t="s">
        <v>8321</v>
      </c>
      <c r="R3267" t="s">
        <v>8322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 s="21">
        <v>6000</v>
      </c>
      <c r="E3268" s="2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9">
        <f t="shared" si="205"/>
        <v>48.325153374233132</v>
      </c>
      <c r="Q3268" t="s">
        <v>8321</v>
      </c>
      <c r="R3268" t="s">
        <v>8322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 s="21">
        <v>15000</v>
      </c>
      <c r="E3269" s="2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9">
        <f t="shared" si="205"/>
        <v>53.177083333333336</v>
      </c>
      <c r="Q3269" t="s">
        <v>8321</v>
      </c>
      <c r="R3269" t="s">
        <v>8322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 s="21">
        <v>2000</v>
      </c>
      <c r="E3270" s="2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9">
        <f t="shared" si="205"/>
        <v>60.952380952380949</v>
      </c>
      <c r="Q3270" t="s">
        <v>8321</v>
      </c>
      <c r="R3270" t="s">
        <v>8322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 s="21">
        <v>8000</v>
      </c>
      <c r="E3271" s="2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9">
        <f t="shared" si="205"/>
        <v>116</v>
      </c>
      <c r="Q3271" t="s">
        <v>8321</v>
      </c>
      <c r="R3271" t="s">
        <v>8322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 s="21">
        <v>1800</v>
      </c>
      <c r="E3272" s="2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9">
        <f t="shared" si="205"/>
        <v>61</v>
      </c>
      <c r="Q3272" t="s">
        <v>8321</v>
      </c>
      <c r="R3272" t="s">
        <v>8322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 s="21">
        <v>1500</v>
      </c>
      <c r="E3273" s="2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9">
        <f t="shared" si="205"/>
        <v>38.235294117647058</v>
      </c>
      <c r="Q3273" t="s">
        <v>8321</v>
      </c>
      <c r="R3273" t="s">
        <v>8322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 s="21">
        <v>10000</v>
      </c>
      <c r="E3274" s="2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9">
        <f t="shared" si="205"/>
        <v>106.50344827586207</v>
      </c>
      <c r="Q3274" t="s">
        <v>8321</v>
      </c>
      <c r="R3274" t="s">
        <v>8322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 s="21">
        <v>4000</v>
      </c>
      <c r="E3275" s="2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9">
        <f t="shared" si="205"/>
        <v>204.57142857142858</v>
      </c>
      <c r="Q3275" t="s">
        <v>8321</v>
      </c>
      <c r="R3275" t="s">
        <v>8322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 s="21">
        <v>15500</v>
      </c>
      <c r="E3276" s="2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9">
        <f t="shared" si="205"/>
        <v>54.912587412587413</v>
      </c>
      <c r="Q3276" t="s">
        <v>8321</v>
      </c>
      <c r="R3276" t="s">
        <v>8322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 s="21">
        <v>1800</v>
      </c>
      <c r="E3277" s="2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9">
        <f t="shared" si="205"/>
        <v>150.41666666666666</v>
      </c>
      <c r="Q3277" t="s">
        <v>8321</v>
      </c>
      <c r="R3277" t="s">
        <v>8322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 s="21">
        <v>4500</v>
      </c>
      <c r="E3278" s="2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9">
        <f t="shared" si="205"/>
        <v>52.58</v>
      </c>
      <c r="Q3278" t="s">
        <v>8321</v>
      </c>
      <c r="R3278" t="s">
        <v>8322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 s="21">
        <v>5000</v>
      </c>
      <c r="E3279" s="2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9">
        <f t="shared" si="205"/>
        <v>54.3</v>
      </c>
      <c r="Q3279" t="s">
        <v>8321</v>
      </c>
      <c r="R3279" t="s">
        <v>8322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 s="21">
        <v>2500</v>
      </c>
      <c r="E3280" s="2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9">
        <f t="shared" si="205"/>
        <v>76.029411764705884</v>
      </c>
      <c r="Q3280" t="s">
        <v>8321</v>
      </c>
      <c r="R3280" t="s">
        <v>8322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 s="21">
        <v>5800</v>
      </c>
      <c r="E3281" s="2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9">
        <f t="shared" si="205"/>
        <v>105.2063492063492</v>
      </c>
      <c r="Q3281" t="s">
        <v>8321</v>
      </c>
      <c r="R3281" t="s">
        <v>8322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 s="21">
        <v>2000</v>
      </c>
      <c r="E3282" s="2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9">
        <f t="shared" si="205"/>
        <v>68.666666666666671</v>
      </c>
      <c r="Q3282" t="s">
        <v>8321</v>
      </c>
      <c r="R3282" t="s">
        <v>8322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 s="21">
        <v>5000</v>
      </c>
      <c r="E3283" s="2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9">
        <f t="shared" si="205"/>
        <v>129.36170212765958</v>
      </c>
      <c r="Q3283" t="s">
        <v>8321</v>
      </c>
      <c r="R3283" t="s">
        <v>8322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 s="21">
        <v>31000</v>
      </c>
      <c r="E3284" s="2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9">
        <f t="shared" si="205"/>
        <v>134.26371308016877</v>
      </c>
      <c r="Q3284" t="s">
        <v>8321</v>
      </c>
      <c r="R3284" t="s">
        <v>8322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 s="21">
        <v>800</v>
      </c>
      <c r="E3285" s="2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9">
        <f t="shared" si="205"/>
        <v>17.829787234042552</v>
      </c>
      <c r="Q3285" t="s">
        <v>8321</v>
      </c>
      <c r="R3285" t="s">
        <v>8322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 s="21">
        <v>3000</v>
      </c>
      <c r="E3286" s="2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9">
        <f t="shared" si="205"/>
        <v>203.2</v>
      </c>
      <c r="Q3286" t="s">
        <v>8321</v>
      </c>
      <c r="R3286" t="s">
        <v>8322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 s="21">
        <v>4999</v>
      </c>
      <c r="E3287" s="2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9">
        <f t="shared" si="205"/>
        <v>69.18518518518519</v>
      </c>
      <c r="Q3287" t="s">
        <v>8321</v>
      </c>
      <c r="R3287" t="s">
        <v>8322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 s="21">
        <v>15000</v>
      </c>
      <c r="E3288" s="2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9">
        <f t="shared" si="205"/>
        <v>125.12295081967213</v>
      </c>
      <c r="Q3288" t="s">
        <v>8321</v>
      </c>
      <c r="R3288" t="s">
        <v>8322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 s="21">
        <v>2500</v>
      </c>
      <c r="E3289" s="2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9">
        <f t="shared" si="205"/>
        <v>73.529411764705884</v>
      </c>
      <c r="Q3289" t="s">
        <v>8321</v>
      </c>
      <c r="R3289" t="s">
        <v>8322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 s="21">
        <v>10000</v>
      </c>
      <c r="E3290" s="2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9">
        <f t="shared" si="205"/>
        <v>48.437149758454105</v>
      </c>
      <c r="Q3290" t="s">
        <v>8321</v>
      </c>
      <c r="R3290" t="s">
        <v>8322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 s="21">
        <v>500</v>
      </c>
      <c r="E3291" s="2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9">
        <f t="shared" si="205"/>
        <v>26.608400000000003</v>
      </c>
      <c r="Q3291" t="s">
        <v>8321</v>
      </c>
      <c r="R3291" t="s">
        <v>8322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 s="21">
        <v>2000</v>
      </c>
      <c r="E3292" s="2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9">
        <f t="shared" si="205"/>
        <v>33.666666666666664</v>
      </c>
      <c r="Q3292" t="s">
        <v>8321</v>
      </c>
      <c r="R3292" t="s">
        <v>8322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 s="21">
        <v>500</v>
      </c>
      <c r="E3293" s="2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9">
        <f t="shared" si="205"/>
        <v>40.714285714285715</v>
      </c>
      <c r="Q3293" t="s">
        <v>8321</v>
      </c>
      <c r="R3293" t="s">
        <v>8322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 s="21">
        <v>101</v>
      </c>
      <c r="E3294" s="2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9">
        <f t="shared" si="205"/>
        <v>19.266666666666666</v>
      </c>
      <c r="Q3294" t="s">
        <v>8321</v>
      </c>
      <c r="R3294" t="s">
        <v>8322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 s="21">
        <v>4500</v>
      </c>
      <c r="E3295" s="2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9">
        <f t="shared" si="205"/>
        <v>84.285714285714292</v>
      </c>
      <c r="Q3295" t="s">
        <v>8321</v>
      </c>
      <c r="R3295" t="s">
        <v>8322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 s="21">
        <v>600</v>
      </c>
      <c r="E3296" s="2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9">
        <f t="shared" si="205"/>
        <v>29.583333333333332</v>
      </c>
      <c r="Q3296" t="s">
        <v>8321</v>
      </c>
      <c r="R3296" t="s">
        <v>8322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 s="21">
        <v>700</v>
      </c>
      <c r="E3297" s="2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9">
        <f t="shared" si="205"/>
        <v>26.667037037037037</v>
      </c>
      <c r="Q3297" t="s">
        <v>8321</v>
      </c>
      <c r="R3297" t="s">
        <v>8322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 s="21">
        <v>1500</v>
      </c>
      <c r="E3298" s="2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9">
        <f t="shared" si="205"/>
        <v>45.978723404255319</v>
      </c>
      <c r="Q3298" t="s">
        <v>8321</v>
      </c>
      <c r="R3298" t="s">
        <v>8322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 s="21">
        <v>5500</v>
      </c>
      <c r="E3299" s="2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9">
        <f t="shared" si="205"/>
        <v>125.09090909090909</v>
      </c>
      <c r="Q3299" t="s">
        <v>8321</v>
      </c>
      <c r="R3299" t="s">
        <v>8322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 s="21">
        <v>10000</v>
      </c>
      <c r="E3300" s="2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9">
        <f t="shared" si="205"/>
        <v>141.29166666666666</v>
      </c>
      <c r="Q3300" t="s">
        <v>8321</v>
      </c>
      <c r="R3300" t="s">
        <v>8322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 s="21">
        <v>3000</v>
      </c>
      <c r="E3301" s="2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9">
        <f t="shared" si="205"/>
        <v>55.333333333333336</v>
      </c>
      <c r="Q3301" t="s">
        <v>8321</v>
      </c>
      <c r="R3301" t="s">
        <v>8322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 s="21">
        <v>3000</v>
      </c>
      <c r="E3302" s="2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9">
        <f t="shared" si="205"/>
        <v>46.420454545454547</v>
      </c>
      <c r="Q3302" t="s">
        <v>8321</v>
      </c>
      <c r="R3302" t="s">
        <v>8322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 s="21">
        <v>3000</v>
      </c>
      <c r="E3303" s="2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9">
        <f t="shared" si="205"/>
        <v>57.2</v>
      </c>
      <c r="Q3303" t="s">
        <v>8321</v>
      </c>
      <c r="R3303" t="s">
        <v>8322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 s="21">
        <v>8400</v>
      </c>
      <c r="E3304" s="2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9">
        <f t="shared" si="205"/>
        <v>173.7</v>
      </c>
      <c r="Q3304" t="s">
        <v>8321</v>
      </c>
      <c r="R3304" t="s">
        <v>8322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 s="21">
        <v>1800</v>
      </c>
      <c r="E3305" s="2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9">
        <f t="shared" si="205"/>
        <v>59.6</v>
      </c>
      <c r="Q3305" t="s">
        <v>8321</v>
      </c>
      <c r="R3305" t="s">
        <v>8322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 s="21">
        <v>15000</v>
      </c>
      <c r="E3306" s="2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9">
        <f t="shared" si="205"/>
        <v>89.585714285714289</v>
      </c>
      <c r="Q3306" t="s">
        <v>8321</v>
      </c>
      <c r="R3306" t="s">
        <v>8322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 s="21">
        <v>4000</v>
      </c>
      <c r="E3307" s="2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9">
        <f t="shared" si="205"/>
        <v>204.05</v>
      </c>
      <c r="Q3307" t="s">
        <v>8321</v>
      </c>
      <c r="R3307" t="s">
        <v>8322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 s="21">
        <v>1500</v>
      </c>
      <c r="E3308" s="2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9">
        <f t="shared" si="205"/>
        <v>48.703703703703702</v>
      </c>
      <c r="Q3308" t="s">
        <v>8321</v>
      </c>
      <c r="R3308" t="s">
        <v>8322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 s="21">
        <v>1000</v>
      </c>
      <c r="E3309" s="2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9">
        <f t="shared" si="205"/>
        <v>53.339999999999996</v>
      </c>
      <c r="Q3309" t="s">
        <v>8321</v>
      </c>
      <c r="R3309" t="s">
        <v>8322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 s="21">
        <v>3500</v>
      </c>
      <c r="E3310" s="2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9">
        <f t="shared" si="205"/>
        <v>75.087719298245617</v>
      </c>
      <c r="Q3310" t="s">
        <v>8321</v>
      </c>
      <c r="R3310" t="s">
        <v>8322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 s="21">
        <v>350</v>
      </c>
      <c r="E3311" s="2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9">
        <f t="shared" si="205"/>
        <v>18</v>
      </c>
      <c r="Q3311" t="s">
        <v>8321</v>
      </c>
      <c r="R3311" t="s">
        <v>8322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 s="21">
        <v>6500</v>
      </c>
      <c r="E3312" s="2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9">
        <f t="shared" si="205"/>
        <v>209.83870967741936</v>
      </c>
      <c r="Q3312" t="s">
        <v>8321</v>
      </c>
      <c r="R3312" t="s">
        <v>8322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 s="21">
        <v>2500</v>
      </c>
      <c r="E3313" s="2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9">
        <f t="shared" si="205"/>
        <v>61.022222222222226</v>
      </c>
      <c r="Q3313" t="s">
        <v>8321</v>
      </c>
      <c r="R3313" t="s">
        <v>8322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 s="21">
        <v>2500</v>
      </c>
      <c r="E3314" s="2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9">
        <f t="shared" si="205"/>
        <v>61</v>
      </c>
      <c r="Q3314" t="s">
        <v>8321</v>
      </c>
      <c r="R3314" t="s">
        <v>8322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 s="21">
        <v>2000</v>
      </c>
      <c r="E3315" s="2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9">
        <f t="shared" si="205"/>
        <v>80.034482758620683</v>
      </c>
      <c r="Q3315" t="s">
        <v>8321</v>
      </c>
      <c r="R3315" t="s">
        <v>8322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 s="21">
        <v>800</v>
      </c>
      <c r="E3316" s="2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9">
        <f t="shared" si="205"/>
        <v>29.068965517241381</v>
      </c>
      <c r="Q3316" t="s">
        <v>8321</v>
      </c>
      <c r="R3316" t="s">
        <v>8322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 s="21">
        <v>4000</v>
      </c>
      <c r="E3317" s="2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9">
        <f t="shared" si="205"/>
        <v>49.438202247191015</v>
      </c>
      <c r="Q3317" t="s">
        <v>8321</v>
      </c>
      <c r="R3317" t="s">
        <v>8322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 s="21">
        <v>11737</v>
      </c>
      <c r="E3318" s="2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9">
        <f t="shared" si="205"/>
        <v>93.977440000000001</v>
      </c>
      <c r="Q3318" t="s">
        <v>8321</v>
      </c>
      <c r="R3318" t="s">
        <v>8322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 s="21">
        <v>1050</v>
      </c>
      <c r="E3319" s="2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9">
        <f t="shared" si="205"/>
        <v>61.944444444444443</v>
      </c>
      <c r="Q3319" t="s">
        <v>8321</v>
      </c>
      <c r="R3319" t="s">
        <v>8322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 s="21">
        <v>2000</v>
      </c>
      <c r="E3320" s="2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9">
        <f t="shared" si="205"/>
        <v>78.5</v>
      </c>
      <c r="Q3320" t="s">
        <v>8321</v>
      </c>
      <c r="R3320" t="s">
        <v>8322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 s="21">
        <v>500</v>
      </c>
      <c r="E3321" s="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9">
        <f t="shared" si="205"/>
        <v>33.75</v>
      </c>
      <c r="Q3321" t="s">
        <v>8321</v>
      </c>
      <c r="R3321" t="s">
        <v>8322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 s="21">
        <v>2500</v>
      </c>
      <c r="E3322" s="2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9">
        <f t="shared" si="205"/>
        <v>66.44736842105263</v>
      </c>
      <c r="Q3322" t="s">
        <v>8321</v>
      </c>
      <c r="R3322" t="s">
        <v>8322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 s="21">
        <v>500</v>
      </c>
      <c r="E3323" s="2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9">
        <f t="shared" si="205"/>
        <v>35.799999999999997</v>
      </c>
      <c r="Q3323" t="s">
        <v>8321</v>
      </c>
      <c r="R3323" t="s">
        <v>8322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 s="21">
        <v>3300</v>
      </c>
      <c r="E3324" s="2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9">
        <f t="shared" si="205"/>
        <v>145.65217391304347</v>
      </c>
      <c r="Q3324" t="s">
        <v>8321</v>
      </c>
      <c r="R3324" t="s">
        <v>8322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 s="21">
        <v>1000</v>
      </c>
      <c r="E3325" s="2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9">
        <f t="shared" si="205"/>
        <v>25.693877551020407</v>
      </c>
      <c r="Q3325" t="s">
        <v>8321</v>
      </c>
      <c r="R3325" t="s">
        <v>8322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 s="21">
        <v>1500</v>
      </c>
      <c r="E3326" s="2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9">
        <f t="shared" si="205"/>
        <v>152.5</v>
      </c>
      <c r="Q3326" t="s">
        <v>8321</v>
      </c>
      <c r="R3326" t="s">
        <v>8322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 s="21">
        <v>400</v>
      </c>
      <c r="E3327" s="2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9">
        <f t="shared" si="205"/>
        <v>30</v>
      </c>
      <c r="Q3327" t="s">
        <v>8321</v>
      </c>
      <c r="R3327" t="s">
        <v>8322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 s="21">
        <v>8000</v>
      </c>
      <c r="E3328" s="2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9">
        <f t="shared" si="205"/>
        <v>142.28070175438597</v>
      </c>
      <c r="Q3328" t="s">
        <v>8321</v>
      </c>
      <c r="R3328" t="s">
        <v>8322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 s="21">
        <v>800</v>
      </c>
      <c r="E3329" s="2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9">
        <f t="shared" si="205"/>
        <v>24.545454545454547</v>
      </c>
      <c r="Q3329" t="s">
        <v>8321</v>
      </c>
      <c r="R3329" t="s">
        <v>8322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 s="21">
        <v>1800</v>
      </c>
      <c r="E3330" s="2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9">
        <f t="shared" si="205"/>
        <v>292.77777777777777</v>
      </c>
      <c r="Q3330" t="s">
        <v>8321</v>
      </c>
      <c r="R3330" t="s">
        <v>8322</v>
      </c>
      <c r="S3330" s="13">
        <f t="shared" si="206"/>
        <v>41822.57503472222</v>
      </c>
      <c r="T3330" s="13">
        <f t="shared" si="207"/>
        <v>41825.041666666664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 s="21">
        <v>1000</v>
      </c>
      <c r="E3331" s="2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8321</v>
      </c>
      <c r="R3331" t="s">
        <v>8322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 s="21">
        <v>1500</v>
      </c>
      <c r="E3332" s="2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9">
        <f t="shared" si="209"/>
        <v>23.10144927536232</v>
      </c>
      <c r="Q3332" t="s">
        <v>8321</v>
      </c>
      <c r="R3332" t="s">
        <v>8322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 s="21">
        <v>5000</v>
      </c>
      <c r="E3333" s="2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9">
        <f t="shared" si="209"/>
        <v>80.400000000000006</v>
      </c>
      <c r="Q3333" t="s">
        <v>8321</v>
      </c>
      <c r="R3333" t="s">
        <v>8322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 s="21">
        <v>6000</v>
      </c>
      <c r="E3334" s="2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9">
        <f t="shared" si="209"/>
        <v>72.289156626506028</v>
      </c>
      <c r="Q3334" t="s">
        <v>8321</v>
      </c>
      <c r="R3334" t="s">
        <v>8322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 s="21">
        <v>3500</v>
      </c>
      <c r="E3335" s="2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9">
        <f t="shared" si="209"/>
        <v>32.972972972972975</v>
      </c>
      <c r="Q3335" t="s">
        <v>8321</v>
      </c>
      <c r="R3335" t="s">
        <v>8322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 s="21">
        <v>3871</v>
      </c>
      <c r="E3336" s="2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9">
        <f t="shared" si="209"/>
        <v>116.65217391304348</v>
      </c>
      <c r="Q3336" t="s">
        <v>8321</v>
      </c>
      <c r="R3336" t="s">
        <v>8322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 s="21">
        <v>5000</v>
      </c>
      <c r="E3337" s="2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9">
        <f t="shared" si="209"/>
        <v>79.61904761904762</v>
      </c>
      <c r="Q3337" t="s">
        <v>8321</v>
      </c>
      <c r="R3337" t="s">
        <v>8322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 s="21">
        <v>250</v>
      </c>
      <c r="E3338" s="2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9">
        <f t="shared" si="209"/>
        <v>27.777777777777779</v>
      </c>
      <c r="Q3338" t="s">
        <v>8321</v>
      </c>
      <c r="R3338" t="s">
        <v>8322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 s="21">
        <v>2500</v>
      </c>
      <c r="E3339" s="2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9">
        <f t="shared" si="209"/>
        <v>81.029411764705884</v>
      </c>
      <c r="Q3339" t="s">
        <v>8321</v>
      </c>
      <c r="R3339" t="s">
        <v>8322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 s="21">
        <v>15000</v>
      </c>
      <c r="E3340" s="2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9">
        <f t="shared" si="209"/>
        <v>136.84821428571428</v>
      </c>
      <c r="Q3340" t="s">
        <v>8321</v>
      </c>
      <c r="R3340" t="s">
        <v>8322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 s="21">
        <v>8000</v>
      </c>
      <c r="E3341" s="2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9">
        <f t="shared" si="209"/>
        <v>177.61702127659575</v>
      </c>
      <c r="Q3341" t="s">
        <v>8321</v>
      </c>
      <c r="R3341" t="s">
        <v>8322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 s="21">
        <v>3000</v>
      </c>
      <c r="E3342" s="2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9">
        <f t="shared" si="209"/>
        <v>109.07894736842105</v>
      </c>
      <c r="Q3342" t="s">
        <v>8321</v>
      </c>
      <c r="R3342" t="s">
        <v>8322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 s="21">
        <v>3350</v>
      </c>
      <c r="E3343" s="2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9">
        <f t="shared" si="209"/>
        <v>119.64285714285714</v>
      </c>
      <c r="Q3343" t="s">
        <v>8321</v>
      </c>
      <c r="R3343" t="s">
        <v>8322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 s="21">
        <v>6000</v>
      </c>
      <c r="E3344" s="2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9">
        <f t="shared" si="209"/>
        <v>78.205128205128204</v>
      </c>
      <c r="Q3344" t="s">
        <v>8321</v>
      </c>
      <c r="R3344" t="s">
        <v>8322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 s="21">
        <v>700</v>
      </c>
      <c r="E3345" s="2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9">
        <f t="shared" si="209"/>
        <v>52.173913043478258</v>
      </c>
      <c r="Q3345" t="s">
        <v>8321</v>
      </c>
      <c r="R3345" t="s">
        <v>8322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 s="21">
        <v>4500</v>
      </c>
      <c r="E3346" s="2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9">
        <f t="shared" si="209"/>
        <v>114.125</v>
      </c>
      <c r="Q3346" t="s">
        <v>8321</v>
      </c>
      <c r="R3346" t="s">
        <v>8322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 s="21">
        <v>500</v>
      </c>
      <c r="E3347" s="2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9">
        <f t="shared" si="209"/>
        <v>50</v>
      </c>
      <c r="Q3347" t="s">
        <v>8321</v>
      </c>
      <c r="R3347" t="s">
        <v>8322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 s="21">
        <v>1500</v>
      </c>
      <c r="E3348" s="2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9">
        <f t="shared" si="209"/>
        <v>91.666666666666671</v>
      </c>
      <c r="Q3348" t="s">
        <v>8321</v>
      </c>
      <c r="R3348" t="s">
        <v>8322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 s="21">
        <v>2000</v>
      </c>
      <c r="E3349" s="2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9">
        <f t="shared" si="209"/>
        <v>108.59090909090909</v>
      </c>
      <c r="Q3349" t="s">
        <v>8321</v>
      </c>
      <c r="R3349" t="s">
        <v>8322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 s="21">
        <v>5500</v>
      </c>
      <c r="E3350" s="2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9">
        <f t="shared" si="209"/>
        <v>69.822784810126578</v>
      </c>
      <c r="Q3350" t="s">
        <v>8321</v>
      </c>
      <c r="R3350" t="s">
        <v>8322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 s="21">
        <v>1000</v>
      </c>
      <c r="E3351" s="2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9">
        <f t="shared" si="209"/>
        <v>109.57142857142857</v>
      </c>
      <c r="Q3351" t="s">
        <v>8321</v>
      </c>
      <c r="R3351" t="s">
        <v>8322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 s="21">
        <v>3500</v>
      </c>
      <c r="E3352" s="2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9">
        <f t="shared" si="209"/>
        <v>71.666666666666671</v>
      </c>
      <c r="Q3352" t="s">
        <v>8321</v>
      </c>
      <c r="R3352" t="s">
        <v>8322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 s="21">
        <v>5000</v>
      </c>
      <c r="E3353" s="2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9">
        <f t="shared" si="209"/>
        <v>93.611111111111114</v>
      </c>
      <c r="Q3353" t="s">
        <v>8321</v>
      </c>
      <c r="R3353" t="s">
        <v>8322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 s="21">
        <v>5000</v>
      </c>
      <c r="E3354" s="2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9">
        <f t="shared" si="209"/>
        <v>76.8</v>
      </c>
      <c r="Q3354" t="s">
        <v>8321</v>
      </c>
      <c r="R3354" t="s">
        <v>8322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 s="21">
        <v>500</v>
      </c>
      <c r="E3355" s="2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9">
        <f t="shared" si="209"/>
        <v>35.795454545454547</v>
      </c>
      <c r="Q3355" t="s">
        <v>8321</v>
      </c>
      <c r="R3355" t="s">
        <v>8322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 s="21">
        <v>3000</v>
      </c>
      <c r="E3356" s="2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9">
        <f t="shared" si="209"/>
        <v>55.6</v>
      </c>
      <c r="Q3356" t="s">
        <v>8321</v>
      </c>
      <c r="R3356" t="s">
        <v>8322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 s="21">
        <v>1750</v>
      </c>
      <c r="E3357" s="2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9">
        <f t="shared" si="209"/>
        <v>147.33333333333334</v>
      </c>
      <c r="Q3357" t="s">
        <v>8321</v>
      </c>
      <c r="R3357" t="s">
        <v>8322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 s="21">
        <v>1500</v>
      </c>
      <c r="E3358" s="2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9">
        <f t="shared" si="209"/>
        <v>56.333333333333336</v>
      </c>
      <c r="Q3358" t="s">
        <v>8321</v>
      </c>
      <c r="R3358" t="s">
        <v>8322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 s="21">
        <v>2000</v>
      </c>
      <c r="E3359" s="2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9">
        <f t="shared" si="209"/>
        <v>96.19047619047619</v>
      </c>
      <c r="Q3359" t="s">
        <v>8321</v>
      </c>
      <c r="R3359" t="s">
        <v>8322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 s="21">
        <v>10000</v>
      </c>
      <c r="E3360" s="2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9">
        <f t="shared" si="209"/>
        <v>63.574074074074076</v>
      </c>
      <c r="Q3360" t="s">
        <v>8321</v>
      </c>
      <c r="R3360" t="s">
        <v>8322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 s="21">
        <v>4000</v>
      </c>
      <c r="E3361" s="2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9">
        <f t="shared" si="209"/>
        <v>184.78260869565219</v>
      </c>
      <c r="Q3361" t="s">
        <v>8321</v>
      </c>
      <c r="R3361" t="s">
        <v>8322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 s="21">
        <v>9000</v>
      </c>
      <c r="E3362" s="2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9">
        <f t="shared" si="209"/>
        <v>126.72222222222223</v>
      </c>
      <c r="Q3362" t="s">
        <v>8321</v>
      </c>
      <c r="R3362" t="s">
        <v>8322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 s="21">
        <v>5000</v>
      </c>
      <c r="E3363" s="2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9">
        <f t="shared" si="209"/>
        <v>83.42647058823529</v>
      </c>
      <c r="Q3363" t="s">
        <v>8321</v>
      </c>
      <c r="R3363" t="s">
        <v>8322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 s="21">
        <v>500</v>
      </c>
      <c r="E3364" s="2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9">
        <f t="shared" si="209"/>
        <v>54.5</v>
      </c>
      <c r="Q3364" t="s">
        <v>8321</v>
      </c>
      <c r="R3364" t="s">
        <v>8322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 s="21">
        <v>7750</v>
      </c>
      <c r="E3365" s="2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9">
        <f t="shared" si="209"/>
        <v>302.30769230769232</v>
      </c>
      <c r="Q3365" t="s">
        <v>8321</v>
      </c>
      <c r="R3365" t="s">
        <v>8322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 s="21">
        <v>3000</v>
      </c>
      <c r="E3366" s="2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9">
        <f t="shared" si="209"/>
        <v>44.138888888888886</v>
      </c>
      <c r="Q3366" t="s">
        <v>8321</v>
      </c>
      <c r="R3366" t="s">
        <v>8322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 s="21">
        <v>2500</v>
      </c>
      <c r="E3367" s="2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9">
        <f t="shared" si="209"/>
        <v>866.66666666666663</v>
      </c>
      <c r="Q3367" t="s">
        <v>8321</v>
      </c>
      <c r="R3367" t="s">
        <v>8322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 s="21">
        <v>500</v>
      </c>
      <c r="E3368" s="2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9">
        <f t="shared" si="209"/>
        <v>61.388888888888886</v>
      </c>
      <c r="Q3368" t="s">
        <v>8321</v>
      </c>
      <c r="R3368" t="s">
        <v>8322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 s="21">
        <v>750</v>
      </c>
      <c r="E3369" s="2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9">
        <f t="shared" si="209"/>
        <v>29.666666666666668</v>
      </c>
      <c r="Q3369" t="s">
        <v>8321</v>
      </c>
      <c r="R3369" t="s">
        <v>8322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 s="21">
        <v>1000</v>
      </c>
      <c r="E3370" s="2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9">
        <f t="shared" si="209"/>
        <v>45.478260869565219</v>
      </c>
      <c r="Q3370" t="s">
        <v>8321</v>
      </c>
      <c r="R3370" t="s">
        <v>8322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 s="21">
        <v>5000</v>
      </c>
      <c r="E3371" s="2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9">
        <f t="shared" si="209"/>
        <v>96.203703703703709</v>
      </c>
      <c r="Q3371" t="s">
        <v>8321</v>
      </c>
      <c r="R3371" t="s">
        <v>8322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 s="21">
        <v>1500</v>
      </c>
      <c r="E3372" s="2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9">
        <f t="shared" si="209"/>
        <v>67.92307692307692</v>
      </c>
      <c r="Q3372" t="s">
        <v>8321</v>
      </c>
      <c r="R3372" t="s">
        <v>8322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 s="21">
        <v>200</v>
      </c>
      <c r="E3373" s="2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9">
        <f t="shared" si="209"/>
        <v>30.777777777777779</v>
      </c>
      <c r="Q3373" t="s">
        <v>8321</v>
      </c>
      <c r="R3373" t="s">
        <v>8322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 s="21">
        <v>1000</v>
      </c>
      <c r="E3374" s="2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9">
        <f t="shared" si="209"/>
        <v>38.333333333333336</v>
      </c>
      <c r="Q3374" t="s">
        <v>8321</v>
      </c>
      <c r="R3374" t="s">
        <v>8322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 s="21">
        <v>2000</v>
      </c>
      <c r="E3375" s="2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9">
        <f t="shared" si="209"/>
        <v>66.833333333333329</v>
      </c>
      <c r="Q3375" t="s">
        <v>8321</v>
      </c>
      <c r="R3375" t="s">
        <v>8322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 s="21">
        <v>3500</v>
      </c>
      <c r="E3376" s="2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9">
        <f t="shared" si="209"/>
        <v>71.730769230769226</v>
      </c>
      <c r="Q3376" t="s">
        <v>8321</v>
      </c>
      <c r="R3376" t="s">
        <v>8322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 s="21">
        <v>3000</v>
      </c>
      <c r="E3377" s="2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9">
        <f t="shared" si="209"/>
        <v>176.47058823529412</v>
      </c>
      <c r="Q3377" t="s">
        <v>8321</v>
      </c>
      <c r="R3377" t="s">
        <v>8322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 s="21">
        <v>8000</v>
      </c>
      <c r="E3378" s="2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9">
        <f t="shared" si="209"/>
        <v>421.10526315789474</v>
      </c>
      <c r="Q3378" t="s">
        <v>8321</v>
      </c>
      <c r="R3378" t="s">
        <v>8322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 s="21">
        <v>8000</v>
      </c>
      <c r="E3379" s="2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9">
        <f t="shared" si="209"/>
        <v>104.98701298701299</v>
      </c>
      <c r="Q3379" t="s">
        <v>8321</v>
      </c>
      <c r="R3379" t="s">
        <v>8322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 s="21">
        <v>550</v>
      </c>
      <c r="E3380" s="2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9">
        <f t="shared" si="209"/>
        <v>28.19047619047619</v>
      </c>
      <c r="Q3380" t="s">
        <v>8321</v>
      </c>
      <c r="R3380" t="s">
        <v>8322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 s="21">
        <v>2000</v>
      </c>
      <c r="E3381" s="2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9">
        <f t="shared" si="209"/>
        <v>54.55263157894737</v>
      </c>
      <c r="Q3381" t="s">
        <v>8321</v>
      </c>
      <c r="R3381" t="s">
        <v>8322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 s="21">
        <v>3000</v>
      </c>
      <c r="E3382" s="2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9">
        <f t="shared" si="209"/>
        <v>111.89285714285714</v>
      </c>
      <c r="Q3382" t="s">
        <v>8321</v>
      </c>
      <c r="R3382" t="s">
        <v>8322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 s="21">
        <v>4000</v>
      </c>
      <c r="E3383" s="2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9">
        <f t="shared" si="209"/>
        <v>85.208333333333329</v>
      </c>
      <c r="Q3383" t="s">
        <v>8321</v>
      </c>
      <c r="R3383" t="s">
        <v>8322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 s="21">
        <v>3500</v>
      </c>
      <c r="E3384" s="2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9">
        <f t="shared" si="209"/>
        <v>76.652173913043484</v>
      </c>
      <c r="Q3384" t="s">
        <v>8321</v>
      </c>
      <c r="R3384" t="s">
        <v>8322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 s="21">
        <v>1750</v>
      </c>
      <c r="E3385" s="2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9">
        <f t="shared" si="209"/>
        <v>65.166666666666671</v>
      </c>
      <c r="Q3385" t="s">
        <v>8321</v>
      </c>
      <c r="R3385" t="s">
        <v>8322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 s="21">
        <v>6000</v>
      </c>
      <c r="E3386" s="2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9">
        <f t="shared" si="209"/>
        <v>93.760312499999998</v>
      </c>
      <c r="Q3386" t="s">
        <v>8321</v>
      </c>
      <c r="R3386" t="s">
        <v>8322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 s="21">
        <v>2000</v>
      </c>
      <c r="E3387" s="2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9">
        <f t="shared" si="209"/>
        <v>133.33333333333334</v>
      </c>
      <c r="Q3387" t="s">
        <v>8321</v>
      </c>
      <c r="R3387" t="s">
        <v>8322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 s="21">
        <v>2000</v>
      </c>
      <c r="E3388" s="2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9">
        <f t="shared" si="209"/>
        <v>51.219512195121951</v>
      </c>
      <c r="Q3388" t="s">
        <v>8321</v>
      </c>
      <c r="R3388" t="s">
        <v>8322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 s="21">
        <v>3000</v>
      </c>
      <c r="E3389" s="2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9">
        <f t="shared" si="209"/>
        <v>100.17142857142858</v>
      </c>
      <c r="Q3389" t="s">
        <v>8321</v>
      </c>
      <c r="R3389" t="s">
        <v>8322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 s="21">
        <v>1500</v>
      </c>
      <c r="E3390" s="2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9">
        <f t="shared" si="209"/>
        <v>34.6</v>
      </c>
      <c r="Q3390" t="s">
        <v>8321</v>
      </c>
      <c r="R3390" t="s">
        <v>8322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 s="21">
        <v>10000</v>
      </c>
      <c r="E3391" s="2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9">
        <f t="shared" si="209"/>
        <v>184.67741935483872</v>
      </c>
      <c r="Q3391" t="s">
        <v>8321</v>
      </c>
      <c r="R3391" t="s">
        <v>8322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 s="21">
        <v>1500</v>
      </c>
      <c r="E3392" s="2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9">
        <f t="shared" si="209"/>
        <v>69.818181818181813</v>
      </c>
      <c r="Q3392" t="s">
        <v>8321</v>
      </c>
      <c r="R3392" t="s">
        <v>8322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 s="21">
        <v>500</v>
      </c>
      <c r="E3393" s="2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9">
        <f t="shared" si="209"/>
        <v>61.944444444444443</v>
      </c>
      <c r="Q3393" t="s">
        <v>8321</v>
      </c>
      <c r="R3393" t="s">
        <v>8322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 s="21">
        <v>500</v>
      </c>
      <c r="E3394" s="2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9">
        <f t="shared" si="209"/>
        <v>41.666666666666664</v>
      </c>
      <c r="Q3394" t="s">
        <v>8321</v>
      </c>
      <c r="R3394" t="s">
        <v>8322</v>
      </c>
      <c r="S3394" s="13">
        <f t="shared" si="210"/>
        <v>42446.845543981486</v>
      </c>
      <c r="T3394" s="13">
        <f t="shared" si="211"/>
        <v>42496.845543981486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 s="21">
        <v>1500</v>
      </c>
      <c r="E3395" s="2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8321</v>
      </c>
      <c r="R3395" t="s">
        <v>8322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 s="21">
        <v>550</v>
      </c>
      <c r="E3396" s="2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9">
        <f t="shared" si="213"/>
        <v>29</v>
      </c>
      <c r="Q3396" t="s">
        <v>8321</v>
      </c>
      <c r="R3396" t="s">
        <v>8322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 s="21">
        <v>500</v>
      </c>
      <c r="E3397" s="2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9">
        <f t="shared" si="213"/>
        <v>24.210526315789473</v>
      </c>
      <c r="Q3397" t="s">
        <v>8321</v>
      </c>
      <c r="R3397" t="s">
        <v>8322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 s="21">
        <v>1500</v>
      </c>
      <c r="E3398" s="2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9">
        <f t="shared" si="213"/>
        <v>55.892857142857146</v>
      </c>
      <c r="Q3398" t="s">
        <v>8321</v>
      </c>
      <c r="R3398" t="s">
        <v>8322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 s="21">
        <v>250</v>
      </c>
      <c r="E3399" s="2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9">
        <f t="shared" si="213"/>
        <v>11.666666666666666</v>
      </c>
      <c r="Q3399" t="s">
        <v>8321</v>
      </c>
      <c r="R3399" t="s">
        <v>8322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 s="21">
        <v>4000</v>
      </c>
      <c r="E3400" s="2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9">
        <f t="shared" si="213"/>
        <v>68.353846153846149</v>
      </c>
      <c r="Q3400" t="s">
        <v>8321</v>
      </c>
      <c r="R3400" t="s">
        <v>8322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 s="21">
        <v>1200</v>
      </c>
      <c r="E3401" s="2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9">
        <f t="shared" si="213"/>
        <v>27.065217391304348</v>
      </c>
      <c r="Q3401" t="s">
        <v>8321</v>
      </c>
      <c r="R3401" t="s">
        <v>8322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 s="21">
        <v>10000</v>
      </c>
      <c r="E3402" s="2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9">
        <f t="shared" si="213"/>
        <v>118.12941176470588</v>
      </c>
      <c r="Q3402" t="s">
        <v>8321</v>
      </c>
      <c r="R3402" t="s">
        <v>8322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 s="21">
        <v>2900</v>
      </c>
      <c r="E3403" s="2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9">
        <f t="shared" si="213"/>
        <v>44.757575757575758</v>
      </c>
      <c r="Q3403" t="s">
        <v>8321</v>
      </c>
      <c r="R3403" t="s">
        <v>8322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 s="21">
        <v>15000</v>
      </c>
      <c r="E3404" s="2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9">
        <f t="shared" si="213"/>
        <v>99.787878787878782</v>
      </c>
      <c r="Q3404" t="s">
        <v>8321</v>
      </c>
      <c r="R3404" t="s">
        <v>8322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 s="21">
        <v>2000</v>
      </c>
      <c r="E3405" s="2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9">
        <f t="shared" si="213"/>
        <v>117.64705882352941</v>
      </c>
      <c r="Q3405" t="s">
        <v>8321</v>
      </c>
      <c r="R3405" t="s">
        <v>8322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 s="21">
        <v>500</v>
      </c>
      <c r="E3406" s="2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9">
        <f t="shared" si="213"/>
        <v>203.33333333333334</v>
      </c>
      <c r="Q3406" t="s">
        <v>8321</v>
      </c>
      <c r="R3406" t="s">
        <v>8322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 s="21">
        <v>350</v>
      </c>
      <c r="E3407" s="2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9">
        <f t="shared" si="213"/>
        <v>28.323529411764707</v>
      </c>
      <c r="Q3407" t="s">
        <v>8321</v>
      </c>
      <c r="R3407" t="s">
        <v>8322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 s="21">
        <v>10000</v>
      </c>
      <c r="E3408" s="2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9">
        <f t="shared" si="213"/>
        <v>110.23076923076923</v>
      </c>
      <c r="Q3408" t="s">
        <v>8321</v>
      </c>
      <c r="R3408" t="s">
        <v>8322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 s="21">
        <v>2000</v>
      </c>
      <c r="E3409" s="2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9">
        <f t="shared" si="213"/>
        <v>31.970149253731343</v>
      </c>
      <c r="Q3409" t="s">
        <v>8321</v>
      </c>
      <c r="R3409" t="s">
        <v>8322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 s="21">
        <v>500</v>
      </c>
      <c r="E3410" s="2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9">
        <f t="shared" si="213"/>
        <v>58.611111111111114</v>
      </c>
      <c r="Q3410" t="s">
        <v>8321</v>
      </c>
      <c r="R3410" t="s">
        <v>8322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 s="21">
        <v>500</v>
      </c>
      <c r="E3411" s="2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9">
        <f t="shared" si="213"/>
        <v>29.428571428571427</v>
      </c>
      <c r="Q3411" t="s">
        <v>8321</v>
      </c>
      <c r="R3411" t="s">
        <v>8322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 s="21">
        <v>3000</v>
      </c>
      <c r="E3412" s="2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9">
        <f t="shared" si="213"/>
        <v>81.375</v>
      </c>
      <c r="Q3412" t="s">
        <v>8321</v>
      </c>
      <c r="R3412" t="s">
        <v>8322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 s="21">
        <v>15000</v>
      </c>
      <c r="E3413" s="2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9">
        <f t="shared" si="213"/>
        <v>199.16666666666666</v>
      </c>
      <c r="Q3413" t="s">
        <v>8321</v>
      </c>
      <c r="R3413" t="s">
        <v>8322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 s="21">
        <v>3000</v>
      </c>
      <c r="E3414" s="2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9">
        <f t="shared" si="213"/>
        <v>115.38461538461539</v>
      </c>
      <c r="Q3414" t="s">
        <v>8321</v>
      </c>
      <c r="R3414" t="s">
        <v>8322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 s="21">
        <v>500</v>
      </c>
      <c r="E3415" s="2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9">
        <f t="shared" si="213"/>
        <v>46.428571428571431</v>
      </c>
      <c r="Q3415" t="s">
        <v>8321</v>
      </c>
      <c r="R3415" t="s">
        <v>8322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 s="21">
        <v>3000</v>
      </c>
      <c r="E3416" s="2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9">
        <f t="shared" si="213"/>
        <v>70.568181818181813</v>
      </c>
      <c r="Q3416" t="s">
        <v>8321</v>
      </c>
      <c r="R3416" t="s">
        <v>8322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 s="21">
        <v>200</v>
      </c>
      <c r="E3417" s="2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9">
        <f t="shared" si="213"/>
        <v>22.222222222222221</v>
      </c>
      <c r="Q3417" t="s">
        <v>8321</v>
      </c>
      <c r="R3417" t="s">
        <v>8322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 s="21">
        <v>4000</v>
      </c>
      <c r="E3418" s="2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9">
        <f t="shared" si="213"/>
        <v>159.46666666666667</v>
      </c>
      <c r="Q3418" t="s">
        <v>8321</v>
      </c>
      <c r="R3418" t="s">
        <v>8322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 s="21">
        <v>1700</v>
      </c>
      <c r="E3419" s="2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9">
        <f t="shared" si="213"/>
        <v>37.777999999999999</v>
      </c>
      <c r="Q3419" t="s">
        <v>8321</v>
      </c>
      <c r="R3419" t="s">
        <v>8322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 s="21">
        <v>4000</v>
      </c>
      <c r="E3420" s="2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9">
        <f t="shared" si="213"/>
        <v>72.053571428571431</v>
      </c>
      <c r="Q3420" t="s">
        <v>8321</v>
      </c>
      <c r="R3420" t="s">
        <v>8322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 s="21">
        <v>2750</v>
      </c>
      <c r="E3421" s="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9">
        <f t="shared" si="213"/>
        <v>63.695652173913047</v>
      </c>
      <c r="Q3421" t="s">
        <v>8321</v>
      </c>
      <c r="R3421" t="s">
        <v>8322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 s="21">
        <v>700</v>
      </c>
      <c r="E3422" s="2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9">
        <f t="shared" si="213"/>
        <v>28.411764705882351</v>
      </c>
      <c r="Q3422" t="s">
        <v>8321</v>
      </c>
      <c r="R3422" t="s">
        <v>8322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 s="21">
        <v>10000</v>
      </c>
      <c r="E3423" s="2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9">
        <f t="shared" si="213"/>
        <v>103.21428571428571</v>
      </c>
      <c r="Q3423" t="s">
        <v>8321</v>
      </c>
      <c r="R3423" t="s">
        <v>8322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 s="21">
        <v>3000</v>
      </c>
      <c r="E3424" s="2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9">
        <f t="shared" si="213"/>
        <v>71.152173913043484</v>
      </c>
      <c r="Q3424" t="s">
        <v>8321</v>
      </c>
      <c r="R3424" t="s">
        <v>8322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 s="21">
        <v>250</v>
      </c>
      <c r="E3425" s="2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9">
        <f t="shared" si="213"/>
        <v>35</v>
      </c>
      <c r="Q3425" t="s">
        <v>8321</v>
      </c>
      <c r="R3425" t="s">
        <v>8322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 s="21">
        <v>6000</v>
      </c>
      <c r="E3426" s="2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9">
        <f t="shared" si="213"/>
        <v>81.776315789473685</v>
      </c>
      <c r="Q3426" t="s">
        <v>8321</v>
      </c>
      <c r="R3426" t="s">
        <v>8322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 s="21">
        <v>30000</v>
      </c>
      <c r="E3427" s="2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9">
        <f t="shared" si="213"/>
        <v>297.02980769230766</v>
      </c>
      <c r="Q3427" t="s">
        <v>8321</v>
      </c>
      <c r="R3427" t="s">
        <v>8322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 s="21">
        <v>3750</v>
      </c>
      <c r="E3428" s="2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9">
        <f t="shared" si="213"/>
        <v>46.609195402298852</v>
      </c>
      <c r="Q3428" t="s">
        <v>8321</v>
      </c>
      <c r="R3428" t="s">
        <v>8322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 s="21">
        <v>1500</v>
      </c>
      <c r="E3429" s="2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9">
        <f t="shared" si="213"/>
        <v>51.724137931034484</v>
      </c>
      <c r="Q3429" t="s">
        <v>8321</v>
      </c>
      <c r="R3429" t="s">
        <v>8322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 s="21">
        <v>2000</v>
      </c>
      <c r="E3430" s="2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9">
        <f t="shared" si="213"/>
        <v>40.294117647058826</v>
      </c>
      <c r="Q3430" t="s">
        <v>8321</v>
      </c>
      <c r="R3430" t="s">
        <v>8322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 s="21">
        <v>150</v>
      </c>
      <c r="E3431" s="2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9">
        <f t="shared" si="213"/>
        <v>16.25</v>
      </c>
      <c r="Q3431" t="s">
        <v>8321</v>
      </c>
      <c r="R3431" t="s">
        <v>8322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 s="21">
        <v>2000</v>
      </c>
      <c r="E3432" s="2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9">
        <f t="shared" si="213"/>
        <v>30.152638888888887</v>
      </c>
      <c r="Q3432" t="s">
        <v>8321</v>
      </c>
      <c r="R3432" t="s">
        <v>8322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 s="21">
        <v>2000</v>
      </c>
      <c r="E3433" s="2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9">
        <f t="shared" si="213"/>
        <v>95.238095238095241</v>
      </c>
      <c r="Q3433" t="s">
        <v>8321</v>
      </c>
      <c r="R3433" t="s">
        <v>8322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 s="21">
        <v>2000</v>
      </c>
      <c r="E3434" s="2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9">
        <f t="shared" si="213"/>
        <v>52.214285714285715</v>
      </c>
      <c r="Q3434" t="s">
        <v>8321</v>
      </c>
      <c r="R3434" t="s">
        <v>8322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 s="21">
        <v>9500</v>
      </c>
      <c r="E3435" s="2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9">
        <f t="shared" si="213"/>
        <v>134.1549295774648</v>
      </c>
      <c r="Q3435" t="s">
        <v>8321</v>
      </c>
      <c r="R3435" t="s">
        <v>8322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 s="21">
        <v>10000</v>
      </c>
      <c r="E3436" s="2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9">
        <f t="shared" si="213"/>
        <v>62.827380952380949</v>
      </c>
      <c r="Q3436" t="s">
        <v>8321</v>
      </c>
      <c r="R3436" t="s">
        <v>8322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 s="21">
        <v>1000</v>
      </c>
      <c r="E3437" s="2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9">
        <f t="shared" si="213"/>
        <v>58.94736842105263</v>
      </c>
      <c r="Q3437" t="s">
        <v>8321</v>
      </c>
      <c r="R3437" t="s">
        <v>8322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 s="21">
        <v>5000</v>
      </c>
      <c r="E3438" s="2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9">
        <f t="shared" si="213"/>
        <v>143.1081081081081</v>
      </c>
      <c r="Q3438" t="s">
        <v>8321</v>
      </c>
      <c r="R3438" t="s">
        <v>8322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 s="21">
        <v>3000</v>
      </c>
      <c r="E3439" s="2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9">
        <f t="shared" si="213"/>
        <v>84.166666666666671</v>
      </c>
      <c r="Q3439" t="s">
        <v>8321</v>
      </c>
      <c r="R3439" t="s">
        <v>8322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 s="21">
        <v>2500</v>
      </c>
      <c r="E3440" s="2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9">
        <f t="shared" si="213"/>
        <v>186.07142857142858</v>
      </c>
      <c r="Q3440" t="s">
        <v>8321</v>
      </c>
      <c r="R3440" t="s">
        <v>8322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 s="21">
        <v>1200</v>
      </c>
      <c r="E3441" s="2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9">
        <f t="shared" si="213"/>
        <v>89.785555555555561</v>
      </c>
      <c r="Q3441" t="s">
        <v>8321</v>
      </c>
      <c r="R3441" t="s">
        <v>8322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 s="21">
        <v>5000</v>
      </c>
      <c r="E3442" s="2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9">
        <f t="shared" si="213"/>
        <v>64.157560975609755</v>
      </c>
      <c r="Q3442" t="s">
        <v>8321</v>
      </c>
      <c r="R3442" t="s">
        <v>8322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 s="21">
        <v>2500</v>
      </c>
      <c r="E3443" s="2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9">
        <f t="shared" si="213"/>
        <v>59.651162790697676</v>
      </c>
      <c r="Q3443" t="s">
        <v>8321</v>
      </c>
      <c r="R3443" t="s">
        <v>8322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 s="21">
        <v>250</v>
      </c>
      <c r="E3444" s="2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9">
        <f t="shared" si="213"/>
        <v>31.25</v>
      </c>
      <c r="Q3444" t="s">
        <v>8321</v>
      </c>
      <c r="R3444" t="s">
        <v>8322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 s="21">
        <v>1000</v>
      </c>
      <c r="E3445" s="2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9">
        <f t="shared" si="213"/>
        <v>41.222222222222221</v>
      </c>
      <c r="Q3445" t="s">
        <v>8321</v>
      </c>
      <c r="R3445" t="s">
        <v>8322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 s="21">
        <v>300</v>
      </c>
      <c r="E3446" s="2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9">
        <f t="shared" si="213"/>
        <v>43.35</v>
      </c>
      <c r="Q3446" t="s">
        <v>8321</v>
      </c>
      <c r="R3446" t="s">
        <v>8322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 s="21">
        <v>2000</v>
      </c>
      <c r="E3447" s="2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9">
        <f t="shared" si="213"/>
        <v>64.516129032258064</v>
      </c>
      <c r="Q3447" t="s">
        <v>8321</v>
      </c>
      <c r="R3447" t="s">
        <v>8322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 s="21">
        <v>1000</v>
      </c>
      <c r="E3448" s="2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9">
        <f t="shared" si="213"/>
        <v>43.28</v>
      </c>
      <c r="Q3448" t="s">
        <v>8321</v>
      </c>
      <c r="R3448" t="s">
        <v>8322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 s="21">
        <v>1000</v>
      </c>
      <c r="E3449" s="2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9">
        <f t="shared" si="213"/>
        <v>77</v>
      </c>
      <c r="Q3449" t="s">
        <v>8321</v>
      </c>
      <c r="R3449" t="s">
        <v>8322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 s="21">
        <v>2100</v>
      </c>
      <c r="E3450" s="2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9">
        <f t="shared" si="213"/>
        <v>51.222222222222221</v>
      </c>
      <c r="Q3450" t="s">
        <v>8321</v>
      </c>
      <c r="R3450" t="s">
        <v>8322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 s="21">
        <v>800</v>
      </c>
      <c r="E3451" s="2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9">
        <f t="shared" si="213"/>
        <v>68.25</v>
      </c>
      <c r="Q3451" t="s">
        <v>8321</v>
      </c>
      <c r="R3451" t="s">
        <v>8322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 s="21">
        <v>500</v>
      </c>
      <c r="E3452" s="2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9">
        <f t="shared" si="213"/>
        <v>19.487179487179485</v>
      </c>
      <c r="Q3452" t="s">
        <v>8321</v>
      </c>
      <c r="R3452" t="s">
        <v>8322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 s="21">
        <v>650</v>
      </c>
      <c r="E3453" s="2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9">
        <f t="shared" si="213"/>
        <v>41.125</v>
      </c>
      <c r="Q3453" t="s">
        <v>8321</v>
      </c>
      <c r="R3453" t="s">
        <v>8322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 s="21">
        <v>1000</v>
      </c>
      <c r="E3454" s="2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9">
        <f t="shared" si="213"/>
        <v>41.405405405405403</v>
      </c>
      <c r="Q3454" t="s">
        <v>8321</v>
      </c>
      <c r="R3454" t="s">
        <v>8322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 s="21">
        <v>300</v>
      </c>
      <c r="E3455" s="2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9">
        <f t="shared" si="213"/>
        <v>27.5</v>
      </c>
      <c r="Q3455" t="s">
        <v>8321</v>
      </c>
      <c r="R3455" t="s">
        <v>8322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 s="21">
        <v>700</v>
      </c>
      <c r="E3456" s="2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9">
        <f t="shared" si="213"/>
        <v>33.571428571428569</v>
      </c>
      <c r="Q3456" t="s">
        <v>8321</v>
      </c>
      <c r="R3456" t="s">
        <v>8322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 s="21">
        <v>10000</v>
      </c>
      <c r="E3457" s="2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9">
        <f t="shared" si="213"/>
        <v>145.86956521739131</v>
      </c>
      <c r="Q3457" t="s">
        <v>8321</v>
      </c>
      <c r="R3457" t="s">
        <v>8322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 s="21">
        <v>3000</v>
      </c>
      <c r="E3458" s="2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9">
        <f t="shared" si="213"/>
        <v>358.6875</v>
      </c>
      <c r="Q3458" t="s">
        <v>8321</v>
      </c>
      <c r="R3458" t="s">
        <v>8322</v>
      </c>
      <c r="S3458" s="13">
        <f t="shared" si="214"/>
        <v>41821.205636574072</v>
      </c>
      <c r="T3458" s="13">
        <f t="shared" si="215"/>
        <v>41852.290972222225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 s="21">
        <v>2000</v>
      </c>
      <c r="E3459" s="2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8321</v>
      </c>
      <c r="R3459" t="s">
        <v>8322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 s="21">
        <v>978</v>
      </c>
      <c r="E3460" s="2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9">
        <f t="shared" si="217"/>
        <v>45.037037037037038</v>
      </c>
      <c r="Q3460" t="s">
        <v>8321</v>
      </c>
      <c r="R3460" t="s">
        <v>8322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 s="21">
        <v>500</v>
      </c>
      <c r="E3461" s="2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9">
        <f t="shared" si="217"/>
        <v>17.527777777777779</v>
      </c>
      <c r="Q3461" t="s">
        <v>8321</v>
      </c>
      <c r="R3461" t="s">
        <v>8322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 s="21">
        <v>500</v>
      </c>
      <c r="E3462" s="2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9">
        <f t="shared" si="217"/>
        <v>50</v>
      </c>
      <c r="Q3462" t="s">
        <v>8321</v>
      </c>
      <c r="R3462" t="s">
        <v>8322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 s="21">
        <v>500</v>
      </c>
      <c r="E3463" s="2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9">
        <f t="shared" si="217"/>
        <v>57.916666666666664</v>
      </c>
      <c r="Q3463" t="s">
        <v>8321</v>
      </c>
      <c r="R3463" t="s">
        <v>8322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 s="21">
        <v>250</v>
      </c>
      <c r="E3464" s="2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9">
        <f t="shared" si="217"/>
        <v>29.705882352941178</v>
      </c>
      <c r="Q3464" t="s">
        <v>8321</v>
      </c>
      <c r="R3464" t="s">
        <v>8322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 s="21">
        <v>10000</v>
      </c>
      <c r="E3465" s="2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9">
        <f t="shared" si="217"/>
        <v>90.684210526315795</v>
      </c>
      <c r="Q3465" t="s">
        <v>8321</v>
      </c>
      <c r="R3465" t="s">
        <v>8322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 s="21">
        <v>5000</v>
      </c>
      <c r="E3466" s="2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9">
        <f t="shared" si="217"/>
        <v>55.012688172043013</v>
      </c>
      <c r="Q3466" t="s">
        <v>8321</v>
      </c>
      <c r="R3466" t="s">
        <v>8322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 s="21">
        <v>2000</v>
      </c>
      <c r="E3467" s="2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9">
        <f t="shared" si="217"/>
        <v>57.222222222222221</v>
      </c>
      <c r="Q3467" t="s">
        <v>8321</v>
      </c>
      <c r="R3467" t="s">
        <v>8322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 s="21">
        <v>3500</v>
      </c>
      <c r="E3468" s="2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9">
        <f t="shared" si="217"/>
        <v>72.950819672131146</v>
      </c>
      <c r="Q3468" t="s">
        <v>8321</v>
      </c>
      <c r="R3468" t="s">
        <v>8322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 s="21">
        <v>3000</v>
      </c>
      <c r="E3469" s="2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9">
        <f t="shared" si="217"/>
        <v>64.468085106382972</v>
      </c>
      <c r="Q3469" t="s">
        <v>8321</v>
      </c>
      <c r="R3469" t="s">
        <v>8322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 s="21">
        <v>10000</v>
      </c>
      <c r="E3470" s="2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9">
        <f t="shared" si="217"/>
        <v>716.35294117647061</v>
      </c>
      <c r="Q3470" t="s">
        <v>8321</v>
      </c>
      <c r="R3470" t="s">
        <v>8322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 s="21">
        <v>2800</v>
      </c>
      <c r="E3471" s="2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9">
        <f t="shared" si="217"/>
        <v>50.396825396825399</v>
      </c>
      <c r="Q3471" t="s">
        <v>8321</v>
      </c>
      <c r="R3471" t="s">
        <v>8322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 s="21">
        <v>250</v>
      </c>
      <c r="E3472" s="2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9">
        <f t="shared" si="217"/>
        <v>41.666666666666664</v>
      </c>
      <c r="Q3472" t="s">
        <v>8321</v>
      </c>
      <c r="R3472" t="s">
        <v>8322</v>
      </c>
      <c r="S3472" s="13">
        <f t="shared" si="218"/>
        <v>42529.022013888884</v>
      </c>
      <c r="T3472" s="13">
        <f t="shared" si="219"/>
        <v>42566.901388888888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 s="21">
        <v>500</v>
      </c>
      <c r="E3473" s="2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9">
        <f t="shared" si="217"/>
        <v>35.766666666666666</v>
      </c>
      <c r="Q3473" t="s">
        <v>8321</v>
      </c>
      <c r="R3473" t="s">
        <v>8322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 s="21">
        <v>2000</v>
      </c>
      <c r="E3474" s="2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9">
        <f t="shared" si="217"/>
        <v>88.739130434782609</v>
      </c>
      <c r="Q3474" t="s">
        <v>8321</v>
      </c>
      <c r="R3474" t="s">
        <v>8322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 s="21">
        <v>4900</v>
      </c>
      <c r="E3475" s="2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9">
        <f t="shared" si="217"/>
        <v>148.4848484848485</v>
      </c>
      <c r="Q3475" t="s">
        <v>8321</v>
      </c>
      <c r="R3475" t="s">
        <v>8322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 s="21">
        <v>2000</v>
      </c>
      <c r="E3476" s="2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9">
        <f t="shared" si="217"/>
        <v>51.794871794871796</v>
      </c>
      <c r="Q3476" t="s">
        <v>8321</v>
      </c>
      <c r="R3476" t="s">
        <v>8322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 s="21">
        <v>300</v>
      </c>
      <c r="E3477" s="2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9">
        <f t="shared" si="217"/>
        <v>20</v>
      </c>
      <c r="Q3477" t="s">
        <v>8321</v>
      </c>
      <c r="R3477" t="s">
        <v>8322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 s="21">
        <v>300</v>
      </c>
      <c r="E3478" s="2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9">
        <f t="shared" si="217"/>
        <v>52</v>
      </c>
      <c r="Q3478" t="s">
        <v>8321</v>
      </c>
      <c r="R3478" t="s">
        <v>8322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 s="21">
        <v>1800</v>
      </c>
      <c r="E3479" s="2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9">
        <f t="shared" si="217"/>
        <v>53.230769230769234</v>
      </c>
      <c r="Q3479" t="s">
        <v>8321</v>
      </c>
      <c r="R3479" t="s">
        <v>8322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 s="21">
        <v>2000</v>
      </c>
      <c r="E3480" s="2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9">
        <f t="shared" si="217"/>
        <v>39.596491228070178</v>
      </c>
      <c r="Q3480" t="s">
        <v>8321</v>
      </c>
      <c r="R3480" t="s">
        <v>8322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 s="21">
        <v>1500</v>
      </c>
      <c r="E3481" s="2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9">
        <f t="shared" si="217"/>
        <v>34.25</v>
      </c>
      <c r="Q3481" t="s">
        <v>8321</v>
      </c>
      <c r="R3481" t="s">
        <v>8322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 s="21">
        <v>1500</v>
      </c>
      <c r="E3482" s="2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9">
        <f t="shared" si="217"/>
        <v>164.61538461538461</v>
      </c>
      <c r="Q3482" t="s">
        <v>8321</v>
      </c>
      <c r="R3482" t="s">
        <v>8322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 s="21">
        <v>10000</v>
      </c>
      <c r="E3483" s="2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9">
        <f t="shared" si="217"/>
        <v>125.05263157894737</v>
      </c>
      <c r="Q3483" t="s">
        <v>8321</v>
      </c>
      <c r="R3483" t="s">
        <v>8322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 s="21">
        <v>3000</v>
      </c>
      <c r="E3484" s="2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9">
        <f t="shared" si="217"/>
        <v>51.875</v>
      </c>
      <c r="Q3484" t="s">
        <v>8321</v>
      </c>
      <c r="R3484" t="s">
        <v>8322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 s="21">
        <v>3350</v>
      </c>
      <c r="E3485" s="2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9">
        <f t="shared" si="217"/>
        <v>40.285714285714285</v>
      </c>
      <c r="Q3485" t="s">
        <v>8321</v>
      </c>
      <c r="R3485" t="s">
        <v>8322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 s="21">
        <v>2500</v>
      </c>
      <c r="E3486" s="2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9">
        <f t="shared" si="217"/>
        <v>64.909090909090907</v>
      </c>
      <c r="Q3486" t="s">
        <v>8321</v>
      </c>
      <c r="R3486" t="s">
        <v>8322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 s="21">
        <v>1650</v>
      </c>
      <c r="E3487" s="2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9">
        <f t="shared" si="217"/>
        <v>55.333333333333336</v>
      </c>
      <c r="Q3487" t="s">
        <v>8321</v>
      </c>
      <c r="R3487" t="s">
        <v>8322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 s="21">
        <v>3000</v>
      </c>
      <c r="E3488" s="2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9">
        <f t="shared" si="217"/>
        <v>83.142857142857139</v>
      </c>
      <c r="Q3488" t="s">
        <v>8321</v>
      </c>
      <c r="R3488" t="s">
        <v>8322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 s="21">
        <v>2000</v>
      </c>
      <c r="E3489" s="2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9">
        <f t="shared" si="217"/>
        <v>38.712121212121211</v>
      </c>
      <c r="Q3489" t="s">
        <v>8321</v>
      </c>
      <c r="R3489" t="s">
        <v>8322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 s="21">
        <v>3000</v>
      </c>
      <c r="E3490" s="2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9">
        <f t="shared" si="217"/>
        <v>125.37931034482759</v>
      </c>
      <c r="Q3490" t="s">
        <v>8321</v>
      </c>
      <c r="R3490" t="s">
        <v>8322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 s="21">
        <v>5000</v>
      </c>
      <c r="E3491" s="2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9">
        <f t="shared" si="217"/>
        <v>78.263888888888886</v>
      </c>
      <c r="Q3491" t="s">
        <v>8321</v>
      </c>
      <c r="R3491" t="s">
        <v>8322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 s="21">
        <v>1000</v>
      </c>
      <c r="E3492" s="2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9">
        <f t="shared" si="217"/>
        <v>47.222222222222221</v>
      </c>
      <c r="Q3492" t="s">
        <v>8321</v>
      </c>
      <c r="R3492" t="s">
        <v>8322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 s="21">
        <v>500</v>
      </c>
      <c r="E3493" s="2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9">
        <f t="shared" si="217"/>
        <v>79.099999999999994</v>
      </c>
      <c r="Q3493" t="s">
        <v>8321</v>
      </c>
      <c r="R3493" t="s">
        <v>8322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 s="21">
        <v>3800</v>
      </c>
      <c r="E3494" s="2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9">
        <f t="shared" si="217"/>
        <v>114.29199999999999</v>
      </c>
      <c r="Q3494" t="s">
        <v>8321</v>
      </c>
      <c r="R3494" t="s">
        <v>8322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 s="21">
        <v>1500</v>
      </c>
      <c r="E3495" s="2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9">
        <f t="shared" si="217"/>
        <v>51.724137931034484</v>
      </c>
      <c r="Q3495" t="s">
        <v>8321</v>
      </c>
      <c r="R3495" t="s">
        <v>8322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 s="21">
        <v>400</v>
      </c>
      <c r="E3496" s="2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9">
        <f t="shared" si="217"/>
        <v>30.76923076923077</v>
      </c>
      <c r="Q3496" t="s">
        <v>8321</v>
      </c>
      <c r="R3496" t="s">
        <v>8322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 s="21">
        <v>5000</v>
      </c>
      <c r="E3497" s="2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9">
        <f t="shared" si="217"/>
        <v>74.208333333333329</v>
      </c>
      <c r="Q3497" t="s">
        <v>8321</v>
      </c>
      <c r="R3497" t="s">
        <v>8322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 s="21">
        <v>3000</v>
      </c>
      <c r="E3498" s="2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9">
        <f t="shared" si="217"/>
        <v>47.846153846153847</v>
      </c>
      <c r="Q3498" t="s">
        <v>8321</v>
      </c>
      <c r="R3498" t="s">
        <v>8322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 s="21">
        <v>1551</v>
      </c>
      <c r="E3499" s="2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9">
        <f t="shared" si="217"/>
        <v>34.408163265306122</v>
      </c>
      <c r="Q3499" t="s">
        <v>8321</v>
      </c>
      <c r="R3499" t="s">
        <v>8322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 s="21">
        <v>1650</v>
      </c>
      <c r="E3500" s="2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9">
        <f t="shared" si="217"/>
        <v>40.238095238095241</v>
      </c>
      <c r="Q3500" t="s">
        <v>8321</v>
      </c>
      <c r="R3500" t="s">
        <v>8322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 s="21">
        <v>2000</v>
      </c>
      <c r="E3501" s="2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9">
        <f t="shared" si="217"/>
        <v>60.285714285714285</v>
      </c>
      <c r="Q3501" t="s">
        <v>8321</v>
      </c>
      <c r="R3501" t="s">
        <v>8322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 s="21">
        <v>1000</v>
      </c>
      <c r="E3502" s="2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9">
        <f t="shared" si="217"/>
        <v>25.30952380952381</v>
      </c>
      <c r="Q3502" t="s">
        <v>8321</v>
      </c>
      <c r="R3502" t="s">
        <v>8322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 s="21">
        <v>1500</v>
      </c>
      <c r="E3503" s="2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9">
        <f t="shared" si="217"/>
        <v>35.952380952380949</v>
      </c>
      <c r="Q3503" t="s">
        <v>8321</v>
      </c>
      <c r="R3503" t="s">
        <v>8322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 s="21">
        <v>4000</v>
      </c>
      <c r="E3504" s="2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9">
        <f t="shared" si="217"/>
        <v>136</v>
      </c>
      <c r="Q3504" t="s">
        <v>8321</v>
      </c>
      <c r="R3504" t="s">
        <v>8322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 s="21">
        <v>2500</v>
      </c>
      <c r="E3505" s="2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9">
        <f t="shared" si="217"/>
        <v>70.763157894736835</v>
      </c>
      <c r="Q3505" t="s">
        <v>8321</v>
      </c>
      <c r="R3505" t="s">
        <v>8322</v>
      </c>
      <c r="S3505" s="13">
        <f t="shared" si="218"/>
        <v>42545.478333333333</v>
      </c>
      <c r="T3505" s="13">
        <f t="shared" si="219"/>
        <v>42575.478333333333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 s="21">
        <v>1000</v>
      </c>
      <c r="E3506" s="2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9">
        <f t="shared" si="217"/>
        <v>125</v>
      </c>
      <c r="Q3506" t="s">
        <v>8321</v>
      </c>
      <c r="R3506" t="s">
        <v>8322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 s="21">
        <v>2500</v>
      </c>
      <c r="E3507" s="2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9">
        <f t="shared" si="217"/>
        <v>66.512820512820511</v>
      </c>
      <c r="Q3507" t="s">
        <v>8321</v>
      </c>
      <c r="R3507" t="s">
        <v>8322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 s="21">
        <v>3000</v>
      </c>
      <c r="E3508" s="2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9">
        <f t="shared" si="217"/>
        <v>105</v>
      </c>
      <c r="Q3508" t="s">
        <v>8321</v>
      </c>
      <c r="R3508" t="s">
        <v>8322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 s="21">
        <v>10000</v>
      </c>
      <c r="E3509" s="2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9">
        <f t="shared" si="217"/>
        <v>145</v>
      </c>
      <c r="Q3509" t="s">
        <v>8321</v>
      </c>
      <c r="R3509" t="s">
        <v>8322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 s="21">
        <v>100</v>
      </c>
      <c r="E3510" s="2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9">
        <f t="shared" si="217"/>
        <v>12</v>
      </c>
      <c r="Q3510" t="s">
        <v>8321</v>
      </c>
      <c r="R3510" t="s">
        <v>8322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 s="21">
        <v>3000</v>
      </c>
      <c r="E3511" s="2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9">
        <f t="shared" si="217"/>
        <v>96.666666666666671</v>
      </c>
      <c r="Q3511" t="s">
        <v>8321</v>
      </c>
      <c r="R3511" t="s">
        <v>8322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 s="21">
        <v>900</v>
      </c>
      <c r="E3512" s="2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9">
        <f t="shared" si="217"/>
        <v>60.333333333333336</v>
      </c>
      <c r="Q3512" t="s">
        <v>8321</v>
      </c>
      <c r="R3512" t="s">
        <v>8322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 s="21">
        <v>1500</v>
      </c>
      <c r="E3513" s="2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9">
        <f t="shared" si="217"/>
        <v>79.89473684210526</v>
      </c>
      <c r="Q3513" t="s">
        <v>8321</v>
      </c>
      <c r="R3513" t="s">
        <v>8322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 s="21">
        <v>1000</v>
      </c>
      <c r="E3514" s="2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9">
        <f t="shared" si="217"/>
        <v>58.823529411764703</v>
      </c>
      <c r="Q3514" t="s">
        <v>8321</v>
      </c>
      <c r="R3514" t="s">
        <v>8322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 s="21">
        <v>2800</v>
      </c>
      <c r="E3515" s="2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9">
        <f t="shared" si="217"/>
        <v>75.340909090909093</v>
      </c>
      <c r="Q3515" t="s">
        <v>8321</v>
      </c>
      <c r="R3515" t="s">
        <v>8322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 s="21">
        <v>500</v>
      </c>
      <c r="E3516" s="2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9">
        <f t="shared" si="217"/>
        <v>55</v>
      </c>
      <c r="Q3516" t="s">
        <v>8321</v>
      </c>
      <c r="R3516" t="s">
        <v>8322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 s="21">
        <v>3000</v>
      </c>
      <c r="E3517" s="2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9">
        <f t="shared" si="217"/>
        <v>66.956521739130437</v>
      </c>
      <c r="Q3517" t="s">
        <v>8321</v>
      </c>
      <c r="R3517" t="s">
        <v>8322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 s="21">
        <v>2500</v>
      </c>
      <c r="E3518" s="2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9">
        <f t="shared" si="217"/>
        <v>227.27272727272728</v>
      </c>
      <c r="Q3518" t="s">
        <v>8321</v>
      </c>
      <c r="R3518" t="s">
        <v>8322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 s="21">
        <v>4000</v>
      </c>
      <c r="E3519" s="2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9">
        <f t="shared" si="217"/>
        <v>307.69230769230768</v>
      </c>
      <c r="Q3519" t="s">
        <v>8321</v>
      </c>
      <c r="R3519" t="s">
        <v>8322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 s="21">
        <v>1500</v>
      </c>
      <c r="E3520" s="2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9">
        <f t="shared" si="217"/>
        <v>50.020909090909093</v>
      </c>
      <c r="Q3520" t="s">
        <v>8321</v>
      </c>
      <c r="R3520" t="s">
        <v>8322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 s="21">
        <v>2000</v>
      </c>
      <c r="E3521" s="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9">
        <f t="shared" si="217"/>
        <v>72.392857142857139</v>
      </c>
      <c r="Q3521" t="s">
        <v>8321</v>
      </c>
      <c r="R3521" t="s">
        <v>8322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 s="21">
        <v>2000</v>
      </c>
      <c r="E3522" s="2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9">
        <f t="shared" si="217"/>
        <v>95.952380952380949</v>
      </c>
      <c r="Q3522" t="s">
        <v>8321</v>
      </c>
      <c r="R3522" t="s">
        <v>8322</v>
      </c>
      <c r="S3522" s="13">
        <f t="shared" si="218"/>
        <v>42227.824212962965</v>
      </c>
      <c r="T3522" s="13">
        <f t="shared" si="219"/>
        <v>42253.57430555555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 s="21">
        <v>350</v>
      </c>
      <c r="E3523" s="2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8321</v>
      </c>
      <c r="R3523" t="s">
        <v>8322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 s="21">
        <v>1395</v>
      </c>
      <c r="E3524" s="2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9">
        <f t="shared" si="221"/>
        <v>41.029411764705884</v>
      </c>
      <c r="Q3524" t="s">
        <v>8321</v>
      </c>
      <c r="R3524" t="s">
        <v>8322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 s="21">
        <v>4000</v>
      </c>
      <c r="E3525" s="2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9">
        <f t="shared" si="221"/>
        <v>56.825000000000003</v>
      </c>
      <c r="Q3525" t="s">
        <v>8321</v>
      </c>
      <c r="R3525" t="s">
        <v>8322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 s="21">
        <v>10000</v>
      </c>
      <c r="E3526" s="2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9">
        <f t="shared" si="221"/>
        <v>137.24324324324326</v>
      </c>
      <c r="Q3526" t="s">
        <v>8321</v>
      </c>
      <c r="R3526" t="s">
        <v>8322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 s="21">
        <v>500</v>
      </c>
      <c r="E3527" s="2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9">
        <f t="shared" si="221"/>
        <v>75.714285714285708</v>
      </c>
      <c r="Q3527" t="s">
        <v>8321</v>
      </c>
      <c r="R3527" t="s">
        <v>8322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 s="21">
        <v>3300</v>
      </c>
      <c r="E3528" s="2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9">
        <f t="shared" si="221"/>
        <v>99</v>
      </c>
      <c r="Q3528" t="s">
        <v>8321</v>
      </c>
      <c r="R3528" t="s">
        <v>8322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 s="21">
        <v>6000</v>
      </c>
      <c r="E3529" s="2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9">
        <f t="shared" si="221"/>
        <v>81.569767441860463</v>
      </c>
      <c r="Q3529" t="s">
        <v>8321</v>
      </c>
      <c r="R3529" t="s">
        <v>8322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 s="21">
        <v>1650</v>
      </c>
      <c r="E3530" s="2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9">
        <f t="shared" si="221"/>
        <v>45.108108108108105</v>
      </c>
      <c r="Q3530" t="s">
        <v>8321</v>
      </c>
      <c r="R3530" t="s">
        <v>8322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 s="21">
        <v>500</v>
      </c>
      <c r="E3531" s="2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9">
        <f t="shared" si="221"/>
        <v>36.666666666666664</v>
      </c>
      <c r="Q3531" t="s">
        <v>8321</v>
      </c>
      <c r="R3531" t="s">
        <v>8322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 s="21">
        <v>2750</v>
      </c>
      <c r="E3532" s="2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9">
        <f t="shared" si="221"/>
        <v>125</v>
      </c>
      <c r="Q3532" t="s">
        <v>8321</v>
      </c>
      <c r="R3532" t="s">
        <v>8322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 s="21">
        <v>1000</v>
      </c>
      <c r="E3533" s="2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9">
        <f t="shared" si="221"/>
        <v>49.230769230769234</v>
      </c>
      <c r="Q3533" t="s">
        <v>8321</v>
      </c>
      <c r="R3533" t="s">
        <v>8322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 s="21">
        <v>960</v>
      </c>
      <c r="E3534" s="2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9">
        <f t="shared" si="221"/>
        <v>42.296296296296298</v>
      </c>
      <c r="Q3534" t="s">
        <v>8321</v>
      </c>
      <c r="R3534" t="s">
        <v>8322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 s="21">
        <v>500</v>
      </c>
      <c r="E3535" s="2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9">
        <f t="shared" si="221"/>
        <v>78.875</v>
      </c>
      <c r="Q3535" t="s">
        <v>8321</v>
      </c>
      <c r="R3535" t="s">
        <v>8322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 s="21">
        <v>5000</v>
      </c>
      <c r="E3536" s="2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9">
        <f t="shared" si="221"/>
        <v>38.284313725490193</v>
      </c>
      <c r="Q3536" t="s">
        <v>8321</v>
      </c>
      <c r="R3536" t="s">
        <v>8322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 s="21">
        <v>2000</v>
      </c>
      <c r="E3537" s="2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9">
        <f t="shared" si="221"/>
        <v>44.847826086956523</v>
      </c>
      <c r="Q3537" t="s">
        <v>8321</v>
      </c>
      <c r="R3537" t="s">
        <v>8322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 s="21">
        <v>150</v>
      </c>
      <c r="E3538" s="2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9">
        <f t="shared" si="221"/>
        <v>13.529411764705882</v>
      </c>
      <c r="Q3538" t="s">
        <v>8321</v>
      </c>
      <c r="R3538" t="s">
        <v>8322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 s="21">
        <v>675</v>
      </c>
      <c r="E3539" s="2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9">
        <f t="shared" si="221"/>
        <v>43.5</v>
      </c>
      <c r="Q3539" t="s">
        <v>8321</v>
      </c>
      <c r="R3539" t="s">
        <v>8322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 s="21">
        <v>2000</v>
      </c>
      <c r="E3540" s="2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9">
        <f t="shared" si="221"/>
        <v>30.951807228915662</v>
      </c>
      <c r="Q3540" t="s">
        <v>8321</v>
      </c>
      <c r="R3540" t="s">
        <v>8322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 s="21">
        <v>600</v>
      </c>
      <c r="E3541" s="2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9">
        <f t="shared" si="221"/>
        <v>55.230769230769234</v>
      </c>
      <c r="Q3541" t="s">
        <v>8321</v>
      </c>
      <c r="R3541" t="s">
        <v>8322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 s="21">
        <v>300</v>
      </c>
      <c r="E3542" s="2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9">
        <f t="shared" si="221"/>
        <v>46.125</v>
      </c>
      <c r="Q3542" t="s">
        <v>8321</v>
      </c>
      <c r="R3542" t="s">
        <v>8322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 s="21">
        <v>1200</v>
      </c>
      <c r="E3543" s="2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9">
        <f t="shared" si="221"/>
        <v>39.375</v>
      </c>
      <c r="Q3543" t="s">
        <v>8321</v>
      </c>
      <c r="R3543" t="s">
        <v>8322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 s="21">
        <v>5500</v>
      </c>
      <c r="E3544" s="2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9">
        <f t="shared" si="221"/>
        <v>66.152941176470591</v>
      </c>
      <c r="Q3544" t="s">
        <v>8321</v>
      </c>
      <c r="R3544" t="s">
        <v>8322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 s="21">
        <v>1500</v>
      </c>
      <c r="E3545" s="2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9">
        <f t="shared" si="221"/>
        <v>54.137931034482762</v>
      </c>
      <c r="Q3545" t="s">
        <v>8321</v>
      </c>
      <c r="R3545" t="s">
        <v>8322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 s="21">
        <v>2500</v>
      </c>
      <c r="E3546" s="2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9">
        <f t="shared" si="221"/>
        <v>104.16666666666667</v>
      </c>
      <c r="Q3546" t="s">
        <v>8321</v>
      </c>
      <c r="R3546" t="s">
        <v>8322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 s="21">
        <v>250</v>
      </c>
      <c r="E3547" s="2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9">
        <f t="shared" si="221"/>
        <v>31.375</v>
      </c>
      <c r="Q3547" t="s">
        <v>8321</v>
      </c>
      <c r="R3547" t="s">
        <v>8322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 s="21">
        <v>1100</v>
      </c>
      <c r="E3548" s="2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9">
        <f t="shared" si="221"/>
        <v>59.210526315789473</v>
      </c>
      <c r="Q3548" t="s">
        <v>8321</v>
      </c>
      <c r="R3548" t="s">
        <v>8322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 s="21">
        <v>35000</v>
      </c>
      <c r="E3549" s="2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9">
        <f t="shared" si="221"/>
        <v>119.17633928571429</v>
      </c>
      <c r="Q3549" t="s">
        <v>8321</v>
      </c>
      <c r="R3549" t="s">
        <v>8322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 s="21">
        <v>2100</v>
      </c>
      <c r="E3550" s="2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9">
        <f t="shared" si="221"/>
        <v>164.61538461538461</v>
      </c>
      <c r="Q3550" t="s">
        <v>8321</v>
      </c>
      <c r="R3550" t="s">
        <v>8322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 s="21">
        <v>1000</v>
      </c>
      <c r="E3551" s="2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9">
        <f t="shared" si="221"/>
        <v>24.285714285714285</v>
      </c>
      <c r="Q3551" t="s">
        <v>8321</v>
      </c>
      <c r="R3551" t="s">
        <v>8322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 s="21">
        <v>2500</v>
      </c>
      <c r="E3552" s="2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9">
        <f t="shared" si="221"/>
        <v>40.9375</v>
      </c>
      <c r="Q3552" t="s">
        <v>8321</v>
      </c>
      <c r="R3552" t="s">
        <v>8322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 s="21">
        <v>1500</v>
      </c>
      <c r="E3553" s="2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9">
        <f t="shared" si="221"/>
        <v>61.1</v>
      </c>
      <c r="Q3553" t="s">
        <v>8321</v>
      </c>
      <c r="R3553" t="s">
        <v>8322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 s="21">
        <v>773</v>
      </c>
      <c r="E3554" s="2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9">
        <f t="shared" si="221"/>
        <v>38.65</v>
      </c>
      <c r="Q3554" t="s">
        <v>8321</v>
      </c>
      <c r="R3554" t="s">
        <v>8322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 s="21">
        <v>5500</v>
      </c>
      <c r="E3555" s="2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9">
        <f t="shared" si="221"/>
        <v>56.20192307692308</v>
      </c>
      <c r="Q3555" t="s">
        <v>8321</v>
      </c>
      <c r="R3555" t="s">
        <v>8322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 s="21">
        <v>5000</v>
      </c>
      <c r="E3556" s="2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9">
        <f t="shared" si="221"/>
        <v>107.00207547169811</v>
      </c>
      <c r="Q3556" t="s">
        <v>8321</v>
      </c>
      <c r="R3556" t="s">
        <v>8322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 s="21">
        <v>2400</v>
      </c>
      <c r="E3557" s="2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9">
        <f t="shared" si="221"/>
        <v>171.42857142857142</v>
      </c>
      <c r="Q3557" t="s">
        <v>8321</v>
      </c>
      <c r="R3557" t="s">
        <v>8322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 s="21">
        <v>2200</v>
      </c>
      <c r="E3558" s="2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9">
        <f t="shared" si="221"/>
        <v>110.5</v>
      </c>
      <c r="Q3558" t="s">
        <v>8321</v>
      </c>
      <c r="R3558" t="s">
        <v>8322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 s="21">
        <v>100000</v>
      </c>
      <c r="E3559" s="2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9">
        <f t="shared" si="221"/>
        <v>179.27598566308242</v>
      </c>
      <c r="Q3559" t="s">
        <v>8321</v>
      </c>
      <c r="R3559" t="s">
        <v>8322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 s="21">
        <v>350</v>
      </c>
      <c r="E3560" s="2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9">
        <f t="shared" si="221"/>
        <v>22.90909090909091</v>
      </c>
      <c r="Q3560" t="s">
        <v>8321</v>
      </c>
      <c r="R3560" t="s">
        <v>8322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 s="21">
        <v>1000</v>
      </c>
      <c r="E3561" s="2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9">
        <f t="shared" si="221"/>
        <v>43.125</v>
      </c>
      <c r="Q3561" t="s">
        <v>8321</v>
      </c>
      <c r="R3561" t="s">
        <v>8322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 s="21">
        <v>3200</v>
      </c>
      <c r="E3562" s="2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9">
        <f t="shared" si="221"/>
        <v>46.891891891891895</v>
      </c>
      <c r="Q3562" t="s">
        <v>8321</v>
      </c>
      <c r="R3562" t="s">
        <v>8322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 s="21">
        <v>2500</v>
      </c>
      <c r="E3563" s="2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9">
        <f t="shared" si="221"/>
        <v>47.407407407407405</v>
      </c>
      <c r="Q3563" t="s">
        <v>8321</v>
      </c>
      <c r="R3563" t="s">
        <v>8322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 s="21">
        <v>315</v>
      </c>
      <c r="E3564" s="2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9">
        <f t="shared" si="221"/>
        <v>15.129032258064516</v>
      </c>
      <c r="Q3564" t="s">
        <v>8321</v>
      </c>
      <c r="R3564" t="s">
        <v>8322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 s="21">
        <v>500</v>
      </c>
      <c r="E3565" s="2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9">
        <f t="shared" si="221"/>
        <v>21.098000000000003</v>
      </c>
      <c r="Q3565" t="s">
        <v>8321</v>
      </c>
      <c r="R3565" t="s">
        <v>8322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 s="21">
        <v>1000</v>
      </c>
      <c r="E3566" s="2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9">
        <f t="shared" si="221"/>
        <v>59.117647058823529</v>
      </c>
      <c r="Q3566" t="s">
        <v>8321</v>
      </c>
      <c r="R3566" t="s">
        <v>8322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 s="21">
        <v>900</v>
      </c>
      <c r="E3567" s="2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9">
        <f t="shared" si="221"/>
        <v>97.916666666666671</v>
      </c>
      <c r="Q3567" t="s">
        <v>8321</v>
      </c>
      <c r="R3567" t="s">
        <v>8322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 s="21">
        <v>2000</v>
      </c>
      <c r="E3568" s="2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9">
        <f t="shared" si="221"/>
        <v>55.131578947368418</v>
      </c>
      <c r="Q3568" t="s">
        <v>8321</v>
      </c>
      <c r="R3568" t="s">
        <v>8322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 s="21">
        <v>1000</v>
      </c>
      <c r="E3569" s="2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9">
        <f t="shared" si="221"/>
        <v>26.536585365853657</v>
      </c>
      <c r="Q3569" t="s">
        <v>8321</v>
      </c>
      <c r="R3569" t="s">
        <v>8322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 s="21">
        <v>1000</v>
      </c>
      <c r="E3570" s="2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9">
        <f t="shared" si="221"/>
        <v>58.421052631578945</v>
      </c>
      <c r="Q3570" t="s">
        <v>8321</v>
      </c>
      <c r="R3570" t="s">
        <v>8322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 s="21">
        <v>5000</v>
      </c>
      <c r="E3571" s="2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9">
        <f t="shared" si="221"/>
        <v>122.53658536585365</v>
      </c>
      <c r="Q3571" t="s">
        <v>8321</v>
      </c>
      <c r="R3571" t="s">
        <v>8322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 s="21">
        <v>2000</v>
      </c>
      <c r="E3572" s="2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9">
        <f t="shared" si="221"/>
        <v>87.961538461538467</v>
      </c>
      <c r="Q3572" t="s">
        <v>8321</v>
      </c>
      <c r="R3572" t="s">
        <v>8322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 s="21">
        <v>1500</v>
      </c>
      <c r="E3573" s="2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9">
        <f t="shared" si="221"/>
        <v>73.239999999999995</v>
      </c>
      <c r="Q3573" t="s">
        <v>8321</v>
      </c>
      <c r="R3573" t="s">
        <v>8322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 s="21">
        <v>500</v>
      </c>
      <c r="E3574" s="2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9">
        <f t="shared" si="221"/>
        <v>55.555555555555557</v>
      </c>
      <c r="Q3574" t="s">
        <v>8321</v>
      </c>
      <c r="R3574" t="s">
        <v>8322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 s="21">
        <v>3000</v>
      </c>
      <c r="E3575" s="2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9">
        <f t="shared" si="221"/>
        <v>39.53846153846154</v>
      </c>
      <c r="Q3575" t="s">
        <v>8321</v>
      </c>
      <c r="R3575" t="s">
        <v>8322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 s="21">
        <v>5800</v>
      </c>
      <c r="E3576" s="2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9">
        <f t="shared" si="221"/>
        <v>136.77777777777777</v>
      </c>
      <c r="Q3576" t="s">
        <v>8321</v>
      </c>
      <c r="R3576" t="s">
        <v>8322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 s="21">
        <v>10000</v>
      </c>
      <c r="E3577" s="2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9">
        <f t="shared" si="221"/>
        <v>99.343137254901961</v>
      </c>
      <c r="Q3577" t="s">
        <v>8321</v>
      </c>
      <c r="R3577" t="s">
        <v>8322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 s="21">
        <v>100</v>
      </c>
      <c r="E3578" s="2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9">
        <f t="shared" si="221"/>
        <v>20</v>
      </c>
      <c r="Q3578" t="s">
        <v>8321</v>
      </c>
      <c r="R3578" t="s">
        <v>8322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 s="21">
        <v>600</v>
      </c>
      <c r="E3579" s="2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9">
        <f t="shared" si="221"/>
        <v>28.888888888888889</v>
      </c>
      <c r="Q3579" t="s">
        <v>8321</v>
      </c>
      <c r="R3579" t="s">
        <v>8322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 s="21">
        <v>1500</v>
      </c>
      <c r="E3580" s="2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9">
        <f t="shared" si="221"/>
        <v>40.545945945945945</v>
      </c>
      <c r="Q3580" t="s">
        <v>8321</v>
      </c>
      <c r="R3580" t="s">
        <v>8322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 s="21">
        <v>500</v>
      </c>
      <c r="E3581" s="2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9">
        <f t="shared" si="221"/>
        <v>35.714285714285715</v>
      </c>
      <c r="Q3581" t="s">
        <v>8321</v>
      </c>
      <c r="R3581" t="s">
        <v>8322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 s="21">
        <v>900</v>
      </c>
      <c r="E3582" s="2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9">
        <f t="shared" si="221"/>
        <v>37.962962962962962</v>
      </c>
      <c r="Q3582" t="s">
        <v>8321</v>
      </c>
      <c r="R3582" t="s">
        <v>8322</v>
      </c>
      <c r="S3582" s="13">
        <f t="shared" si="222"/>
        <v>42026.176180555558</v>
      </c>
      <c r="T3582" s="13">
        <f t="shared" si="223"/>
        <v>42064.207638888889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 s="21">
        <v>1500</v>
      </c>
      <c r="E3583" s="2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9">
        <f t="shared" si="221"/>
        <v>33.333333333333336</v>
      </c>
      <c r="Q3583" t="s">
        <v>8321</v>
      </c>
      <c r="R3583" t="s">
        <v>8322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 s="21">
        <v>1000</v>
      </c>
      <c r="E3584" s="2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9">
        <f t="shared" si="221"/>
        <v>58.571428571428569</v>
      </c>
      <c r="Q3584" t="s">
        <v>8321</v>
      </c>
      <c r="R3584" t="s">
        <v>8322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 s="21">
        <v>3000</v>
      </c>
      <c r="E3585" s="2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9">
        <f t="shared" si="221"/>
        <v>135.625</v>
      </c>
      <c r="Q3585" t="s">
        <v>8321</v>
      </c>
      <c r="R3585" t="s">
        <v>8322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 s="21">
        <v>3000</v>
      </c>
      <c r="E3586" s="2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9">
        <f t="shared" si="221"/>
        <v>30.9375</v>
      </c>
      <c r="Q3586" t="s">
        <v>8321</v>
      </c>
      <c r="R3586" t="s">
        <v>8322</v>
      </c>
      <c r="S3586" s="13">
        <f t="shared" si="222"/>
        <v>42168.316481481481</v>
      </c>
      <c r="T3586" s="13">
        <f t="shared" si="223"/>
        <v>42198.316481481481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 s="21">
        <v>3400</v>
      </c>
      <c r="E3587" s="2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8321</v>
      </c>
      <c r="R3587" t="s">
        <v>8322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 s="21">
        <v>7500</v>
      </c>
      <c r="E3588" s="2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9">
        <f t="shared" si="225"/>
        <v>151.9814814814815</v>
      </c>
      <c r="Q3588" t="s">
        <v>8321</v>
      </c>
      <c r="R3588" t="s">
        <v>8322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 s="21">
        <v>500</v>
      </c>
      <c r="E3589" s="2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9">
        <f t="shared" si="225"/>
        <v>22.607142857142858</v>
      </c>
      <c r="Q3589" t="s">
        <v>8321</v>
      </c>
      <c r="R3589" t="s">
        <v>8322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 s="21">
        <v>200</v>
      </c>
      <c r="E3590" s="2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9">
        <f t="shared" si="225"/>
        <v>18.272727272727273</v>
      </c>
      <c r="Q3590" t="s">
        <v>8321</v>
      </c>
      <c r="R3590" t="s">
        <v>8322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 s="21">
        <v>4000</v>
      </c>
      <c r="E3591" s="2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9">
        <f t="shared" si="225"/>
        <v>82.258064516129039</v>
      </c>
      <c r="Q3591" t="s">
        <v>8321</v>
      </c>
      <c r="R3591" t="s">
        <v>8322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 s="21">
        <v>5000</v>
      </c>
      <c r="E3592" s="2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9">
        <f t="shared" si="225"/>
        <v>68.534246575342465</v>
      </c>
      <c r="Q3592" t="s">
        <v>8321</v>
      </c>
      <c r="R3592" t="s">
        <v>8322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 s="21">
        <v>700</v>
      </c>
      <c r="E3593" s="2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9">
        <f t="shared" si="225"/>
        <v>68.055555555555557</v>
      </c>
      <c r="Q3593" t="s">
        <v>8321</v>
      </c>
      <c r="R3593" t="s">
        <v>8322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 s="21">
        <v>2000</v>
      </c>
      <c r="E3594" s="2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9">
        <f t="shared" si="225"/>
        <v>72.714285714285708</v>
      </c>
      <c r="Q3594" t="s">
        <v>8321</v>
      </c>
      <c r="R3594" t="s">
        <v>8322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 s="21">
        <v>3000</v>
      </c>
      <c r="E3595" s="2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9">
        <f t="shared" si="225"/>
        <v>77.186046511627907</v>
      </c>
      <c r="Q3595" t="s">
        <v>8321</v>
      </c>
      <c r="R3595" t="s">
        <v>8322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 s="21">
        <v>1600</v>
      </c>
      <c r="E3596" s="2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9">
        <f t="shared" si="225"/>
        <v>55.972222222222221</v>
      </c>
      <c r="Q3596" t="s">
        <v>8321</v>
      </c>
      <c r="R3596" t="s">
        <v>8322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 s="21">
        <v>2600</v>
      </c>
      <c r="E3597" s="2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9">
        <f t="shared" si="225"/>
        <v>49.693548387096776</v>
      </c>
      <c r="Q3597" t="s">
        <v>8321</v>
      </c>
      <c r="R3597" t="s">
        <v>8322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 s="21">
        <v>1100</v>
      </c>
      <c r="E3598" s="2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9">
        <f t="shared" si="225"/>
        <v>79</v>
      </c>
      <c r="Q3598" t="s">
        <v>8321</v>
      </c>
      <c r="R3598" t="s">
        <v>8322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 s="21">
        <v>2500</v>
      </c>
      <c r="E3599" s="2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9">
        <f t="shared" si="225"/>
        <v>77.727272727272734</v>
      </c>
      <c r="Q3599" t="s">
        <v>8321</v>
      </c>
      <c r="R3599" t="s">
        <v>8322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 s="21">
        <v>1000</v>
      </c>
      <c r="E3600" s="2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9">
        <f t="shared" si="225"/>
        <v>40.777777777777779</v>
      </c>
      <c r="Q3600" t="s">
        <v>8321</v>
      </c>
      <c r="R3600" t="s">
        <v>8322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 s="21">
        <v>500</v>
      </c>
      <c r="E3601" s="2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9">
        <f t="shared" si="225"/>
        <v>59.411764705882355</v>
      </c>
      <c r="Q3601" t="s">
        <v>8321</v>
      </c>
      <c r="R3601" t="s">
        <v>8322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 s="21">
        <v>10</v>
      </c>
      <c r="E3602" s="21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9">
        <f t="shared" si="225"/>
        <v>3.25</v>
      </c>
      <c r="Q3602" t="s">
        <v>8321</v>
      </c>
      <c r="R3602" t="s">
        <v>8322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 s="21">
        <v>2000</v>
      </c>
      <c r="E3603" s="2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9">
        <f t="shared" si="225"/>
        <v>39.377358490566039</v>
      </c>
      <c r="Q3603" t="s">
        <v>8321</v>
      </c>
      <c r="R3603" t="s">
        <v>8322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 s="21">
        <v>4000</v>
      </c>
      <c r="E3604" s="2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9">
        <f t="shared" si="225"/>
        <v>81.673469387755105</v>
      </c>
      <c r="Q3604" t="s">
        <v>8321</v>
      </c>
      <c r="R3604" t="s">
        <v>8322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 s="21">
        <v>1500</v>
      </c>
      <c r="E3605" s="2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9">
        <f t="shared" si="225"/>
        <v>44.912280701754383</v>
      </c>
      <c r="Q3605" t="s">
        <v>8321</v>
      </c>
      <c r="R3605" t="s">
        <v>8322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 s="21">
        <v>3000</v>
      </c>
      <c r="E3606" s="2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9">
        <f t="shared" si="225"/>
        <v>49.05797101449275</v>
      </c>
      <c r="Q3606" t="s">
        <v>8321</v>
      </c>
      <c r="R3606" t="s">
        <v>8322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 s="21">
        <v>250</v>
      </c>
      <c r="E3607" s="2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9">
        <f t="shared" si="225"/>
        <v>30.666666666666668</v>
      </c>
      <c r="Q3607" t="s">
        <v>8321</v>
      </c>
      <c r="R3607" t="s">
        <v>8322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 s="21">
        <v>3000</v>
      </c>
      <c r="E3608" s="2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9">
        <f t="shared" si="225"/>
        <v>61.0625</v>
      </c>
      <c r="Q3608" t="s">
        <v>8321</v>
      </c>
      <c r="R3608" t="s">
        <v>8322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 s="21">
        <v>550</v>
      </c>
      <c r="E3609" s="2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9">
        <f t="shared" si="225"/>
        <v>29</v>
      </c>
      <c r="Q3609" t="s">
        <v>8321</v>
      </c>
      <c r="R3609" t="s">
        <v>8322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 s="21">
        <v>800</v>
      </c>
      <c r="E3610" s="2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9">
        <f t="shared" si="225"/>
        <v>29.62962962962963</v>
      </c>
      <c r="Q3610" t="s">
        <v>8321</v>
      </c>
      <c r="R3610" t="s">
        <v>8322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 s="21">
        <v>1960</v>
      </c>
      <c r="E3611" s="2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9">
        <f t="shared" si="225"/>
        <v>143.0952380952381</v>
      </c>
      <c r="Q3611" t="s">
        <v>8321</v>
      </c>
      <c r="R3611" t="s">
        <v>8322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 s="21">
        <v>1000</v>
      </c>
      <c r="E3612" s="2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9">
        <f t="shared" si="225"/>
        <v>52.354838709677416</v>
      </c>
      <c r="Q3612" t="s">
        <v>8321</v>
      </c>
      <c r="R3612" t="s">
        <v>8322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 s="21">
        <v>2500</v>
      </c>
      <c r="E3613" s="2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9">
        <f t="shared" si="225"/>
        <v>66.666666666666671</v>
      </c>
      <c r="Q3613" t="s">
        <v>8321</v>
      </c>
      <c r="R3613" t="s">
        <v>8322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 s="21">
        <v>5000</v>
      </c>
      <c r="E3614" s="2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9">
        <f t="shared" si="225"/>
        <v>126.66666666666667</v>
      </c>
      <c r="Q3614" t="s">
        <v>8321</v>
      </c>
      <c r="R3614" t="s">
        <v>8322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 s="21">
        <v>1250</v>
      </c>
      <c r="E3615" s="2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9">
        <f t="shared" si="225"/>
        <v>62.5</v>
      </c>
      <c r="Q3615" t="s">
        <v>8321</v>
      </c>
      <c r="R3615" t="s">
        <v>8322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 s="21">
        <v>2500</v>
      </c>
      <c r="E3616" s="2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9">
        <f t="shared" si="225"/>
        <v>35.492957746478872</v>
      </c>
      <c r="Q3616" t="s">
        <v>8321</v>
      </c>
      <c r="R3616" t="s">
        <v>8322</v>
      </c>
      <c r="S3616" s="13">
        <f t="shared" si="226"/>
        <v>42144.041851851856</v>
      </c>
      <c r="T3616" s="13">
        <f t="shared" si="227"/>
        <v>42174.041851851856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 s="21">
        <v>2500</v>
      </c>
      <c r="E3617" s="2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9">
        <f t="shared" si="225"/>
        <v>37.083333333333336</v>
      </c>
      <c r="Q3617" t="s">
        <v>8321</v>
      </c>
      <c r="R3617" t="s">
        <v>8322</v>
      </c>
      <c r="S3617" s="13">
        <f t="shared" si="226"/>
        <v>42318.593703703707</v>
      </c>
      <c r="T3617" s="13">
        <f t="shared" si="227"/>
        <v>42348.593703703707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 s="21">
        <v>2500</v>
      </c>
      <c r="E3618" s="2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9">
        <f t="shared" si="225"/>
        <v>69.333333333333329</v>
      </c>
      <c r="Q3618" t="s">
        <v>8321</v>
      </c>
      <c r="R3618" t="s">
        <v>8322</v>
      </c>
      <c r="S3618" s="13">
        <f t="shared" si="226"/>
        <v>42052.949814814812</v>
      </c>
      <c r="T3618" s="13">
        <f t="shared" si="227"/>
        <v>42082.908148148148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 s="21">
        <v>740</v>
      </c>
      <c r="E3619" s="2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9">
        <f t="shared" si="225"/>
        <v>17.254901960784313</v>
      </c>
      <c r="Q3619" t="s">
        <v>8321</v>
      </c>
      <c r="R3619" t="s">
        <v>8322</v>
      </c>
      <c r="S3619" s="13">
        <f t="shared" si="226"/>
        <v>42779.610289351855</v>
      </c>
      <c r="T3619" s="13">
        <f t="shared" si="227"/>
        <v>42794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 s="21">
        <v>2000</v>
      </c>
      <c r="E3620" s="2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9">
        <f t="shared" si="225"/>
        <v>36.071428571428569</v>
      </c>
      <c r="Q3620" t="s">
        <v>8321</v>
      </c>
      <c r="R3620" t="s">
        <v>8322</v>
      </c>
      <c r="S3620" s="13">
        <f t="shared" si="226"/>
        <v>42128.627893518518</v>
      </c>
      <c r="T3620" s="13">
        <f t="shared" si="227"/>
        <v>42158.627893518518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 s="21">
        <v>1000</v>
      </c>
      <c r="E3621" s="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9">
        <f t="shared" si="225"/>
        <v>66.470588235294116</v>
      </c>
      <c r="Q3621" t="s">
        <v>8321</v>
      </c>
      <c r="R3621" t="s">
        <v>8322</v>
      </c>
      <c r="S3621" s="13">
        <f t="shared" si="226"/>
        <v>42661.132245370376</v>
      </c>
      <c r="T3621" s="13">
        <f t="shared" si="227"/>
        <v>42693.916666666672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 s="21">
        <v>10500</v>
      </c>
      <c r="E3622" s="2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9">
        <f t="shared" si="225"/>
        <v>56.065989847715734</v>
      </c>
      <c r="Q3622" t="s">
        <v>8321</v>
      </c>
      <c r="R3622" t="s">
        <v>8322</v>
      </c>
      <c r="S3622" s="13">
        <f t="shared" si="226"/>
        <v>42037.938206018516</v>
      </c>
      <c r="T3622" s="13">
        <f t="shared" si="227"/>
        <v>42068.166666666672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 s="21">
        <v>3000</v>
      </c>
      <c r="E3623" s="2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9">
        <f t="shared" si="225"/>
        <v>47.028571428571432</v>
      </c>
      <c r="Q3623" t="s">
        <v>8321</v>
      </c>
      <c r="R3623" t="s">
        <v>8322</v>
      </c>
      <c r="S3623" s="13">
        <f t="shared" si="226"/>
        <v>42619.935694444444</v>
      </c>
      <c r="T3623" s="13">
        <f t="shared" si="227"/>
        <v>42643.875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 s="21">
        <v>1000</v>
      </c>
      <c r="E3624" s="2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9">
        <f t="shared" si="225"/>
        <v>47.666190476190479</v>
      </c>
      <c r="Q3624" t="s">
        <v>8321</v>
      </c>
      <c r="R3624" t="s">
        <v>8322</v>
      </c>
      <c r="S3624" s="13">
        <f t="shared" si="226"/>
        <v>41877.221886574072</v>
      </c>
      <c r="T3624" s="13">
        <f t="shared" si="227"/>
        <v>41910.140972222223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 s="21">
        <v>2500</v>
      </c>
      <c r="E3625" s="2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9">
        <f t="shared" si="225"/>
        <v>88.235294117647058</v>
      </c>
      <c r="Q3625" t="s">
        <v>8321</v>
      </c>
      <c r="R3625" t="s">
        <v>8322</v>
      </c>
      <c r="S3625" s="13">
        <f t="shared" si="226"/>
        <v>41828.736921296295</v>
      </c>
      <c r="T3625" s="13">
        <f t="shared" si="227"/>
        <v>41846.291666666664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 s="21">
        <v>3000</v>
      </c>
      <c r="E3626" s="2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9">
        <f t="shared" si="225"/>
        <v>80.717948717948715</v>
      </c>
      <c r="Q3626" t="s">
        <v>8321</v>
      </c>
      <c r="R3626" t="s">
        <v>8322</v>
      </c>
      <c r="S3626" s="13">
        <f t="shared" si="226"/>
        <v>42545.774189814809</v>
      </c>
      <c r="T3626" s="13">
        <f t="shared" si="227"/>
        <v>42605.774189814809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 s="21">
        <v>3000</v>
      </c>
      <c r="E3627" s="2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9">
        <f t="shared" si="225"/>
        <v>39.487179487179489</v>
      </c>
      <c r="Q3627" t="s">
        <v>8321</v>
      </c>
      <c r="R3627" t="s">
        <v>8322</v>
      </c>
      <c r="S3627" s="13">
        <f t="shared" si="226"/>
        <v>42157.652511574073</v>
      </c>
      <c r="T3627" s="13">
        <f t="shared" si="227"/>
        <v>42187.652511574073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 s="21">
        <v>4000</v>
      </c>
      <c r="E3628" s="2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9">
        <f t="shared" si="225"/>
        <v>84.854166666666671</v>
      </c>
      <c r="Q3628" t="s">
        <v>8321</v>
      </c>
      <c r="R3628" t="s">
        <v>8322</v>
      </c>
      <c r="S3628" s="13">
        <f t="shared" si="226"/>
        <v>41846.667326388888</v>
      </c>
      <c r="T3628" s="13">
        <f t="shared" si="227"/>
        <v>41867.667326388888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 s="21">
        <v>2000</v>
      </c>
      <c r="E3629" s="2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9">
        <f t="shared" si="225"/>
        <v>68.965517241379317</v>
      </c>
      <c r="Q3629" t="s">
        <v>8321</v>
      </c>
      <c r="R3629" t="s">
        <v>8322</v>
      </c>
      <c r="S3629" s="13">
        <f t="shared" si="226"/>
        <v>42460.741747685184</v>
      </c>
      <c r="T3629" s="13">
        <f t="shared" si="227"/>
        <v>42511.165972222225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 s="21">
        <v>100000</v>
      </c>
      <c r="E3630" s="21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 t="e">
        <f t="shared" si="225"/>
        <v>#DIV/0!</v>
      </c>
      <c r="Q3630" t="s">
        <v>8321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 s="21">
        <v>1000000</v>
      </c>
      <c r="E3631" s="2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9">
        <f t="shared" si="225"/>
        <v>1</v>
      </c>
      <c r="Q3631" t="s">
        <v>8321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 s="21">
        <v>3000</v>
      </c>
      <c r="E3632" s="21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9">
        <f t="shared" si="225"/>
        <v>1</v>
      </c>
      <c r="Q3632" t="s">
        <v>8321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 s="21">
        <v>17100</v>
      </c>
      <c r="E3633" s="2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9">
        <f t="shared" si="225"/>
        <v>147.88135593220338</v>
      </c>
      <c r="Q3633" t="s">
        <v>8321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 s="21">
        <v>500</v>
      </c>
      <c r="E3634" s="2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9">
        <f t="shared" si="225"/>
        <v>100</v>
      </c>
      <c r="Q3634" t="s">
        <v>8321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 s="21">
        <v>5000</v>
      </c>
      <c r="E3635" s="2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9">
        <f t="shared" si="225"/>
        <v>56.838709677419352</v>
      </c>
      <c r="Q3635" t="s">
        <v>8321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 s="21">
        <v>75000</v>
      </c>
      <c r="E3636" s="2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9">
        <f t="shared" si="225"/>
        <v>176.94444444444446</v>
      </c>
      <c r="Q3636" t="s">
        <v>8321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 s="21">
        <v>3500</v>
      </c>
      <c r="E3637" s="2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9">
        <f t="shared" si="225"/>
        <v>127.6</v>
      </c>
      <c r="Q3637" t="s">
        <v>8321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 s="21">
        <v>150000</v>
      </c>
      <c r="E3638" s="21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 t="e">
        <f t="shared" si="225"/>
        <v>#DIV/0!</v>
      </c>
      <c r="Q3638" t="s">
        <v>8321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 s="21">
        <v>3000</v>
      </c>
      <c r="E3639" s="2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9">
        <f t="shared" si="225"/>
        <v>66.142857142857139</v>
      </c>
      <c r="Q3639" t="s">
        <v>8321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 s="21">
        <v>3300</v>
      </c>
      <c r="E3640" s="2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9">
        <f t="shared" si="225"/>
        <v>108</v>
      </c>
      <c r="Q3640" t="s">
        <v>8321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 s="21">
        <v>25000</v>
      </c>
      <c r="E3641" s="2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9">
        <f t="shared" si="225"/>
        <v>1</v>
      </c>
      <c r="Q3641" t="s">
        <v>8321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 s="21">
        <v>1000</v>
      </c>
      <c r="E3642" s="21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9">
        <f t="shared" si="225"/>
        <v>18.333333333333332</v>
      </c>
      <c r="Q3642" t="s">
        <v>8321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 s="21">
        <v>3000</v>
      </c>
      <c r="E3643" s="21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 t="e">
        <f t="shared" si="225"/>
        <v>#DIV/0!</v>
      </c>
      <c r="Q3643" t="s">
        <v>8321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 s="21">
        <v>700</v>
      </c>
      <c r="E3644" s="21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9">
        <f t="shared" si="225"/>
        <v>7.5</v>
      </c>
      <c r="Q3644" t="s">
        <v>8321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 s="21">
        <v>25000</v>
      </c>
      <c r="E3645" s="21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 t="e">
        <f t="shared" si="225"/>
        <v>#DIV/0!</v>
      </c>
      <c r="Q3645" t="s">
        <v>8321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 s="21">
        <v>5000</v>
      </c>
      <c r="E3646" s="2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9">
        <f t="shared" si="225"/>
        <v>68.416666666666671</v>
      </c>
      <c r="Q3646" t="s">
        <v>8321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 s="21">
        <v>1000</v>
      </c>
      <c r="E3647" s="21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9">
        <f t="shared" si="225"/>
        <v>1</v>
      </c>
      <c r="Q3647" t="s">
        <v>8321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 s="21">
        <v>10000</v>
      </c>
      <c r="E3648" s="2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9">
        <f t="shared" si="225"/>
        <v>60.125</v>
      </c>
      <c r="Q3648" t="s">
        <v>8321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 s="21">
        <v>500</v>
      </c>
      <c r="E3649" s="21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9">
        <f t="shared" si="225"/>
        <v>15</v>
      </c>
      <c r="Q3649" t="s">
        <v>8321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 s="21">
        <v>40000</v>
      </c>
      <c r="E3650" s="2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9">
        <f t="shared" si="225"/>
        <v>550.04109589041093</v>
      </c>
      <c r="Q3650" t="s">
        <v>8321</v>
      </c>
      <c r="R3650" t="s">
        <v>8322</v>
      </c>
      <c r="S3650" s="13">
        <f t="shared" si="226"/>
        <v>41887.292187500003</v>
      </c>
      <c r="T3650" s="13">
        <f t="shared" si="227"/>
        <v>41917.292187500003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 s="21">
        <v>750</v>
      </c>
      <c r="E3651" s="2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 s="9">
        <f t="shared" ref="P3651:P3714" si="229">E3651/L3651</f>
        <v>97.5</v>
      </c>
      <c r="Q3651" t="s">
        <v>8321</v>
      </c>
      <c r="R3651" t="s">
        <v>8322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 s="21">
        <v>500</v>
      </c>
      <c r="E3652" s="2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9">
        <f t="shared" si="229"/>
        <v>29.411764705882351</v>
      </c>
      <c r="Q3652" t="s">
        <v>8321</v>
      </c>
      <c r="R3652" t="s">
        <v>8322</v>
      </c>
      <c r="S3652" s="13">
        <f t="shared" si="230"/>
        <v>42381.478981481487</v>
      </c>
      <c r="T3652" s="13">
        <f t="shared" si="231"/>
        <v>42402.478981481487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 s="21">
        <v>500</v>
      </c>
      <c r="E3653" s="2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9">
        <f t="shared" si="229"/>
        <v>57.777777777777779</v>
      </c>
      <c r="Q3653" t="s">
        <v>8321</v>
      </c>
      <c r="R3653" t="s">
        <v>8322</v>
      </c>
      <c r="S3653" s="13">
        <f t="shared" si="230"/>
        <v>41828.646319444444</v>
      </c>
      <c r="T3653" s="13">
        <f t="shared" si="231"/>
        <v>41861.665972222225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 s="21">
        <v>300</v>
      </c>
      <c r="E3654" s="2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9">
        <f t="shared" si="229"/>
        <v>44.235294117647058</v>
      </c>
      <c r="Q3654" t="s">
        <v>8321</v>
      </c>
      <c r="R3654" t="s">
        <v>8322</v>
      </c>
      <c r="S3654" s="13">
        <f t="shared" si="230"/>
        <v>42596.644699074073</v>
      </c>
      <c r="T3654" s="13">
        <f t="shared" si="231"/>
        <v>42607.165972222225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 s="21">
        <v>2000</v>
      </c>
      <c r="E3655" s="2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9">
        <f t="shared" si="229"/>
        <v>60.909090909090907</v>
      </c>
      <c r="Q3655" t="s">
        <v>8321</v>
      </c>
      <c r="R3655" t="s">
        <v>8322</v>
      </c>
      <c r="S3655" s="13">
        <f t="shared" si="230"/>
        <v>42191.363506944443</v>
      </c>
      <c r="T3655" s="13">
        <f t="shared" si="231"/>
        <v>42221.363506944443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 s="21">
        <v>1500</v>
      </c>
      <c r="E3656" s="2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9">
        <f t="shared" si="229"/>
        <v>68.84210526315789</v>
      </c>
      <c r="Q3656" t="s">
        <v>8321</v>
      </c>
      <c r="R3656" t="s">
        <v>8322</v>
      </c>
      <c r="S3656" s="13">
        <f t="shared" si="230"/>
        <v>42440.416504629626</v>
      </c>
      <c r="T3656" s="13">
        <f t="shared" si="231"/>
        <v>42463.708333333328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 s="21">
        <v>5000</v>
      </c>
      <c r="E3657" s="2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9">
        <f t="shared" si="229"/>
        <v>73.582278481012665</v>
      </c>
      <c r="Q3657" t="s">
        <v>8321</v>
      </c>
      <c r="R3657" t="s">
        <v>8322</v>
      </c>
      <c r="S3657" s="13">
        <f t="shared" si="230"/>
        <v>42173.803217592591</v>
      </c>
      <c r="T3657" s="13">
        <f t="shared" si="231"/>
        <v>42203.290972222225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 s="21">
        <v>5000</v>
      </c>
      <c r="E3658" s="2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9">
        <f t="shared" si="229"/>
        <v>115.02173913043478</v>
      </c>
      <c r="Q3658" t="s">
        <v>8321</v>
      </c>
      <c r="R3658" t="s">
        <v>8322</v>
      </c>
      <c r="S3658" s="13">
        <f t="shared" si="230"/>
        <v>42737.910138888896</v>
      </c>
      <c r="T3658" s="13">
        <f t="shared" si="231"/>
        <v>42767.957638888889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 s="21">
        <v>2000</v>
      </c>
      <c r="E3659" s="2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9">
        <f t="shared" si="229"/>
        <v>110.75</v>
      </c>
      <c r="Q3659" t="s">
        <v>8321</v>
      </c>
      <c r="R3659" t="s">
        <v>8322</v>
      </c>
      <c r="S3659" s="13">
        <f t="shared" si="230"/>
        <v>42499.629849537043</v>
      </c>
      <c r="T3659" s="13">
        <f t="shared" si="231"/>
        <v>42522.904166666667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 s="21">
        <v>1500</v>
      </c>
      <c r="E3660" s="2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9">
        <f t="shared" si="229"/>
        <v>75.5</v>
      </c>
      <c r="Q3660" t="s">
        <v>8321</v>
      </c>
      <c r="R3660" t="s">
        <v>8322</v>
      </c>
      <c r="S3660" s="13">
        <f t="shared" si="230"/>
        <v>41775.858564814815</v>
      </c>
      <c r="T3660" s="13">
        <f t="shared" si="231"/>
        <v>41822.165972222225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 s="21">
        <v>3000</v>
      </c>
      <c r="E3661" s="2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9">
        <f t="shared" si="229"/>
        <v>235.46153846153845</v>
      </c>
      <c r="Q3661" t="s">
        <v>8321</v>
      </c>
      <c r="R3661" t="s">
        <v>8322</v>
      </c>
      <c r="S3661" s="13">
        <f t="shared" si="230"/>
        <v>42055.277199074073</v>
      </c>
      <c r="T3661" s="13">
        <f t="shared" si="231"/>
        <v>42082.610416666663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 s="21">
        <v>250</v>
      </c>
      <c r="E3662" s="2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9">
        <f t="shared" si="229"/>
        <v>11.363636363636363</v>
      </c>
      <c r="Q3662" t="s">
        <v>8321</v>
      </c>
      <c r="R3662" t="s">
        <v>8322</v>
      </c>
      <c r="S3662" s="13">
        <f t="shared" si="230"/>
        <v>41971.881076388891</v>
      </c>
      <c r="T3662" s="13">
        <f t="shared" si="231"/>
        <v>41996.881076388891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 s="21">
        <v>3000</v>
      </c>
      <c r="E3663" s="2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9">
        <f t="shared" si="229"/>
        <v>92.5</v>
      </c>
      <c r="Q3663" t="s">
        <v>8321</v>
      </c>
      <c r="R3663" t="s">
        <v>8322</v>
      </c>
      <c r="S3663" s="13">
        <f t="shared" si="230"/>
        <v>42447.896666666667</v>
      </c>
      <c r="T3663" s="13">
        <f t="shared" si="231"/>
        <v>42470.166666666672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 s="21">
        <v>8000</v>
      </c>
      <c r="E3664" s="2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9">
        <f t="shared" si="229"/>
        <v>202.85</v>
      </c>
      <c r="Q3664" t="s">
        <v>8321</v>
      </c>
      <c r="R3664" t="s">
        <v>8322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 s="21">
        <v>225</v>
      </c>
      <c r="E3665" s="2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9">
        <f t="shared" si="229"/>
        <v>26</v>
      </c>
      <c r="Q3665" t="s">
        <v>8321</v>
      </c>
      <c r="R3665" t="s">
        <v>8322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 s="21">
        <v>800</v>
      </c>
      <c r="E3666" s="2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9">
        <f t="shared" si="229"/>
        <v>46.05263157894737</v>
      </c>
      <c r="Q3666" t="s">
        <v>8321</v>
      </c>
      <c r="R3666" t="s">
        <v>8322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 s="21">
        <v>620</v>
      </c>
      <c r="E3667" s="2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9">
        <f t="shared" si="229"/>
        <v>51</v>
      </c>
      <c r="Q3667" t="s">
        <v>8321</v>
      </c>
      <c r="R3667" t="s">
        <v>8322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 s="21">
        <v>1200</v>
      </c>
      <c r="E3668" s="2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9">
        <f t="shared" si="229"/>
        <v>31.578947368421051</v>
      </c>
      <c r="Q3668" t="s">
        <v>8321</v>
      </c>
      <c r="R3668" t="s">
        <v>8322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 s="21">
        <v>3000</v>
      </c>
      <c r="E3669" s="2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9">
        <f t="shared" si="229"/>
        <v>53.363965517241382</v>
      </c>
      <c r="Q3669" t="s">
        <v>8321</v>
      </c>
      <c r="R3669" t="s">
        <v>8322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 s="21">
        <v>1000</v>
      </c>
      <c r="E3670" s="2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9">
        <f t="shared" si="229"/>
        <v>36.964285714285715</v>
      </c>
      <c r="Q3670" t="s">
        <v>8321</v>
      </c>
      <c r="R3670" t="s">
        <v>8322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 s="21">
        <v>1000</v>
      </c>
      <c r="E3671" s="2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9">
        <f t="shared" si="229"/>
        <v>81.294117647058826</v>
      </c>
      <c r="Q3671" t="s">
        <v>8321</v>
      </c>
      <c r="R3671" t="s">
        <v>8322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 s="21">
        <v>220</v>
      </c>
      <c r="E3672" s="2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9">
        <f t="shared" si="229"/>
        <v>20.083333333333332</v>
      </c>
      <c r="Q3672" t="s">
        <v>8321</v>
      </c>
      <c r="R3672" t="s">
        <v>8322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 s="21">
        <v>3500</v>
      </c>
      <c r="E3673" s="2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9">
        <f t="shared" si="229"/>
        <v>88.25</v>
      </c>
      <c r="Q3673" t="s">
        <v>8321</v>
      </c>
      <c r="R3673" t="s">
        <v>8322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 s="21">
        <v>3000</v>
      </c>
      <c r="E3674" s="2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9">
        <f t="shared" si="229"/>
        <v>53.438596491228068</v>
      </c>
      <c r="Q3674" t="s">
        <v>8321</v>
      </c>
      <c r="R3674" t="s">
        <v>8322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 s="21">
        <v>4000</v>
      </c>
      <c r="E3675" s="2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9">
        <f t="shared" si="229"/>
        <v>39.868421052631582</v>
      </c>
      <c r="Q3675" t="s">
        <v>8321</v>
      </c>
      <c r="R3675" t="s">
        <v>8322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 s="21">
        <v>4500</v>
      </c>
      <c r="E3676" s="2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9">
        <f t="shared" si="229"/>
        <v>145.16129032258064</v>
      </c>
      <c r="Q3676" t="s">
        <v>8321</v>
      </c>
      <c r="R3676" t="s">
        <v>8322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 s="21">
        <v>50</v>
      </c>
      <c r="E3677" s="21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9">
        <f t="shared" si="229"/>
        <v>23.333333333333332</v>
      </c>
      <c r="Q3677" t="s">
        <v>8321</v>
      </c>
      <c r="R3677" t="s">
        <v>8322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 s="21">
        <v>800</v>
      </c>
      <c r="E3678" s="2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9">
        <f t="shared" si="229"/>
        <v>64.375</v>
      </c>
      <c r="Q3678" t="s">
        <v>8321</v>
      </c>
      <c r="R3678" t="s">
        <v>8322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 s="21">
        <v>12000</v>
      </c>
      <c r="E3679" s="2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9">
        <f t="shared" si="229"/>
        <v>62.052763819095475</v>
      </c>
      <c r="Q3679" t="s">
        <v>8321</v>
      </c>
      <c r="R3679" t="s">
        <v>8322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 s="21">
        <v>2000</v>
      </c>
      <c r="E3680" s="2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9">
        <f t="shared" si="229"/>
        <v>66.129032258064512</v>
      </c>
      <c r="Q3680" t="s">
        <v>8321</v>
      </c>
      <c r="R3680" t="s">
        <v>8322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 s="21">
        <v>2000</v>
      </c>
      <c r="E3681" s="2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9">
        <f t="shared" si="229"/>
        <v>73.400000000000006</v>
      </c>
      <c r="Q3681" t="s">
        <v>8321</v>
      </c>
      <c r="R3681" t="s">
        <v>8322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 s="21">
        <v>3000</v>
      </c>
      <c r="E3682" s="2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9">
        <f t="shared" si="229"/>
        <v>99.5</v>
      </c>
      <c r="Q3682" t="s">
        <v>8321</v>
      </c>
      <c r="R3682" t="s">
        <v>8322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 s="21">
        <v>1000</v>
      </c>
      <c r="E3683" s="2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9">
        <f t="shared" si="229"/>
        <v>62.166666666666664</v>
      </c>
      <c r="Q3683" t="s">
        <v>8321</v>
      </c>
      <c r="R3683" t="s">
        <v>8322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 s="21">
        <v>3000</v>
      </c>
      <c r="E3684" s="2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9">
        <f t="shared" si="229"/>
        <v>62.328358208955223</v>
      </c>
      <c r="Q3684" t="s">
        <v>8321</v>
      </c>
      <c r="R3684" t="s">
        <v>8322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 s="21">
        <v>3500</v>
      </c>
      <c r="E3685" s="2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9">
        <f t="shared" si="229"/>
        <v>58.787878787878789</v>
      </c>
      <c r="Q3685" t="s">
        <v>8321</v>
      </c>
      <c r="R3685" t="s">
        <v>8322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 s="21">
        <v>750</v>
      </c>
      <c r="E3686" s="2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9">
        <f t="shared" si="229"/>
        <v>45.347826086956523</v>
      </c>
      <c r="Q3686" t="s">
        <v>8321</v>
      </c>
      <c r="R3686" t="s">
        <v>8322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 s="21">
        <v>5000</v>
      </c>
      <c r="E3687" s="2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9">
        <f t="shared" si="229"/>
        <v>41.944444444444443</v>
      </c>
      <c r="Q3687" t="s">
        <v>8321</v>
      </c>
      <c r="R3687" t="s">
        <v>8322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 s="21">
        <v>350</v>
      </c>
      <c r="E3688" s="2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9">
        <f t="shared" si="229"/>
        <v>59.166666666666664</v>
      </c>
      <c r="Q3688" t="s">
        <v>8321</v>
      </c>
      <c r="R3688" t="s">
        <v>8322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 s="21">
        <v>5000</v>
      </c>
      <c r="E3689" s="2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9">
        <f t="shared" si="229"/>
        <v>200.49</v>
      </c>
      <c r="Q3689" t="s">
        <v>8321</v>
      </c>
      <c r="R3689" t="s">
        <v>8322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 s="21">
        <v>3000</v>
      </c>
      <c r="E3690" s="2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9">
        <f t="shared" si="229"/>
        <v>83.974358974358978</v>
      </c>
      <c r="Q3690" t="s">
        <v>8321</v>
      </c>
      <c r="R3690" t="s">
        <v>8322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 s="21">
        <v>3000</v>
      </c>
      <c r="E3691" s="2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9">
        <f t="shared" si="229"/>
        <v>57.258064516129032</v>
      </c>
      <c r="Q3691" t="s">
        <v>8321</v>
      </c>
      <c r="R3691" t="s">
        <v>8322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 s="21">
        <v>1500</v>
      </c>
      <c r="E3692" s="2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9">
        <f t="shared" si="229"/>
        <v>58.064516129032256</v>
      </c>
      <c r="Q3692" t="s">
        <v>8321</v>
      </c>
      <c r="R3692" t="s">
        <v>8322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 s="21">
        <v>40000</v>
      </c>
      <c r="E3693" s="2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9">
        <f t="shared" si="229"/>
        <v>186.80291970802921</v>
      </c>
      <c r="Q3693" t="s">
        <v>8321</v>
      </c>
      <c r="R3693" t="s">
        <v>8322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 s="21">
        <v>1000</v>
      </c>
      <c r="E3694" s="2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9">
        <f t="shared" si="229"/>
        <v>74.117647058823536</v>
      </c>
      <c r="Q3694" t="s">
        <v>8321</v>
      </c>
      <c r="R3694" t="s">
        <v>8322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 s="21">
        <v>333</v>
      </c>
      <c r="E3695" s="2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9">
        <f t="shared" si="229"/>
        <v>30.714285714285715</v>
      </c>
      <c r="Q3695" t="s">
        <v>8321</v>
      </c>
      <c r="R3695" t="s">
        <v>8322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 s="21">
        <v>3500</v>
      </c>
      <c r="E3696" s="2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9">
        <f t="shared" si="229"/>
        <v>62.666666666666664</v>
      </c>
      <c r="Q3696" t="s">
        <v>8321</v>
      </c>
      <c r="R3696" t="s">
        <v>8322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 s="21">
        <v>4000</v>
      </c>
      <c r="E3697" s="2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9">
        <f t="shared" si="229"/>
        <v>121.36363636363636</v>
      </c>
      <c r="Q3697" t="s">
        <v>8321</v>
      </c>
      <c r="R3697" t="s">
        <v>8322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 s="21">
        <v>2000</v>
      </c>
      <c r="E3698" s="2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9">
        <f t="shared" si="229"/>
        <v>39.743589743589745</v>
      </c>
      <c r="Q3698" t="s">
        <v>8321</v>
      </c>
      <c r="R3698" t="s">
        <v>8322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 s="21">
        <v>2000</v>
      </c>
      <c r="E3699" s="2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9">
        <f t="shared" si="229"/>
        <v>72</v>
      </c>
      <c r="Q3699" t="s">
        <v>8321</v>
      </c>
      <c r="R3699" t="s">
        <v>8322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 s="21">
        <v>5000</v>
      </c>
      <c r="E3700" s="2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9">
        <f t="shared" si="229"/>
        <v>40.632352941176471</v>
      </c>
      <c r="Q3700" t="s">
        <v>8321</v>
      </c>
      <c r="R3700" t="s">
        <v>8322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 s="21">
        <v>2500</v>
      </c>
      <c r="E3701" s="2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9">
        <f t="shared" si="229"/>
        <v>63</v>
      </c>
      <c r="Q3701" t="s">
        <v>8321</v>
      </c>
      <c r="R3701" t="s">
        <v>8322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 s="21">
        <v>500</v>
      </c>
      <c r="E3702" s="2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9">
        <f t="shared" si="229"/>
        <v>33.666666666666664</v>
      </c>
      <c r="Q3702" t="s">
        <v>8321</v>
      </c>
      <c r="R3702" t="s">
        <v>8322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 s="21">
        <v>1500</v>
      </c>
      <c r="E3703" s="2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9">
        <f t="shared" si="229"/>
        <v>38.589743589743591</v>
      </c>
      <c r="Q3703" t="s">
        <v>8321</v>
      </c>
      <c r="R3703" t="s">
        <v>8322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 s="21">
        <v>3000</v>
      </c>
      <c r="E3704" s="2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9">
        <f t="shared" si="229"/>
        <v>155.95238095238096</v>
      </c>
      <c r="Q3704" t="s">
        <v>8321</v>
      </c>
      <c r="R3704" t="s">
        <v>8322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 s="21">
        <v>1050</v>
      </c>
      <c r="E3705" s="2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9">
        <f t="shared" si="229"/>
        <v>43.2</v>
      </c>
      <c r="Q3705" t="s">
        <v>8321</v>
      </c>
      <c r="R3705" t="s">
        <v>8322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 s="21">
        <v>300</v>
      </c>
      <c r="E3706" s="2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9">
        <f t="shared" si="229"/>
        <v>15.148518518518518</v>
      </c>
      <c r="Q3706" t="s">
        <v>8321</v>
      </c>
      <c r="R3706" t="s">
        <v>8322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 s="21">
        <v>2827</v>
      </c>
      <c r="E3707" s="2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9">
        <f t="shared" si="229"/>
        <v>83.571428571428569</v>
      </c>
      <c r="Q3707" t="s">
        <v>8321</v>
      </c>
      <c r="R3707" t="s">
        <v>8322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 s="21">
        <v>1500</v>
      </c>
      <c r="E3708" s="2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9">
        <f t="shared" si="229"/>
        <v>140</v>
      </c>
      <c r="Q3708" t="s">
        <v>8321</v>
      </c>
      <c r="R3708" t="s">
        <v>8322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 s="21">
        <v>1000</v>
      </c>
      <c r="E3709" s="2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9">
        <f t="shared" si="229"/>
        <v>80.869565217391298</v>
      </c>
      <c r="Q3709" t="s">
        <v>8321</v>
      </c>
      <c r="R3709" t="s">
        <v>8322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 s="21">
        <v>700</v>
      </c>
      <c r="E3710" s="2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9">
        <f t="shared" si="229"/>
        <v>53.846153846153847</v>
      </c>
      <c r="Q3710" t="s">
        <v>8321</v>
      </c>
      <c r="R3710" t="s">
        <v>8322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 s="21">
        <v>1000</v>
      </c>
      <c r="E3711" s="2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9">
        <f t="shared" si="229"/>
        <v>30.928571428571427</v>
      </c>
      <c r="Q3711" t="s">
        <v>8321</v>
      </c>
      <c r="R3711" t="s">
        <v>8322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 s="21">
        <v>1300</v>
      </c>
      <c r="E3712" s="2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9">
        <f t="shared" si="229"/>
        <v>67.962962962962962</v>
      </c>
      <c r="Q3712" t="s">
        <v>8321</v>
      </c>
      <c r="R3712" t="s">
        <v>8322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 s="21">
        <v>500</v>
      </c>
      <c r="E3713" s="2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9">
        <f t="shared" si="229"/>
        <v>27.142857142857142</v>
      </c>
      <c r="Q3713" t="s">
        <v>8321</v>
      </c>
      <c r="R3713" t="s">
        <v>8322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 s="21">
        <v>7500</v>
      </c>
      <c r="E3714" s="2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9">
        <f t="shared" si="229"/>
        <v>110.86538461538461</v>
      </c>
      <c r="Q3714" t="s">
        <v>8321</v>
      </c>
      <c r="R3714" t="s">
        <v>8322</v>
      </c>
      <c r="S3714" s="13">
        <f t="shared" si="230"/>
        <v>42134.172071759262</v>
      </c>
      <c r="T3714" s="13">
        <f t="shared" si="231"/>
        <v>42155.290972222225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 s="21">
        <v>2000</v>
      </c>
      <c r="E3715" s="2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8321</v>
      </c>
      <c r="R3715" t="s">
        <v>8322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 s="21">
        <v>10000</v>
      </c>
      <c r="E3716" s="2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9">
        <f t="shared" si="233"/>
        <v>105.51546391752578</v>
      </c>
      <c r="Q3716" t="s">
        <v>8321</v>
      </c>
      <c r="R3716" t="s">
        <v>8322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 s="21">
        <v>3500</v>
      </c>
      <c r="E3717" s="2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9">
        <f t="shared" si="233"/>
        <v>132.96296296296296</v>
      </c>
      <c r="Q3717" t="s">
        <v>8321</v>
      </c>
      <c r="R3717" t="s">
        <v>8322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 s="21">
        <v>800</v>
      </c>
      <c r="E3718" s="2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9">
        <f t="shared" si="233"/>
        <v>51.916666666666664</v>
      </c>
      <c r="Q3718" t="s">
        <v>8321</v>
      </c>
      <c r="R3718" t="s">
        <v>8322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 s="21">
        <v>4000</v>
      </c>
      <c r="E3719" s="2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9">
        <f t="shared" si="233"/>
        <v>310</v>
      </c>
      <c r="Q3719" t="s">
        <v>8321</v>
      </c>
      <c r="R3719" t="s">
        <v>8322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 s="21">
        <v>500</v>
      </c>
      <c r="E3720" s="2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9">
        <f t="shared" si="233"/>
        <v>26.021739130434781</v>
      </c>
      <c r="Q3720" t="s">
        <v>8321</v>
      </c>
      <c r="R3720" t="s">
        <v>8322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 s="21">
        <v>200</v>
      </c>
      <c r="E3721" s="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9">
        <f t="shared" si="233"/>
        <v>105</v>
      </c>
      <c r="Q3721" t="s">
        <v>8321</v>
      </c>
      <c r="R3721" t="s">
        <v>8322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 s="21">
        <v>3300</v>
      </c>
      <c r="E3722" s="2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9">
        <f t="shared" si="233"/>
        <v>86.224999999999994</v>
      </c>
      <c r="Q3722" t="s">
        <v>8321</v>
      </c>
      <c r="R3722" t="s">
        <v>8322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 s="21">
        <v>5000</v>
      </c>
      <c r="E3723" s="2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9">
        <f t="shared" si="233"/>
        <v>114.54545454545455</v>
      </c>
      <c r="Q3723" t="s">
        <v>8321</v>
      </c>
      <c r="R3723" t="s">
        <v>8322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 s="21">
        <v>1500</v>
      </c>
      <c r="E3724" s="2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9">
        <f t="shared" si="233"/>
        <v>47.657142857142858</v>
      </c>
      <c r="Q3724" t="s">
        <v>8321</v>
      </c>
      <c r="R3724" t="s">
        <v>8322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 s="21">
        <v>4500</v>
      </c>
      <c r="E3725" s="2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9">
        <f t="shared" si="233"/>
        <v>72.888888888888886</v>
      </c>
      <c r="Q3725" t="s">
        <v>8321</v>
      </c>
      <c r="R3725" t="s">
        <v>8322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 s="21">
        <v>4300</v>
      </c>
      <c r="E3726" s="2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9">
        <f t="shared" si="233"/>
        <v>49.545505617977533</v>
      </c>
      <c r="Q3726" t="s">
        <v>8321</v>
      </c>
      <c r="R3726" t="s">
        <v>8322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 s="21">
        <v>300</v>
      </c>
      <c r="E3727" s="2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9">
        <f t="shared" si="233"/>
        <v>25.4</v>
      </c>
      <c r="Q3727" t="s">
        <v>8321</v>
      </c>
      <c r="R3727" t="s">
        <v>8322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 s="21">
        <v>850</v>
      </c>
      <c r="E3728" s="2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9">
        <f t="shared" si="233"/>
        <v>62.586956521739133</v>
      </c>
      <c r="Q3728" t="s">
        <v>8321</v>
      </c>
      <c r="R3728" t="s">
        <v>8322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 s="21">
        <v>2000</v>
      </c>
      <c r="E3729" s="2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9">
        <f t="shared" si="233"/>
        <v>61.060606060606062</v>
      </c>
      <c r="Q3729" t="s">
        <v>8321</v>
      </c>
      <c r="R3729" t="s">
        <v>8322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 s="21">
        <v>20000</v>
      </c>
      <c r="E3730" s="2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9">
        <f t="shared" si="233"/>
        <v>60.064516129032256</v>
      </c>
      <c r="Q3730" t="s">
        <v>8321</v>
      </c>
      <c r="R3730" t="s">
        <v>8322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 s="21">
        <v>5000</v>
      </c>
      <c r="E3731" s="2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9">
        <f t="shared" si="233"/>
        <v>72.400000000000006</v>
      </c>
      <c r="Q3731" t="s">
        <v>8321</v>
      </c>
      <c r="R3731" t="s">
        <v>8322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 s="21">
        <v>1000</v>
      </c>
      <c r="E3732" s="2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9">
        <f t="shared" si="233"/>
        <v>100</v>
      </c>
      <c r="Q3732" t="s">
        <v>8321</v>
      </c>
      <c r="R3732" t="s">
        <v>8322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 s="21">
        <v>5500</v>
      </c>
      <c r="E3733" s="2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9">
        <f t="shared" si="233"/>
        <v>51.666666666666664</v>
      </c>
      <c r="Q3733" t="s">
        <v>8321</v>
      </c>
      <c r="R3733" t="s">
        <v>8322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 s="21">
        <v>850</v>
      </c>
      <c r="E3734" s="2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9">
        <f t="shared" si="233"/>
        <v>32.75</v>
      </c>
      <c r="Q3734" t="s">
        <v>8321</v>
      </c>
      <c r="R3734" t="s">
        <v>8322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 s="21">
        <v>1500</v>
      </c>
      <c r="E3735" s="21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 t="e">
        <f t="shared" si="233"/>
        <v>#DIV/0!</v>
      </c>
      <c r="Q3735" t="s">
        <v>8321</v>
      </c>
      <c r="R3735" t="s">
        <v>8322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 s="21">
        <v>1500</v>
      </c>
      <c r="E3736" s="2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9">
        <f t="shared" si="233"/>
        <v>61</v>
      </c>
      <c r="Q3736" t="s">
        <v>8321</v>
      </c>
      <c r="R3736" t="s">
        <v>8322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 s="21">
        <v>150</v>
      </c>
      <c r="E3737" s="21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9">
        <f t="shared" si="233"/>
        <v>10</v>
      </c>
      <c r="Q3737" t="s">
        <v>8321</v>
      </c>
      <c r="R3737" t="s">
        <v>8322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 s="21">
        <v>1500</v>
      </c>
      <c r="E3738" s="21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9">
        <f t="shared" si="233"/>
        <v>10</v>
      </c>
      <c r="Q3738" t="s">
        <v>8321</v>
      </c>
      <c r="R3738" t="s">
        <v>8322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 s="21">
        <v>700</v>
      </c>
      <c r="E3739" s="2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9">
        <f t="shared" si="233"/>
        <v>37.5</v>
      </c>
      <c r="Q3739" t="s">
        <v>8321</v>
      </c>
      <c r="R3739" t="s">
        <v>8322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 s="21">
        <v>1500</v>
      </c>
      <c r="E3740" s="2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9">
        <f t="shared" si="233"/>
        <v>45</v>
      </c>
      <c r="Q3740" t="s">
        <v>8321</v>
      </c>
      <c r="R3740" t="s">
        <v>8322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 s="21">
        <v>4000</v>
      </c>
      <c r="E3741" s="2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9">
        <f t="shared" si="233"/>
        <v>100.625</v>
      </c>
      <c r="Q3741" t="s">
        <v>8321</v>
      </c>
      <c r="R3741" t="s">
        <v>8322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 s="21">
        <v>2000</v>
      </c>
      <c r="E3742" s="2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9">
        <f t="shared" si="233"/>
        <v>25.571428571428573</v>
      </c>
      <c r="Q3742" t="s">
        <v>8321</v>
      </c>
      <c r="R3742" t="s">
        <v>8322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 s="21">
        <v>20000</v>
      </c>
      <c r="E3743" s="21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 t="e">
        <f t="shared" si="233"/>
        <v>#DIV/0!</v>
      </c>
      <c r="Q3743" t="s">
        <v>8321</v>
      </c>
      <c r="R3743" t="s">
        <v>8322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 s="21">
        <v>5000</v>
      </c>
      <c r="E3744" s="2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9">
        <f t="shared" si="233"/>
        <v>25</v>
      </c>
      <c r="Q3744" t="s">
        <v>8321</v>
      </c>
      <c r="R3744" t="s">
        <v>8322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 s="21">
        <v>2200</v>
      </c>
      <c r="E3745" s="21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 t="e">
        <f t="shared" si="233"/>
        <v>#DIV/0!</v>
      </c>
      <c r="Q3745" t="s">
        <v>8321</v>
      </c>
      <c r="R3745" t="s">
        <v>8322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 s="21">
        <v>1200</v>
      </c>
      <c r="E3746" s="21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 t="e">
        <f t="shared" si="233"/>
        <v>#DIV/0!</v>
      </c>
      <c r="Q3746" t="s">
        <v>8321</v>
      </c>
      <c r="R3746" t="s">
        <v>8322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 s="21">
        <v>100</v>
      </c>
      <c r="E3747" s="21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9">
        <f t="shared" si="233"/>
        <v>10</v>
      </c>
      <c r="Q3747" t="s">
        <v>8321</v>
      </c>
      <c r="R3747" t="s">
        <v>8322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 s="21">
        <v>8500</v>
      </c>
      <c r="E3748" s="2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9">
        <f t="shared" si="233"/>
        <v>202</v>
      </c>
      <c r="Q3748" t="s">
        <v>8321</v>
      </c>
      <c r="R3748" t="s">
        <v>8322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 s="21">
        <v>2500</v>
      </c>
      <c r="E3749" s="21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9">
        <f t="shared" si="233"/>
        <v>25</v>
      </c>
      <c r="Q3749" t="s">
        <v>8321</v>
      </c>
      <c r="R3749" t="s">
        <v>8322</v>
      </c>
      <c r="S3749" s="13">
        <f t="shared" si="234"/>
        <v>42164.299722222218</v>
      </c>
      <c r="T3749" s="13">
        <f t="shared" si="235"/>
        <v>42190.957638888889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 s="21">
        <v>5000</v>
      </c>
      <c r="E3750" s="2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9">
        <f t="shared" si="233"/>
        <v>99.538461538461533</v>
      </c>
      <c r="Q3750" t="s">
        <v>8321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 s="21">
        <v>500</v>
      </c>
      <c r="E3751" s="2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9">
        <f t="shared" si="233"/>
        <v>75</v>
      </c>
      <c r="Q3751" t="s">
        <v>8321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 s="21">
        <v>6000</v>
      </c>
      <c r="E3752" s="2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9">
        <f t="shared" si="233"/>
        <v>215.25</v>
      </c>
      <c r="Q3752" t="s">
        <v>8321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 s="21">
        <v>1000</v>
      </c>
      <c r="E3753" s="2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9">
        <f t="shared" si="233"/>
        <v>120.54545454545455</v>
      </c>
      <c r="Q3753" t="s">
        <v>8321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 s="21">
        <v>500</v>
      </c>
      <c r="E3754" s="2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9">
        <f t="shared" si="233"/>
        <v>37.666666666666664</v>
      </c>
      <c r="Q3754" t="s">
        <v>8321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 s="21">
        <v>5000</v>
      </c>
      <c r="E3755" s="2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9">
        <f t="shared" si="233"/>
        <v>172.23333333333332</v>
      </c>
      <c r="Q3755" t="s">
        <v>8321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 s="21">
        <v>2500</v>
      </c>
      <c r="E3756" s="2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9">
        <f t="shared" si="233"/>
        <v>111.11111111111111</v>
      </c>
      <c r="Q3756" t="s">
        <v>8321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 s="21">
        <v>550</v>
      </c>
      <c r="E3757" s="2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9">
        <f t="shared" si="233"/>
        <v>25.464285714285715</v>
      </c>
      <c r="Q3757" t="s">
        <v>8321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 s="21">
        <v>4500</v>
      </c>
      <c r="E3758" s="2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9">
        <f t="shared" si="233"/>
        <v>267.64705882352939</v>
      </c>
      <c r="Q3758" t="s">
        <v>8321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 s="21">
        <v>3500</v>
      </c>
      <c r="E3759" s="2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9">
        <f t="shared" si="233"/>
        <v>75.959999999999994</v>
      </c>
      <c r="Q3759" t="s">
        <v>8321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 s="21">
        <v>1500</v>
      </c>
      <c r="E3760" s="2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9">
        <f t="shared" si="233"/>
        <v>59.03846153846154</v>
      </c>
      <c r="Q3760" t="s">
        <v>8321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 s="21">
        <v>4000</v>
      </c>
      <c r="E3761" s="2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9">
        <f t="shared" si="233"/>
        <v>50.111022727272733</v>
      </c>
      <c r="Q3761" t="s">
        <v>8321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 s="21">
        <v>5000</v>
      </c>
      <c r="E3762" s="2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9">
        <f t="shared" si="233"/>
        <v>55.502967032967035</v>
      </c>
      <c r="Q3762" t="s">
        <v>8321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 s="21">
        <v>500</v>
      </c>
      <c r="E3763" s="2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9">
        <f t="shared" si="233"/>
        <v>166.66666666666666</v>
      </c>
      <c r="Q3763" t="s">
        <v>8321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 s="21">
        <v>1250</v>
      </c>
      <c r="E3764" s="2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9">
        <f t="shared" si="233"/>
        <v>47.428571428571431</v>
      </c>
      <c r="Q3764" t="s">
        <v>8321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 s="21">
        <v>5000</v>
      </c>
      <c r="E3765" s="2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9">
        <f t="shared" si="233"/>
        <v>64.935064935064929</v>
      </c>
      <c r="Q3765" t="s">
        <v>8321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 s="21">
        <v>1500</v>
      </c>
      <c r="E3766" s="2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9">
        <f t="shared" si="233"/>
        <v>55.555555555555557</v>
      </c>
      <c r="Q3766" t="s">
        <v>8321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 s="21">
        <v>7000</v>
      </c>
      <c r="E3767" s="2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9">
        <f t="shared" si="233"/>
        <v>74.224299065420567</v>
      </c>
      <c r="Q3767" t="s">
        <v>8321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 s="21">
        <v>10000</v>
      </c>
      <c r="E3768" s="2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9">
        <f t="shared" si="233"/>
        <v>106.9271875</v>
      </c>
      <c r="Q3768" t="s">
        <v>8321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 s="21">
        <v>2000</v>
      </c>
      <c r="E3769" s="2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9">
        <f t="shared" si="233"/>
        <v>41.696428571428569</v>
      </c>
      <c r="Q3769" t="s">
        <v>8321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 s="21">
        <v>4000</v>
      </c>
      <c r="E3770" s="2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9">
        <f t="shared" si="233"/>
        <v>74.243275862068955</v>
      </c>
      <c r="Q3770" t="s">
        <v>8321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 s="21">
        <v>1100</v>
      </c>
      <c r="E3771" s="2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9">
        <f t="shared" si="233"/>
        <v>73.333333333333329</v>
      </c>
      <c r="Q3771" t="s">
        <v>8321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 s="21">
        <v>2000</v>
      </c>
      <c r="E3772" s="2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9">
        <f t="shared" si="233"/>
        <v>100</v>
      </c>
      <c r="Q3772" t="s">
        <v>8321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 s="21">
        <v>1000</v>
      </c>
      <c r="E3773" s="2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9">
        <f t="shared" si="233"/>
        <v>38.421052631578945</v>
      </c>
      <c r="Q3773" t="s">
        <v>8321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 s="21">
        <v>5000</v>
      </c>
      <c r="E3774" s="2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9">
        <f t="shared" si="233"/>
        <v>166.96969696969697</v>
      </c>
      <c r="Q3774" t="s">
        <v>8321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 s="21">
        <v>5000</v>
      </c>
      <c r="E3775" s="2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9">
        <f t="shared" si="233"/>
        <v>94.912280701754383</v>
      </c>
      <c r="Q3775" t="s">
        <v>8321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 s="21">
        <v>2500</v>
      </c>
      <c r="E3776" s="2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9">
        <f t="shared" si="233"/>
        <v>100</v>
      </c>
      <c r="Q3776" t="s">
        <v>8321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 s="21">
        <v>2000</v>
      </c>
      <c r="E3777" s="2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9">
        <f t="shared" si="233"/>
        <v>143.21428571428572</v>
      </c>
      <c r="Q3777" t="s">
        <v>8321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 s="21">
        <v>8000</v>
      </c>
      <c r="E3778" s="2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9">
        <f t="shared" si="233"/>
        <v>90.819148936170208</v>
      </c>
      <c r="Q3778" t="s">
        <v>8321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 s="21">
        <v>2000</v>
      </c>
      <c r="E3779" s="2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8321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 s="21">
        <v>2400</v>
      </c>
      <c r="E3780" s="2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9">
        <f t="shared" si="237"/>
        <v>70.027777777777771</v>
      </c>
      <c r="Q3780" t="s">
        <v>8321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 s="21">
        <v>15000</v>
      </c>
      <c r="E3781" s="2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9">
        <f t="shared" si="237"/>
        <v>135.62608695652173</v>
      </c>
      <c r="Q3781" t="s">
        <v>8321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 s="21">
        <v>2500</v>
      </c>
      <c r="E3782" s="2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9">
        <f t="shared" si="237"/>
        <v>100</v>
      </c>
      <c r="Q3782" t="s">
        <v>8321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 s="21">
        <v>4500</v>
      </c>
      <c r="E3783" s="2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9">
        <f t="shared" si="237"/>
        <v>94.90384615384616</v>
      </c>
      <c r="Q3783" t="s">
        <v>8321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 s="21">
        <v>2000</v>
      </c>
      <c r="E3784" s="2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9">
        <f t="shared" si="237"/>
        <v>75.370370370370367</v>
      </c>
      <c r="Q3784" t="s">
        <v>8321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 s="21">
        <v>1200</v>
      </c>
      <c r="E3785" s="2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9">
        <f t="shared" si="237"/>
        <v>64.458333333333329</v>
      </c>
      <c r="Q3785" t="s">
        <v>8321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 s="21">
        <v>1000</v>
      </c>
      <c r="E3786" s="2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9">
        <f t="shared" si="237"/>
        <v>115</v>
      </c>
      <c r="Q3786" t="s">
        <v>8321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 s="21">
        <v>2000</v>
      </c>
      <c r="E3787" s="2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9">
        <f t="shared" si="237"/>
        <v>100.5</v>
      </c>
      <c r="Q3787" t="s">
        <v>8321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 s="21">
        <v>6000</v>
      </c>
      <c r="E3788" s="2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9">
        <f t="shared" si="237"/>
        <v>93.774647887323937</v>
      </c>
      <c r="Q3788" t="s">
        <v>8321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 s="21">
        <v>350</v>
      </c>
      <c r="E3789" s="2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9">
        <f t="shared" si="237"/>
        <v>35.1</v>
      </c>
      <c r="Q3789" t="s">
        <v>8321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 s="21">
        <v>75000</v>
      </c>
      <c r="E3790" s="2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9">
        <f t="shared" si="237"/>
        <v>500</v>
      </c>
      <c r="Q3790" t="s">
        <v>8321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 s="21">
        <v>3550</v>
      </c>
      <c r="E3791" s="2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9">
        <f t="shared" si="237"/>
        <v>29</v>
      </c>
      <c r="Q3791" t="s">
        <v>8321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 s="21">
        <v>15000</v>
      </c>
      <c r="E3792" s="21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 t="e">
        <f t="shared" si="237"/>
        <v>#DIV/0!</v>
      </c>
      <c r="Q3792" t="s">
        <v>8321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 s="21">
        <v>1500</v>
      </c>
      <c r="E3793" s="21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 t="e">
        <f t="shared" si="237"/>
        <v>#DIV/0!</v>
      </c>
      <c r="Q3793" t="s">
        <v>8321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 s="21">
        <v>12500</v>
      </c>
      <c r="E3794" s="21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9">
        <f t="shared" si="237"/>
        <v>17.5</v>
      </c>
      <c r="Q3794" t="s">
        <v>8321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 s="21">
        <v>7000</v>
      </c>
      <c r="E3795" s="2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9">
        <f t="shared" si="237"/>
        <v>174</v>
      </c>
      <c r="Q3795" t="s">
        <v>8321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 s="21">
        <v>5000</v>
      </c>
      <c r="E3796" s="21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9">
        <f t="shared" si="237"/>
        <v>50</v>
      </c>
      <c r="Q3796" t="s">
        <v>8321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 s="21">
        <v>600</v>
      </c>
      <c r="E3797" s="21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9">
        <f t="shared" si="237"/>
        <v>5</v>
      </c>
      <c r="Q3797" t="s">
        <v>8321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 s="21">
        <v>22500</v>
      </c>
      <c r="E3798" s="21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9">
        <f t="shared" si="237"/>
        <v>1</v>
      </c>
      <c r="Q3798" t="s">
        <v>8321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 s="21">
        <v>6000</v>
      </c>
      <c r="E3799" s="2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9">
        <f t="shared" si="237"/>
        <v>145.40540540540542</v>
      </c>
      <c r="Q3799" t="s">
        <v>8321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 s="21">
        <v>70000</v>
      </c>
      <c r="E3800" s="2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9">
        <f t="shared" si="237"/>
        <v>205</v>
      </c>
      <c r="Q3800" t="s">
        <v>8321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 s="21">
        <v>10000</v>
      </c>
      <c r="E3801" s="2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9">
        <f t="shared" si="237"/>
        <v>100.5</v>
      </c>
      <c r="Q3801" t="s">
        <v>8321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 s="21">
        <v>22000</v>
      </c>
      <c r="E3802" s="2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9">
        <f t="shared" si="237"/>
        <v>55.0625</v>
      </c>
      <c r="Q3802" t="s">
        <v>8321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 s="21">
        <v>5000</v>
      </c>
      <c r="E3803" s="2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9">
        <f t="shared" si="237"/>
        <v>47.333333333333336</v>
      </c>
      <c r="Q3803" t="s">
        <v>8321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 s="21">
        <v>3000</v>
      </c>
      <c r="E3804" s="21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 t="e">
        <f t="shared" si="237"/>
        <v>#DIV/0!</v>
      </c>
      <c r="Q3804" t="s">
        <v>8321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 s="21">
        <v>12000</v>
      </c>
      <c r="E3805" s="2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9">
        <f t="shared" si="237"/>
        <v>58.95</v>
      </c>
      <c r="Q3805" t="s">
        <v>8321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 s="21">
        <v>8000</v>
      </c>
      <c r="E3806" s="21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 t="e">
        <f t="shared" si="237"/>
        <v>#DIV/0!</v>
      </c>
      <c r="Q3806" t="s">
        <v>8321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 s="21">
        <v>150000</v>
      </c>
      <c r="E3807" s="21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9">
        <f t="shared" si="237"/>
        <v>1.5</v>
      </c>
      <c r="Q3807" t="s">
        <v>8321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 s="21">
        <v>7500</v>
      </c>
      <c r="E3808" s="21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9">
        <f t="shared" si="237"/>
        <v>5</v>
      </c>
      <c r="Q3808" t="s">
        <v>8321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 s="21">
        <v>1500</v>
      </c>
      <c r="E3809" s="2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9">
        <f t="shared" si="237"/>
        <v>50.555555555555557</v>
      </c>
      <c r="Q3809" t="s">
        <v>8321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 s="21">
        <v>1000</v>
      </c>
      <c r="E3810" s="2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9">
        <f t="shared" si="237"/>
        <v>41.666666666666664</v>
      </c>
      <c r="Q3810" t="s">
        <v>8321</v>
      </c>
      <c r="R3810" t="s">
        <v>8322</v>
      </c>
      <c r="S3810" s="13">
        <f t="shared" si="238"/>
        <v>42059.453923611116</v>
      </c>
      <c r="T3810" s="13">
        <f t="shared" si="239"/>
        <v>42119.412256944444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 s="21">
        <v>2000</v>
      </c>
      <c r="E3811" s="2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9">
        <f t="shared" si="237"/>
        <v>53.289473684210527</v>
      </c>
      <c r="Q3811" t="s">
        <v>8321</v>
      </c>
      <c r="R3811" t="s">
        <v>8322</v>
      </c>
      <c r="S3811" s="13">
        <f t="shared" si="238"/>
        <v>41800.526701388888</v>
      </c>
      <c r="T3811" s="13">
        <f t="shared" si="239"/>
        <v>41850.958333333336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 s="21">
        <v>1500</v>
      </c>
      <c r="E3812" s="2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9">
        <f t="shared" si="237"/>
        <v>70.230769230769226</v>
      </c>
      <c r="Q3812" t="s">
        <v>8321</v>
      </c>
      <c r="R3812" t="s">
        <v>8322</v>
      </c>
      <c r="S3812" s="13">
        <f t="shared" si="238"/>
        <v>42054.849050925928</v>
      </c>
      <c r="T3812" s="13">
        <f t="shared" si="239"/>
        <v>42084.807384259257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 s="21">
        <v>250</v>
      </c>
      <c r="E3813" s="2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9">
        <f t="shared" si="237"/>
        <v>43.421052631578945</v>
      </c>
      <c r="Q3813" t="s">
        <v>8321</v>
      </c>
      <c r="R3813" t="s">
        <v>8322</v>
      </c>
      <c r="S3813" s="13">
        <f t="shared" si="238"/>
        <v>42487.62700231481</v>
      </c>
      <c r="T3813" s="13">
        <f t="shared" si="239"/>
        <v>42521.458333333328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 s="21">
        <v>2000</v>
      </c>
      <c r="E3814" s="2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9">
        <f t="shared" si="237"/>
        <v>199.18181818181819</v>
      </c>
      <c r="Q3814" t="s">
        <v>8321</v>
      </c>
      <c r="R3814" t="s">
        <v>8322</v>
      </c>
      <c r="S3814" s="13">
        <f t="shared" si="238"/>
        <v>42109.751250000001</v>
      </c>
      <c r="T3814" s="13">
        <f t="shared" si="239"/>
        <v>42156.165972222225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 s="21">
        <v>2100</v>
      </c>
      <c r="E3815" s="2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9">
        <f t="shared" si="237"/>
        <v>78.518148148148143</v>
      </c>
      <c r="Q3815" t="s">
        <v>8321</v>
      </c>
      <c r="R3815" t="s">
        <v>8322</v>
      </c>
      <c r="S3815" s="13">
        <f t="shared" si="238"/>
        <v>42497.275706018518</v>
      </c>
      <c r="T3815" s="13">
        <f t="shared" si="239"/>
        <v>42535.904861111107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 s="21">
        <v>1500</v>
      </c>
      <c r="E3816" s="2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9">
        <f t="shared" si="237"/>
        <v>61.823529411764703</v>
      </c>
      <c r="Q3816" t="s">
        <v>8321</v>
      </c>
      <c r="R3816" t="s">
        <v>8322</v>
      </c>
      <c r="S3816" s="13">
        <f t="shared" si="238"/>
        <v>42058.904074074075</v>
      </c>
      <c r="T3816" s="13">
        <f t="shared" si="239"/>
        <v>42095.165972222225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 s="21">
        <v>1000</v>
      </c>
      <c r="E3817" s="2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9">
        <f t="shared" si="237"/>
        <v>50.000500000000002</v>
      </c>
      <c r="Q3817" t="s">
        <v>8321</v>
      </c>
      <c r="R3817" t="s">
        <v>8322</v>
      </c>
      <c r="S3817" s="13">
        <f t="shared" si="238"/>
        <v>42207.259918981479</v>
      </c>
      <c r="T3817" s="13">
        <f t="shared" si="239"/>
        <v>42236.958333333328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 s="21">
        <v>1500</v>
      </c>
      <c r="E3818" s="2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9">
        <f t="shared" si="237"/>
        <v>48.339729729729726</v>
      </c>
      <c r="Q3818" t="s">
        <v>8321</v>
      </c>
      <c r="R3818" t="s">
        <v>8322</v>
      </c>
      <c r="S3818" s="13">
        <f t="shared" si="238"/>
        <v>41807.690081018518</v>
      </c>
      <c r="T3818" s="13">
        <f t="shared" si="239"/>
        <v>41837.690081018518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 s="21">
        <v>2000</v>
      </c>
      <c r="E3819" s="2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9">
        <f t="shared" si="237"/>
        <v>107.25</v>
      </c>
      <c r="Q3819" t="s">
        <v>8321</v>
      </c>
      <c r="R3819" t="s">
        <v>8322</v>
      </c>
      <c r="S3819" s="13">
        <f t="shared" si="238"/>
        <v>42284.69694444444</v>
      </c>
      <c r="T3819" s="13">
        <f t="shared" si="239"/>
        <v>42301.165972222225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 s="21">
        <v>250</v>
      </c>
      <c r="E3820" s="2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9">
        <f t="shared" si="237"/>
        <v>57</v>
      </c>
      <c r="Q3820" t="s">
        <v>8321</v>
      </c>
      <c r="R3820" t="s">
        <v>8322</v>
      </c>
      <c r="S3820" s="13">
        <f t="shared" si="238"/>
        <v>42045.84238425926</v>
      </c>
      <c r="T3820" s="13">
        <f t="shared" si="239"/>
        <v>42075.800717592589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 s="21">
        <v>1000</v>
      </c>
      <c r="E3821" s="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9">
        <f t="shared" si="237"/>
        <v>40.92307692307692</v>
      </c>
      <c r="Q3821" t="s">
        <v>8321</v>
      </c>
      <c r="R3821" t="s">
        <v>8322</v>
      </c>
      <c r="S3821" s="13">
        <f t="shared" si="238"/>
        <v>42184.209537037037</v>
      </c>
      <c r="T3821" s="13">
        <f t="shared" si="239"/>
        <v>42202.876388888893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 s="21">
        <v>300</v>
      </c>
      <c r="E3822" s="2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9">
        <f t="shared" si="237"/>
        <v>21.5</v>
      </c>
      <c r="Q3822" t="s">
        <v>8321</v>
      </c>
      <c r="R3822" t="s">
        <v>8322</v>
      </c>
      <c r="S3822" s="13">
        <f t="shared" si="238"/>
        <v>42160.651817129634</v>
      </c>
      <c r="T3822" s="13">
        <f t="shared" si="239"/>
        <v>42190.651817129634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 s="21">
        <v>3500</v>
      </c>
      <c r="E3823" s="2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9">
        <f t="shared" si="237"/>
        <v>79.543478260869563</v>
      </c>
      <c r="Q3823" t="s">
        <v>8321</v>
      </c>
      <c r="R3823" t="s">
        <v>8322</v>
      </c>
      <c r="S3823" s="13">
        <f t="shared" si="238"/>
        <v>42341.180636574078</v>
      </c>
      <c r="T3823" s="13">
        <f t="shared" si="239"/>
        <v>42373.180636574078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 s="21">
        <v>5000</v>
      </c>
      <c r="E3824" s="2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9">
        <f t="shared" si="237"/>
        <v>72.381578947368425</v>
      </c>
      <c r="Q3824" t="s">
        <v>8321</v>
      </c>
      <c r="R3824" t="s">
        <v>8322</v>
      </c>
      <c r="S3824" s="13">
        <f t="shared" si="238"/>
        <v>42329.838159722218</v>
      </c>
      <c r="T3824" s="13">
        <f t="shared" si="239"/>
        <v>42388.957638888889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 s="21">
        <v>2500</v>
      </c>
      <c r="E3825" s="2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9">
        <f t="shared" si="237"/>
        <v>64.634146341463421</v>
      </c>
      <c r="Q3825" t="s">
        <v>8321</v>
      </c>
      <c r="R3825" t="s">
        <v>8322</v>
      </c>
      <c r="S3825" s="13">
        <f t="shared" si="238"/>
        <v>42170.910231481481</v>
      </c>
      <c r="T3825" s="13">
        <f t="shared" si="239"/>
        <v>42205.165972222225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 s="21">
        <v>250</v>
      </c>
      <c r="E3826" s="2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9">
        <f t="shared" si="237"/>
        <v>38.571428571428569</v>
      </c>
      <c r="Q3826" t="s">
        <v>8321</v>
      </c>
      <c r="R3826" t="s">
        <v>8322</v>
      </c>
      <c r="S3826" s="13">
        <f t="shared" si="238"/>
        <v>42571.626192129625</v>
      </c>
      <c r="T3826" s="13">
        <f t="shared" si="239"/>
        <v>42583.570138888885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 s="21">
        <v>5000</v>
      </c>
      <c r="E3827" s="2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9">
        <f t="shared" si="237"/>
        <v>107.57142857142857</v>
      </c>
      <c r="Q3827" t="s">
        <v>8321</v>
      </c>
      <c r="R3827" t="s">
        <v>8322</v>
      </c>
      <c r="S3827" s="13">
        <f t="shared" si="238"/>
        <v>42151.069606481484</v>
      </c>
      <c r="T3827" s="13">
        <f t="shared" si="239"/>
        <v>42172.069606481484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 s="21">
        <v>600</v>
      </c>
      <c r="E3828" s="2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9">
        <f t="shared" si="237"/>
        <v>27.5</v>
      </c>
      <c r="Q3828" t="s">
        <v>8321</v>
      </c>
      <c r="R3828" t="s">
        <v>8322</v>
      </c>
      <c r="S3828" s="13">
        <f t="shared" si="238"/>
        <v>42101.423541666663</v>
      </c>
      <c r="T3828" s="13">
        <f t="shared" si="239"/>
        <v>42131.423541666663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 s="21">
        <v>3000</v>
      </c>
      <c r="E3829" s="2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9">
        <f t="shared" si="237"/>
        <v>70.461538461538467</v>
      </c>
      <c r="Q3829" t="s">
        <v>8321</v>
      </c>
      <c r="R3829" t="s">
        <v>8322</v>
      </c>
      <c r="S3829" s="13">
        <f t="shared" si="238"/>
        <v>42034.928252314814</v>
      </c>
      <c r="T3829" s="13">
        <f t="shared" si="239"/>
        <v>42090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 s="21">
        <v>5000</v>
      </c>
      <c r="E3830" s="2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9">
        <f t="shared" si="237"/>
        <v>178.57142857142858</v>
      </c>
      <c r="Q3830" t="s">
        <v>8321</v>
      </c>
      <c r="R3830" t="s">
        <v>8322</v>
      </c>
      <c r="S3830" s="13">
        <f t="shared" si="238"/>
        <v>41944.527627314819</v>
      </c>
      <c r="T3830" s="13">
        <f t="shared" si="239"/>
        <v>42004.569293981483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 s="21">
        <v>500</v>
      </c>
      <c r="E3831" s="2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9">
        <f t="shared" si="237"/>
        <v>62.625</v>
      </c>
      <c r="Q3831" t="s">
        <v>8321</v>
      </c>
      <c r="R3831" t="s">
        <v>8322</v>
      </c>
      <c r="S3831" s="13">
        <f t="shared" si="238"/>
        <v>42593.865405092598</v>
      </c>
      <c r="T3831" s="13">
        <f t="shared" si="239"/>
        <v>42613.865405092598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 s="21">
        <v>100</v>
      </c>
      <c r="E3832" s="2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9">
        <f t="shared" si="237"/>
        <v>75</v>
      </c>
      <c r="Q3832" t="s">
        <v>8321</v>
      </c>
      <c r="R3832" t="s">
        <v>8322</v>
      </c>
      <c r="S3832" s="13">
        <f t="shared" si="238"/>
        <v>42503.740868055553</v>
      </c>
      <c r="T3832" s="13">
        <f t="shared" si="239"/>
        <v>42517.740868055553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 s="21">
        <v>500</v>
      </c>
      <c r="E3833" s="2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9">
        <f t="shared" si="237"/>
        <v>58.901111111111113</v>
      </c>
      <c r="Q3833" t="s">
        <v>8321</v>
      </c>
      <c r="R3833" t="s">
        <v>8322</v>
      </c>
      <c r="S3833" s="13">
        <f t="shared" si="238"/>
        <v>41927.848900462966</v>
      </c>
      <c r="T3833" s="13">
        <f t="shared" si="239"/>
        <v>41948.890567129631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 s="21">
        <v>1200</v>
      </c>
      <c r="E3834" s="2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9">
        <f t="shared" si="237"/>
        <v>139.55555555555554</v>
      </c>
      <c r="Q3834" t="s">
        <v>8321</v>
      </c>
      <c r="R3834" t="s">
        <v>8322</v>
      </c>
      <c r="S3834" s="13">
        <f t="shared" si="238"/>
        <v>42375.114988425921</v>
      </c>
      <c r="T3834" s="13">
        <f t="shared" si="239"/>
        <v>42420.114988425921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 s="21">
        <v>1200</v>
      </c>
      <c r="E3835" s="2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9">
        <f t="shared" si="237"/>
        <v>70</v>
      </c>
      <c r="Q3835" t="s">
        <v>8321</v>
      </c>
      <c r="R3835" t="s">
        <v>8322</v>
      </c>
      <c r="S3835" s="13">
        <f t="shared" si="238"/>
        <v>41963.872361111105</v>
      </c>
      <c r="T3835" s="13">
        <f t="shared" si="239"/>
        <v>41974.797916666663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 s="21">
        <v>3000</v>
      </c>
      <c r="E3836" s="2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9">
        <f t="shared" si="237"/>
        <v>57.385964912280699</v>
      </c>
      <c r="Q3836" t="s">
        <v>8321</v>
      </c>
      <c r="R3836" t="s">
        <v>8322</v>
      </c>
      <c r="S3836" s="13">
        <f t="shared" si="238"/>
        <v>42143.445219907408</v>
      </c>
      <c r="T3836" s="13">
        <f t="shared" si="239"/>
        <v>42173.445219907408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 s="21">
        <v>200</v>
      </c>
      <c r="E3837" s="2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9">
        <f t="shared" si="237"/>
        <v>40</v>
      </c>
      <c r="Q3837" t="s">
        <v>8321</v>
      </c>
      <c r="R3837" t="s">
        <v>8322</v>
      </c>
      <c r="S3837" s="13">
        <f t="shared" si="238"/>
        <v>42460.94222222222</v>
      </c>
      <c r="T3837" s="13">
        <f t="shared" si="239"/>
        <v>42481.94222222222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 s="21">
        <v>800</v>
      </c>
      <c r="E3838" s="2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9">
        <f t="shared" si="237"/>
        <v>64.285714285714292</v>
      </c>
      <c r="Q3838" t="s">
        <v>8321</v>
      </c>
      <c r="R3838" t="s">
        <v>8322</v>
      </c>
      <c r="S3838" s="13">
        <f t="shared" si="238"/>
        <v>42553.926527777774</v>
      </c>
      <c r="T3838" s="13">
        <f t="shared" si="239"/>
        <v>42585.172916666663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 s="21">
        <v>2000</v>
      </c>
      <c r="E3839" s="2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9">
        <f t="shared" si="237"/>
        <v>120.11764705882354</v>
      </c>
      <c r="Q3839" t="s">
        <v>8321</v>
      </c>
      <c r="R3839" t="s">
        <v>8322</v>
      </c>
      <c r="S3839" s="13">
        <f t="shared" si="238"/>
        <v>42152.765717592592</v>
      </c>
      <c r="T3839" s="13">
        <f t="shared" si="239"/>
        <v>42188.765717592592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 s="21">
        <v>100000</v>
      </c>
      <c r="E3840" s="2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9">
        <f t="shared" si="237"/>
        <v>1008.24</v>
      </c>
      <c r="Q3840" t="s">
        <v>8321</v>
      </c>
      <c r="R3840" t="s">
        <v>8322</v>
      </c>
      <c r="S3840" s="13">
        <f t="shared" si="238"/>
        <v>42116.710752314815</v>
      </c>
      <c r="T3840" s="13">
        <f t="shared" si="239"/>
        <v>42146.710752314815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 s="21">
        <v>2000</v>
      </c>
      <c r="E3841" s="2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9">
        <f t="shared" si="237"/>
        <v>63.28125</v>
      </c>
      <c r="Q3841" t="s">
        <v>8321</v>
      </c>
      <c r="R3841" t="s">
        <v>8322</v>
      </c>
      <c r="S3841" s="13">
        <f t="shared" si="238"/>
        <v>42155.142638888887</v>
      </c>
      <c r="T3841" s="13">
        <f t="shared" si="239"/>
        <v>42215.142638888887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 s="21">
        <v>1</v>
      </c>
      <c r="E3842" s="21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9">
        <f t="shared" si="237"/>
        <v>21.666666666666668</v>
      </c>
      <c r="Q3842" t="s">
        <v>8321</v>
      </c>
      <c r="R3842" t="s">
        <v>8322</v>
      </c>
      <c r="S3842" s="13">
        <f t="shared" si="238"/>
        <v>42432.701724537037</v>
      </c>
      <c r="T3842" s="13">
        <f t="shared" si="239"/>
        <v>42457.660057870366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 s="21">
        <v>10000</v>
      </c>
      <c r="E3843" s="2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 s="9">
        <f t="shared" ref="P3843:P3906" si="241">E3843/L3843</f>
        <v>25.647058823529413</v>
      </c>
      <c r="Q3843" t="s">
        <v>8321</v>
      </c>
      <c r="R3843" t="s">
        <v>8322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 s="21">
        <v>5000</v>
      </c>
      <c r="E3844" s="2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9">
        <f t="shared" si="241"/>
        <v>47.695652173913047</v>
      </c>
      <c r="Q3844" t="s">
        <v>8321</v>
      </c>
      <c r="R3844" t="s">
        <v>8322</v>
      </c>
      <c r="S3844" s="13">
        <f t="shared" si="242"/>
        <v>41740.493657407409</v>
      </c>
      <c r="T3844" s="13">
        <f t="shared" si="243"/>
        <v>41770.493657407409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 s="21">
        <v>5000</v>
      </c>
      <c r="E3845" s="2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9">
        <f t="shared" si="241"/>
        <v>56.05263157894737</v>
      </c>
      <c r="Q3845" t="s">
        <v>8321</v>
      </c>
      <c r="R3845" t="s">
        <v>8322</v>
      </c>
      <c r="S3845" s="13">
        <f t="shared" si="242"/>
        <v>41766.072500000002</v>
      </c>
      <c r="T3845" s="13">
        <f t="shared" si="243"/>
        <v>41791.072500000002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 s="21">
        <v>9800</v>
      </c>
      <c r="E3846" s="2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9">
        <f t="shared" si="241"/>
        <v>81.319999999999993</v>
      </c>
      <c r="Q3846" t="s">
        <v>8321</v>
      </c>
      <c r="R3846" t="s">
        <v>8322</v>
      </c>
      <c r="S3846" s="13">
        <f t="shared" si="242"/>
        <v>41766.617291666669</v>
      </c>
      <c r="T3846" s="13">
        <f t="shared" si="243"/>
        <v>41793.290972222225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 s="21">
        <v>40000</v>
      </c>
      <c r="E3847" s="2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9">
        <f t="shared" si="241"/>
        <v>70.166666666666671</v>
      </c>
      <c r="Q3847" t="s">
        <v>8321</v>
      </c>
      <c r="R3847" t="s">
        <v>8322</v>
      </c>
      <c r="S3847" s="13">
        <f t="shared" si="242"/>
        <v>42248.627013888887</v>
      </c>
      <c r="T3847" s="13">
        <f t="shared" si="243"/>
        <v>42278.627013888887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 s="21">
        <v>7000</v>
      </c>
      <c r="E3848" s="2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9">
        <f t="shared" si="241"/>
        <v>23.625</v>
      </c>
      <c r="Q3848" t="s">
        <v>8321</v>
      </c>
      <c r="R3848" t="s">
        <v>8322</v>
      </c>
      <c r="S3848" s="13">
        <f t="shared" si="242"/>
        <v>41885.221550925926</v>
      </c>
      <c r="T3848" s="13">
        <f t="shared" si="243"/>
        <v>41916.290972222225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 s="21">
        <v>10500</v>
      </c>
      <c r="E3849" s="2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9">
        <f t="shared" si="241"/>
        <v>188.55555555555554</v>
      </c>
      <c r="Q3849" t="s">
        <v>8321</v>
      </c>
      <c r="R3849" t="s">
        <v>8322</v>
      </c>
      <c r="S3849" s="13">
        <f t="shared" si="242"/>
        <v>42159.224432870367</v>
      </c>
      <c r="T3849" s="13">
        <f t="shared" si="243"/>
        <v>42204.224432870367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 s="21">
        <v>13000</v>
      </c>
      <c r="E3850" s="2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9">
        <f t="shared" si="241"/>
        <v>49.511627906976742</v>
      </c>
      <c r="Q3850" t="s">
        <v>8321</v>
      </c>
      <c r="R3850" t="s">
        <v>8322</v>
      </c>
      <c r="S3850" s="13">
        <f t="shared" si="242"/>
        <v>42265.817002314812</v>
      </c>
      <c r="T3850" s="13">
        <f t="shared" si="243"/>
        <v>42295.817002314812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 s="21">
        <v>30000</v>
      </c>
      <c r="E3851" s="2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9">
        <f t="shared" si="241"/>
        <v>75.464285714285708</v>
      </c>
      <c r="Q3851" t="s">
        <v>8321</v>
      </c>
      <c r="R3851" t="s">
        <v>8322</v>
      </c>
      <c r="S3851" s="13">
        <f t="shared" si="242"/>
        <v>42136.767175925925</v>
      </c>
      <c r="T3851" s="13">
        <f t="shared" si="243"/>
        <v>42166.767175925925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 s="21">
        <v>1000</v>
      </c>
      <c r="E3852" s="21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9">
        <f t="shared" si="241"/>
        <v>9.5</v>
      </c>
      <c r="Q3852" t="s">
        <v>8321</v>
      </c>
      <c r="R3852" t="s">
        <v>8322</v>
      </c>
      <c r="S3852" s="13">
        <f t="shared" si="242"/>
        <v>41975.124340277776</v>
      </c>
      <c r="T3852" s="13">
        <f t="shared" si="243"/>
        <v>42005.124340277776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 s="21">
        <v>2500</v>
      </c>
      <c r="E3853" s="2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9">
        <f t="shared" si="241"/>
        <v>35.5</v>
      </c>
      <c r="Q3853" t="s">
        <v>8321</v>
      </c>
      <c r="R3853" t="s">
        <v>8322</v>
      </c>
      <c r="S3853" s="13">
        <f t="shared" si="242"/>
        <v>42172.439571759256</v>
      </c>
      <c r="T3853" s="13">
        <f t="shared" si="243"/>
        <v>42202.439571759256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 s="21">
        <v>10000</v>
      </c>
      <c r="E3854" s="21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9">
        <f t="shared" si="241"/>
        <v>10</v>
      </c>
      <c r="Q3854" t="s">
        <v>8321</v>
      </c>
      <c r="R3854" t="s">
        <v>8322</v>
      </c>
      <c r="S3854" s="13">
        <f t="shared" si="242"/>
        <v>42065.190694444449</v>
      </c>
      <c r="T3854" s="13">
        <f t="shared" si="243"/>
        <v>42090.149027777778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 s="21">
        <v>100000</v>
      </c>
      <c r="E3855" s="21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9">
        <f t="shared" si="241"/>
        <v>13</v>
      </c>
      <c r="Q3855" t="s">
        <v>8321</v>
      </c>
      <c r="R3855" t="s">
        <v>8322</v>
      </c>
      <c r="S3855" s="13">
        <f t="shared" si="242"/>
        <v>41848.84002314815</v>
      </c>
      <c r="T3855" s="13">
        <f t="shared" si="243"/>
        <v>41883.84002314815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 s="21">
        <v>11000</v>
      </c>
      <c r="E3856" s="2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9">
        <f t="shared" si="241"/>
        <v>89.4</v>
      </c>
      <c r="Q3856" t="s">
        <v>8321</v>
      </c>
      <c r="R3856" t="s">
        <v>8322</v>
      </c>
      <c r="S3856" s="13">
        <f t="shared" si="242"/>
        <v>42103.884930555556</v>
      </c>
      <c r="T3856" s="13">
        <f t="shared" si="243"/>
        <v>42133.884930555556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 s="21">
        <v>1000</v>
      </c>
      <c r="E3857" s="21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9">
        <f t="shared" si="241"/>
        <v>25</v>
      </c>
      <c r="Q3857" t="s">
        <v>8321</v>
      </c>
      <c r="R3857" t="s">
        <v>8322</v>
      </c>
      <c r="S3857" s="13">
        <f t="shared" si="242"/>
        <v>42059.970729166671</v>
      </c>
      <c r="T3857" s="13">
        <f t="shared" si="243"/>
        <v>42089.929062499999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 s="21">
        <v>5000</v>
      </c>
      <c r="E3858" s="21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9">
        <f t="shared" si="241"/>
        <v>1</v>
      </c>
      <c r="Q3858" t="s">
        <v>8321</v>
      </c>
      <c r="R3858" t="s">
        <v>8322</v>
      </c>
      <c r="S3858" s="13">
        <f t="shared" si="242"/>
        <v>42041.743090277778</v>
      </c>
      <c r="T3858" s="13">
        <f t="shared" si="243"/>
        <v>42071.701423611114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 s="21">
        <v>5000</v>
      </c>
      <c r="E3859" s="2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9">
        <f t="shared" si="241"/>
        <v>65</v>
      </c>
      <c r="Q3859" t="s">
        <v>8321</v>
      </c>
      <c r="R3859" t="s">
        <v>8322</v>
      </c>
      <c r="S3859" s="13">
        <f t="shared" si="242"/>
        <v>41829.73715277778</v>
      </c>
      <c r="T3859" s="13">
        <f t="shared" si="243"/>
        <v>41852.716666666667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 s="21">
        <v>500</v>
      </c>
      <c r="E3860" s="21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9">
        <f t="shared" si="241"/>
        <v>10</v>
      </c>
      <c r="Q3860" t="s">
        <v>8321</v>
      </c>
      <c r="R3860" t="s">
        <v>8322</v>
      </c>
      <c r="S3860" s="13">
        <f t="shared" si="242"/>
        <v>42128.431064814817</v>
      </c>
      <c r="T3860" s="13">
        <f t="shared" si="243"/>
        <v>42146.875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 s="21">
        <v>2500</v>
      </c>
      <c r="E3861" s="2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9">
        <f t="shared" si="241"/>
        <v>1</v>
      </c>
      <c r="Q3861" t="s">
        <v>8321</v>
      </c>
      <c r="R3861" t="s">
        <v>8322</v>
      </c>
      <c r="S3861" s="13">
        <f t="shared" si="242"/>
        <v>41789.893599537041</v>
      </c>
      <c r="T3861" s="13">
        <f t="shared" si="243"/>
        <v>41815.875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 s="21">
        <v>6000</v>
      </c>
      <c r="E3862" s="2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9">
        <f t="shared" si="241"/>
        <v>81.538461538461533</v>
      </c>
      <c r="Q3862" t="s">
        <v>8321</v>
      </c>
      <c r="R3862" t="s">
        <v>8322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5">
      <c r="A3863">
        <v>3861</v>
      </c>
      <c r="B3863" s="1" t="s">
        <v>3858</v>
      </c>
      <c r="C3863" s="1" t="s">
        <v>7970</v>
      </c>
      <c r="D3863" s="21">
        <v>2000</v>
      </c>
      <c r="E3863" s="2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9">
        <f t="shared" si="241"/>
        <v>100</v>
      </c>
      <c r="Q3863" t="s">
        <v>8321</v>
      </c>
      <c r="R3863" t="s">
        <v>8322</v>
      </c>
      <c r="S3863" s="13">
        <f t="shared" si="242"/>
        <v>41914.590011574073</v>
      </c>
      <c r="T3863" s="13">
        <f t="shared" si="243"/>
        <v>41955.907638888893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 s="21">
        <v>7500</v>
      </c>
      <c r="E3864" s="21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9">
        <f t="shared" si="241"/>
        <v>1</v>
      </c>
      <c r="Q3864" t="s">
        <v>8321</v>
      </c>
      <c r="R3864" t="s">
        <v>8322</v>
      </c>
      <c r="S3864" s="13">
        <f t="shared" si="242"/>
        <v>42611.261064814811</v>
      </c>
      <c r="T3864" s="13">
        <f t="shared" si="243"/>
        <v>42625.707638888889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 s="21">
        <v>6000</v>
      </c>
      <c r="E3865" s="21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 t="e">
        <f t="shared" si="241"/>
        <v>#DIV/0!</v>
      </c>
      <c r="Q3865" t="s">
        <v>8321</v>
      </c>
      <c r="R3865" t="s">
        <v>8322</v>
      </c>
      <c r="S3865" s="13">
        <f t="shared" si="242"/>
        <v>42253.633159722223</v>
      </c>
      <c r="T3865" s="13">
        <f t="shared" si="243"/>
        <v>42313.674826388888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 s="21">
        <v>5000</v>
      </c>
      <c r="E3866" s="21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9">
        <f t="shared" si="241"/>
        <v>20</v>
      </c>
      <c r="Q3866" t="s">
        <v>8321</v>
      </c>
      <c r="R3866" t="s">
        <v>8322</v>
      </c>
      <c r="S3866" s="13">
        <f t="shared" si="242"/>
        <v>42295.891828703709</v>
      </c>
      <c r="T3866" s="13">
        <f t="shared" si="243"/>
        <v>42325.933495370366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 s="21">
        <v>2413</v>
      </c>
      <c r="E3867" s="2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9">
        <f t="shared" si="241"/>
        <v>46.428571428571431</v>
      </c>
      <c r="Q3867" t="s">
        <v>8321</v>
      </c>
      <c r="R3867" t="s">
        <v>8322</v>
      </c>
      <c r="S3867" s="13">
        <f t="shared" si="242"/>
        <v>41841.651597222226</v>
      </c>
      <c r="T3867" s="13">
        <f t="shared" si="243"/>
        <v>41881.229166666664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 s="21">
        <v>2000</v>
      </c>
      <c r="E3868" s="21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9">
        <f t="shared" si="241"/>
        <v>5.5</v>
      </c>
      <c r="Q3868" t="s">
        <v>8321</v>
      </c>
      <c r="R3868" t="s">
        <v>8322</v>
      </c>
      <c r="S3868" s="13">
        <f t="shared" si="242"/>
        <v>42402.947002314817</v>
      </c>
      <c r="T3868" s="13">
        <f t="shared" si="243"/>
        <v>42452.145138888889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 s="21">
        <v>2000</v>
      </c>
      <c r="E3869" s="2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9">
        <f t="shared" si="241"/>
        <v>50.2</v>
      </c>
      <c r="Q3869" t="s">
        <v>8321</v>
      </c>
      <c r="R3869" t="s">
        <v>8322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 s="21">
        <v>5000</v>
      </c>
      <c r="E3870" s="21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9">
        <f t="shared" si="241"/>
        <v>10</v>
      </c>
      <c r="Q3870" t="s">
        <v>8321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 s="21">
        <v>13111</v>
      </c>
      <c r="E3871" s="2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9">
        <f t="shared" si="241"/>
        <v>30.133333333333333</v>
      </c>
      <c r="Q3871" t="s">
        <v>8321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 s="21">
        <v>10000</v>
      </c>
      <c r="E3872" s="2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9">
        <f t="shared" si="241"/>
        <v>150</v>
      </c>
      <c r="Q3872" t="s">
        <v>8321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 s="21">
        <v>1500</v>
      </c>
      <c r="E3873" s="21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9">
        <f t="shared" si="241"/>
        <v>13.333333333333334</v>
      </c>
      <c r="Q3873" t="s">
        <v>8321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 s="21">
        <v>15000</v>
      </c>
      <c r="E3874" s="21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 t="e">
        <f t="shared" si="241"/>
        <v>#DIV/0!</v>
      </c>
      <c r="Q3874" t="s">
        <v>8321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 s="21">
        <v>5500</v>
      </c>
      <c r="E3875" s="21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 t="e">
        <f t="shared" si="241"/>
        <v>#DIV/0!</v>
      </c>
      <c r="Q3875" t="s">
        <v>8321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 s="21">
        <v>620</v>
      </c>
      <c r="E3876" s="21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 t="e">
        <f t="shared" si="241"/>
        <v>#DIV/0!</v>
      </c>
      <c r="Q3876" t="s">
        <v>8321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 s="21">
        <v>30000</v>
      </c>
      <c r="E3877" s="21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 t="e">
        <f t="shared" si="241"/>
        <v>#DIV/0!</v>
      </c>
      <c r="Q3877" t="s">
        <v>8321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 s="21">
        <v>3900</v>
      </c>
      <c r="E3878" s="2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9">
        <f t="shared" si="241"/>
        <v>44.760869565217391</v>
      </c>
      <c r="Q3878" t="s">
        <v>8321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 s="21">
        <v>25000</v>
      </c>
      <c r="E3879" s="2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9">
        <f t="shared" si="241"/>
        <v>88.642857142857139</v>
      </c>
      <c r="Q3879" t="s">
        <v>8321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 s="21">
        <v>18000</v>
      </c>
      <c r="E3880" s="21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9">
        <f t="shared" si="241"/>
        <v>10</v>
      </c>
      <c r="Q3880" t="s">
        <v>8321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 s="21">
        <v>15000</v>
      </c>
      <c r="E3881" s="2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 t="e">
        <f t="shared" si="241"/>
        <v>#DIV/0!</v>
      </c>
      <c r="Q3881" t="s">
        <v>8321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 s="21">
        <v>7500</v>
      </c>
      <c r="E3882" s="2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9">
        <f t="shared" si="241"/>
        <v>57.647058823529413</v>
      </c>
      <c r="Q3882" t="s">
        <v>8321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 s="21">
        <v>500</v>
      </c>
      <c r="E3883" s="21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9">
        <f t="shared" si="241"/>
        <v>25</v>
      </c>
      <c r="Q3883" t="s">
        <v>8321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 s="21">
        <v>30000</v>
      </c>
      <c r="E3884" s="21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 t="e">
        <f t="shared" si="241"/>
        <v>#DIV/0!</v>
      </c>
      <c r="Q3884" t="s">
        <v>8321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 s="21">
        <v>15000</v>
      </c>
      <c r="E3885" s="21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 t="e">
        <f t="shared" si="241"/>
        <v>#DIV/0!</v>
      </c>
      <c r="Q3885" t="s">
        <v>8321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 s="21">
        <v>10000</v>
      </c>
      <c r="E3886" s="21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 t="e">
        <f t="shared" si="241"/>
        <v>#DIV/0!</v>
      </c>
      <c r="Q3886" t="s">
        <v>8321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 s="21">
        <v>375000</v>
      </c>
      <c r="E3887" s="21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 t="e">
        <f t="shared" si="241"/>
        <v>#DIV/0!</v>
      </c>
      <c r="Q3887" t="s">
        <v>8321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 s="21">
        <v>10000</v>
      </c>
      <c r="E3888" s="21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 t="e">
        <f t="shared" si="241"/>
        <v>#DIV/0!</v>
      </c>
      <c r="Q3888" t="s">
        <v>8321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 s="21">
        <v>2000</v>
      </c>
      <c r="E3889" s="21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9">
        <f t="shared" si="241"/>
        <v>17.5</v>
      </c>
      <c r="Q3889" t="s">
        <v>8321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 s="21">
        <v>2000</v>
      </c>
      <c r="E3890" s="2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9">
        <f t="shared" si="241"/>
        <v>38.714285714285715</v>
      </c>
      <c r="Q3890" t="s">
        <v>8321</v>
      </c>
      <c r="R3890" t="s">
        <v>8322</v>
      </c>
      <c r="S3890" s="13">
        <f t="shared" si="242"/>
        <v>42762.545810185184</v>
      </c>
      <c r="T3890" s="13">
        <f t="shared" si="243"/>
        <v>42792.545810185184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 s="21">
        <v>8000</v>
      </c>
      <c r="E3891" s="2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9">
        <f t="shared" si="241"/>
        <v>13.111111111111111</v>
      </c>
      <c r="Q3891" t="s">
        <v>8321</v>
      </c>
      <c r="R3891" t="s">
        <v>8322</v>
      </c>
      <c r="S3891" s="13">
        <f t="shared" si="242"/>
        <v>41977.004976851851</v>
      </c>
      <c r="T3891" s="13">
        <f t="shared" si="243"/>
        <v>42008.976388888885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 s="21">
        <v>15000</v>
      </c>
      <c r="E3892" s="2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9">
        <f t="shared" si="241"/>
        <v>315.5</v>
      </c>
      <c r="Q3892" t="s">
        <v>8321</v>
      </c>
      <c r="R3892" t="s">
        <v>8322</v>
      </c>
      <c r="S3892" s="13">
        <f t="shared" si="242"/>
        <v>42171.758611111116</v>
      </c>
      <c r="T3892" s="13">
        <f t="shared" si="243"/>
        <v>42231.758611111116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 s="21">
        <v>800</v>
      </c>
      <c r="E3893" s="2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9">
        <f t="shared" si="241"/>
        <v>37.142857142857146</v>
      </c>
      <c r="Q3893" t="s">
        <v>8321</v>
      </c>
      <c r="R3893" t="s">
        <v>8322</v>
      </c>
      <c r="S3893" s="13">
        <f t="shared" si="242"/>
        <v>42056.1324537037</v>
      </c>
      <c r="T3893" s="13">
        <f t="shared" si="243"/>
        <v>42086.207638888889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 s="21">
        <v>1000</v>
      </c>
      <c r="E3894" s="21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 t="e">
        <f t="shared" si="241"/>
        <v>#DIV/0!</v>
      </c>
      <c r="Q3894" t="s">
        <v>8321</v>
      </c>
      <c r="R3894" t="s">
        <v>8322</v>
      </c>
      <c r="S3894" s="13">
        <f t="shared" si="242"/>
        <v>41867.652280092596</v>
      </c>
      <c r="T3894" s="13">
        <f t="shared" si="243"/>
        <v>41875.291666666664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 s="21">
        <v>50000</v>
      </c>
      <c r="E3895" s="2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9">
        <f t="shared" si="241"/>
        <v>128.27380952380952</v>
      </c>
      <c r="Q3895" t="s">
        <v>8321</v>
      </c>
      <c r="R3895" t="s">
        <v>8322</v>
      </c>
      <c r="S3895" s="13">
        <f t="shared" si="242"/>
        <v>41779.657870370371</v>
      </c>
      <c r="T3895" s="13">
        <f t="shared" si="243"/>
        <v>41821.25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 s="21">
        <v>15000</v>
      </c>
      <c r="E3896" s="2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9">
        <f t="shared" si="241"/>
        <v>47.272727272727273</v>
      </c>
      <c r="Q3896" t="s">
        <v>8321</v>
      </c>
      <c r="R3896" t="s">
        <v>8322</v>
      </c>
      <c r="S3896" s="13">
        <f t="shared" si="242"/>
        <v>42679.958472222221</v>
      </c>
      <c r="T3896" s="13">
        <f t="shared" si="243"/>
        <v>42710.207638888889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 s="21">
        <v>1000</v>
      </c>
      <c r="E3897" s="21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9">
        <f t="shared" si="241"/>
        <v>50</v>
      </c>
      <c r="Q3897" t="s">
        <v>8321</v>
      </c>
      <c r="R3897" t="s">
        <v>8322</v>
      </c>
      <c r="S3897" s="13">
        <f t="shared" si="242"/>
        <v>42032.250208333338</v>
      </c>
      <c r="T3897" s="13">
        <f t="shared" si="243"/>
        <v>42063.250208333338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 s="21">
        <v>1600</v>
      </c>
      <c r="E3898" s="2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9">
        <f t="shared" si="241"/>
        <v>42.5</v>
      </c>
      <c r="Q3898" t="s">
        <v>8321</v>
      </c>
      <c r="R3898" t="s">
        <v>8322</v>
      </c>
      <c r="S3898" s="13">
        <f t="shared" si="242"/>
        <v>41793.191875000004</v>
      </c>
      <c r="T3898" s="13">
        <f t="shared" si="243"/>
        <v>41807.191875000004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 s="21">
        <v>2500</v>
      </c>
      <c r="E3899" s="2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9">
        <f t="shared" si="241"/>
        <v>44</v>
      </c>
      <c r="Q3899" t="s">
        <v>8321</v>
      </c>
      <c r="R3899" t="s">
        <v>8322</v>
      </c>
      <c r="S3899" s="13">
        <f t="shared" si="242"/>
        <v>41982.87364583333</v>
      </c>
      <c r="T3899" s="13">
        <f t="shared" si="243"/>
        <v>42012.87364583333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 s="21">
        <v>2500</v>
      </c>
      <c r="E3900" s="2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9">
        <f t="shared" si="241"/>
        <v>50.875</v>
      </c>
      <c r="Q3900" t="s">
        <v>8321</v>
      </c>
      <c r="R3900" t="s">
        <v>8322</v>
      </c>
      <c r="S3900" s="13">
        <f t="shared" si="242"/>
        <v>42193.482291666667</v>
      </c>
      <c r="T3900" s="13">
        <f t="shared" si="243"/>
        <v>42233.666666666672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 s="21">
        <v>10000</v>
      </c>
      <c r="E3901" s="2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9">
        <f t="shared" si="241"/>
        <v>62.5</v>
      </c>
      <c r="Q3901" t="s">
        <v>8321</v>
      </c>
      <c r="R3901" t="s">
        <v>8322</v>
      </c>
      <c r="S3901" s="13">
        <f t="shared" si="242"/>
        <v>41843.775011574071</v>
      </c>
      <c r="T3901" s="13">
        <f t="shared" si="243"/>
        <v>41863.775011574071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 s="21">
        <v>2500</v>
      </c>
      <c r="E3902" s="2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9">
        <f t="shared" si="241"/>
        <v>27</v>
      </c>
      <c r="Q3902" t="s">
        <v>8321</v>
      </c>
      <c r="R3902" t="s">
        <v>8322</v>
      </c>
      <c r="S3902" s="13">
        <f t="shared" si="242"/>
        <v>42136.092488425929</v>
      </c>
      <c r="T3902" s="13">
        <f t="shared" si="243"/>
        <v>42166.092488425929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 s="21">
        <v>3000</v>
      </c>
      <c r="E3903" s="21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9">
        <f t="shared" si="241"/>
        <v>25</v>
      </c>
      <c r="Q3903" t="s">
        <v>8321</v>
      </c>
      <c r="R3903" t="s">
        <v>8322</v>
      </c>
      <c r="S3903" s="13">
        <f t="shared" si="242"/>
        <v>42317.826377314821</v>
      </c>
      <c r="T3903" s="13">
        <f t="shared" si="243"/>
        <v>42357.826377314821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 s="21">
        <v>3000</v>
      </c>
      <c r="E3904" s="2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9">
        <f t="shared" si="241"/>
        <v>47.258064516129032</v>
      </c>
      <c r="Q3904" t="s">
        <v>8321</v>
      </c>
      <c r="R3904" t="s">
        <v>8322</v>
      </c>
      <c r="S3904" s="13">
        <f t="shared" si="242"/>
        <v>42663.468078703707</v>
      </c>
      <c r="T3904" s="13">
        <f t="shared" si="243"/>
        <v>42688.509745370371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 s="21">
        <v>1500</v>
      </c>
      <c r="E3905" s="21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 t="e">
        <f t="shared" si="241"/>
        <v>#DIV/0!</v>
      </c>
      <c r="Q3905" t="s">
        <v>8321</v>
      </c>
      <c r="R3905" t="s">
        <v>8322</v>
      </c>
      <c r="S3905" s="13">
        <f t="shared" si="242"/>
        <v>42186.01116898148</v>
      </c>
      <c r="T3905" s="13">
        <f t="shared" si="243"/>
        <v>42230.818055555559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 s="21">
        <v>10000</v>
      </c>
      <c r="E3906" s="21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9">
        <f t="shared" si="241"/>
        <v>1.5</v>
      </c>
      <c r="Q3906" t="s">
        <v>8321</v>
      </c>
      <c r="R3906" t="s">
        <v>8322</v>
      </c>
      <c r="S3906" s="13">
        <f t="shared" si="242"/>
        <v>42095.229166666672</v>
      </c>
      <c r="T3906" s="13">
        <f t="shared" si="243"/>
        <v>42109.211111111115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 s="21">
        <v>1500</v>
      </c>
      <c r="E3907" s="2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8321</v>
      </c>
      <c r="R3907" t="s">
        <v>8322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 s="21">
        <v>1500</v>
      </c>
      <c r="E3908" s="2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9">
        <f t="shared" si="245"/>
        <v>63.125</v>
      </c>
      <c r="Q3908" t="s">
        <v>8321</v>
      </c>
      <c r="R3908" t="s">
        <v>8322</v>
      </c>
      <c r="S3908" s="13">
        <f t="shared" si="246"/>
        <v>42143.917743055557</v>
      </c>
      <c r="T3908" s="13">
        <f t="shared" si="247"/>
        <v>42181.559027777781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 s="21">
        <v>1000</v>
      </c>
      <c r="E3909" s="2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9">
        <f t="shared" si="245"/>
        <v>38.25</v>
      </c>
      <c r="Q3909" t="s">
        <v>8321</v>
      </c>
      <c r="R3909" t="s">
        <v>8322</v>
      </c>
      <c r="S3909" s="13">
        <f t="shared" si="246"/>
        <v>41906.819513888891</v>
      </c>
      <c r="T3909" s="13">
        <f t="shared" si="247"/>
        <v>41938.838888888888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 s="21">
        <v>750</v>
      </c>
      <c r="E3910" s="21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9">
        <f t="shared" si="245"/>
        <v>16.25</v>
      </c>
      <c r="Q3910" t="s">
        <v>8321</v>
      </c>
      <c r="R3910" t="s">
        <v>8322</v>
      </c>
      <c r="S3910" s="13">
        <f t="shared" si="246"/>
        <v>41834.135370370372</v>
      </c>
      <c r="T3910" s="13">
        <f t="shared" si="247"/>
        <v>41849.135370370372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 s="21">
        <v>60000</v>
      </c>
      <c r="E3911" s="2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9">
        <f t="shared" si="245"/>
        <v>33.75</v>
      </c>
      <c r="Q3911" t="s">
        <v>8321</v>
      </c>
      <c r="R3911" t="s">
        <v>8322</v>
      </c>
      <c r="S3911" s="13">
        <f t="shared" si="246"/>
        <v>41863.359282407408</v>
      </c>
      <c r="T3911" s="13">
        <f t="shared" si="247"/>
        <v>41893.359282407408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 s="21">
        <v>6000</v>
      </c>
      <c r="E3912" s="2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9">
        <f t="shared" si="245"/>
        <v>61.666666666666664</v>
      </c>
      <c r="Q3912" t="s">
        <v>8321</v>
      </c>
      <c r="R3912" t="s">
        <v>8322</v>
      </c>
      <c r="S3912" s="13">
        <f t="shared" si="246"/>
        <v>42224.756909722222</v>
      </c>
      <c r="T3912" s="13">
        <f t="shared" si="247"/>
        <v>42254.756909722222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 s="21">
        <v>8000</v>
      </c>
      <c r="E3913" s="2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9">
        <f t="shared" si="245"/>
        <v>83.138888888888886</v>
      </c>
      <c r="Q3913" t="s">
        <v>8321</v>
      </c>
      <c r="R3913" t="s">
        <v>8322</v>
      </c>
      <c r="S3913" s="13">
        <f t="shared" si="246"/>
        <v>41939.8122337963</v>
      </c>
      <c r="T3913" s="13">
        <f t="shared" si="247"/>
        <v>41969.853900462964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 s="21">
        <v>15000</v>
      </c>
      <c r="E3914" s="21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9">
        <f t="shared" si="245"/>
        <v>1</v>
      </c>
      <c r="Q3914" t="s">
        <v>8321</v>
      </c>
      <c r="R3914" t="s">
        <v>8322</v>
      </c>
      <c r="S3914" s="13">
        <f t="shared" si="246"/>
        <v>42059.270023148143</v>
      </c>
      <c r="T3914" s="13">
        <f t="shared" si="247"/>
        <v>42119.190972222219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 s="21">
        <v>10000</v>
      </c>
      <c r="E3915" s="2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9">
        <f t="shared" si="245"/>
        <v>142.85714285714286</v>
      </c>
      <c r="Q3915" t="s">
        <v>8321</v>
      </c>
      <c r="R3915" t="s">
        <v>8322</v>
      </c>
      <c r="S3915" s="13">
        <f t="shared" si="246"/>
        <v>42308.211215277777</v>
      </c>
      <c r="T3915" s="13">
        <f t="shared" si="247"/>
        <v>42338.252881944441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 s="21">
        <v>2500</v>
      </c>
      <c r="E3916" s="2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9">
        <f t="shared" si="245"/>
        <v>33.666666666666664</v>
      </c>
      <c r="Q3916" t="s">
        <v>8321</v>
      </c>
      <c r="R3916" t="s">
        <v>8322</v>
      </c>
      <c r="S3916" s="13">
        <f t="shared" si="246"/>
        <v>42114.818935185183</v>
      </c>
      <c r="T3916" s="13">
        <f t="shared" si="247"/>
        <v>42134.957638888889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 s="21">
        <v>1500</v>
      </c>
      <c r="E3917" s="21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9">
        <f t="shared" si="245"/>
        <v>5</v>
      </c>
      <c r="Q3917" t="s">
        <v>8321</v>
      </c>
      <c r="R3917" t="s">
        <v>8322</v>
      </c>
      <c r="S3917" s="13">
        <f t="shared" si="246"/>
        <v>42492.98505787037</v>
      </c>
      <c r="T3917" s="13">
        <f t="shared" si="247"/>
        <v>42522.98505787037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 s="21">
        <v>2000</v>
      </c>
      <c r="E3918" s="21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 t="e">
        <f t="shared" si="245"/>
        <v>#DIV/0!</v>
      </c>
      <c r="Q3918" t="s">
        <v>8321</v>
      </c>
      <c r="R3918" t="s">
        <v>8322</v>
      </c>
      <c r="S3918" s="13">
        <f t="shared" si="246"/>
        <v>42494.471666666665</v>
      </c>
      <c r="T3918" s="13">
        <f t="shared" si="247"/>
        <v>42524.471666666665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 s="21">
        <v>3500</v>
      </c>
      <c r="E3919" s="21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9">
        <f t="shared" si="245"/>
        <v>10</v>
      </c>
      <c r="Q3919" t="s">
        <v>8321</v>
      </c>
      <c r="R3919" t="s">
        <v>8322</v>
      </c>
      <c r="S3919" s="13">
        <f t="shared" si="246"/>
        <v>41863.527326388888</v>
      </c>
      <c r="T3919" s="13">
        <f t="shared" si="247"/>
        <v>41893.527326388888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 s="21">
        <v>60000</v>
      </c>
      <c r="E3920" s="2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9">
        <f t="shared" si="245"/>
        <v>40</v>
      </c>
      <c r="Q3920" t="s">
        <v>8321</v>
      </c>
      <c r="R3920" t="s">
        <v>8322</v>
      </c>
      <c r="S3920" s="13">
        <f t="shared" si="246"/>
        <v>41843.664618055554</v>
      </c>
      <c r="T3920" s="13">
        <f t="shared" si="247"/>
        <v>41855.666666666664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 s="21">
        <v>5000</v>
      </c>
      <c r="E3921" s="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9">
        <f t="shared" si="245"/>
        <v>30</v>
      </c>
      <c r="Q3921" t="s">
        <v>8321</v>
      </c>
      <c r="R3921" t="s">
        <v>8322</v>
      </c>
      <c r="S3921" s="13">
        <f t="shared" si="246"/>
        <v>42358.684872685189</v>
      </c>
      <c r="T3921" s="13">
        <f t="shared" si="247"/>
        <v>42387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 s="21">
        <v>2500</v>
      </c>
      <c r="E3922" s="2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9">
        <f t="shared" si="245"/>
        <v>45</v>
      </c>
      <c r="Q3922" t="s">
        <v>8321</v>
      </c>
      <c r="R3922" t="s">
        <v>8322</v>
      </c>
      <c r="S3922" s="13">
        <f t="shared" si="246"/>
        <v>42657.38726851852</v>
      </c>
      <c r="T3922" s="13">
        <f t="shared" si="247"/>
        <v>42687.428935185191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 s="21">
        <v>3000</v>
      </c>
      <c r="E3923" s="21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 t="e">
        <f t="shared" si="245"/>
        <v>#DIV/0!</v>
      </c>
      <c r="Q3923" t="s">
        <v>8321</v>
      </c>
      <c r="R3923" t="s">
        <v>8322</v>
      </c>
      <c r="S3923" s="13">
        <f t="shared" si="246"/>
        <v>41926.542303240742</v>
      </c>
      <c r="T3923" s="13">
        <f t="shared" si="247"/>
        <v>41938.75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 s="21">
        <v>750</v>
      </c>
      <c r="E3924" s="21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9">
        <f t="shared" si="245"/>
        <v>10.166666666666666</v>
      </c>
      <c r="Q3924" t="s">
        <v>8321</v>
      </c>
      <c r="R3924" t="s">
        <v>8322</v>
      </c>
      <c r="S3924" s="13">
        <f t="shared" si="246"/>
        <v>42020.768634259264</v>
      </c>
      <c r="T3924" s="13">
        <f t="shared" si="247"/>
        <v>42065.958333333328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 s="21">
        <v>11500</v>
      </c>
      <c r="E3925" s="2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9">
        <f t="shared" si="245"/>
        <v>81.411764705882348</v>
      </c>
      <c r="Q3925" t="s">
        <v>8321</v>
      </c>
      <c r="R3925" t="s">
        <v>8322</v>
      </c>
      <c r="S3925" s="13">
        <f t="shared" si="246"/>
        <v>42075.979988425926</v>
      </c>
      <c r="T3925" s="13">
        <f t="shared" si="247"/>
        <v>42103.979988425926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 s="21">
        <v>15000</v>
      </c>
      <c r="E3926" s="2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9">
        <f t="shared" si="245"/>
        <v>57.25</v>
      </c>
      <c r="Q3926" t="s">
        <v>8321</v>
      </c>
      <c r="R3926" t="s">
        <v>8322</v>
      </c>
      <c r="S3926" s="13">
        <f t="shared" si="246"/>
        <v>41786.959745370368</v>
      </c>
      <c r="T3926" s="13">
        <f t="shared" si="247"/>
        <v>41816.959745370368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 s="21">
        <v>150</v>
      </c>
      <c r="E3927" s="21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9">
        <f t="shared" si="245"/>
        <v>5</v>
      </c>
      <c r="Q3927" t="s">
        <v>8321</v>
      </c>
      <c r="R3927" t="s">
        <v>8322</v>
      </c>
      <c r="S3927" s="13">
        <f t="shared" si="246"/>
        <v>41820.870821759258</v>
      </c>
      <c r="T3927" s="13">
        <f t="shared" si="247"/>
        <v>41850.870821759258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 s="21">
        <v>5000</v>
      </c>
      <c r="E3928" s="21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9">
        <f t="shared" si="245"/>
        <v>15</v>
      </c>
      <c r="Q3928" t="s">
        <v>8321</v>
      </c>
      <c r="R3928" t="s">
        <v>8322</v>
      </c>
      <c r="S3928" s="13">
        <f t="shared" si="246"/>
        <v>41970.085046296299</v>
      </c>
      <c r="T3928" s="13">
        <f t="shared" si="247"/>
        <v>42000.085046296299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 s="21">
        <v>2500</v>
      </c>
      <c r="E3929" s="21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9">
        <f t="shared" si="245"/>
        <v>12.5</v>
      </c>
      <c r="Q3929" t="s">
        <v>8321</v>
      </c>
      <c r="R3929" t="s">
        <v>8322</v>
      </c>
      <c r="S3929" s="13">
        <f t="shared" si="246"/>
        <v>41830.267407407409</v>
      </c>
      <c r="T3929" s="13">
        <f t="shared" si="247"/>
        <v>41860.267407407409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 s="21">
        <v>5000</v>
      </c>
      <c r="E3930" s="2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9">
        <f t="shared" si="245"/>
        <v>93</v>
      </c>
      <c r="Q3930" t="s">
        <v>8321</v>
      </c>
      <c r="R3930" t="s">
        <v>8322</v>
      </c>
      <c r="S3930" s="13">
        <f t="shared" si="246"/>
        <v>42265.683182870373</v>
      </c>
      <c r="T3930" s="13">
        <f t="shared" si="247"/>
        <v>42293.207638888889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 s="21">
        <v>20000</v>
      </c>
      <c r="E3931" s="2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9">
        <f t="shared" si="245"/>
        <v>32.357142857142854</v>
      </c>
      <c r="Q3931" t="s">
        <v>8321</v>
      </c>
      <c r="R3931" t="s">
        <v>8322</v>
      </c>
      <c r="S3931" s="13">
        <f t="shared" si="246"/>
        <v>42601.827141203699</v>
      </c>
      <c r="T3931" s="13">
        <f t="shared" si="247"/>
        <v>42631.827141203699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 s="21">
        <v>10000</v>
      </c>
      <c r="E3932" s="21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 t="e">
        <f t="shared" si="245"/>
        <v>#DIV/0!</v>
      </c>
      <c r="Q3932" t="s">
        <v>8321</v>
      </c>
      <c r="R3932" t="s">
        <v>8322</v>
      </c>
      <c r="S3932" s="13">
        <f t="shared" si="246"/>
        <v>42433.338749999995</v>
      </c>
      <c r="T3932" s="13">
        <f t="shared" si="247"/>
        <v>42461.25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 s="21">
        <v>8000</v>
      </c>
      <c r="E3933" s="21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 t="e">
        <f t="shared" si="245"/>
        <v>#DIV/0!</v>
      </c>
      <c r="Q3933" t="s">
        <v>8321</v>
      </c>
      <c r="R3933" t="s">
        <v>8322</v>
      </c>
      <c r="S3933" s="13">
        <f t="shared" si="246"/>
        <v>42228.151701388888</v>
      </c>
      <c r="T3933" s="13">
        <f t="shared" si="247"/>
        <v>42253.151701388888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 s="21">
        <v>12000</v>
      </c>
      <c r="E3934" s="21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9">
        <f t="shared" si="245"/>
        <v>1</v>
      </c>
      <c r="Q3934" t="s">
        <v>8321</v>
      </c>
      <c r="R3934" t="s">
        <v>8322</v>
      </c>
      <c r="S3934" s="13">
        <f t="shared" si="246"/>
        <v>42415.168564814812</v>
      </c>
      <c r="T3934" s="13">
        <f t="shared" si="247"/>
        <v>42445.126898148148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 s="21">
        <v>7000</v>
      </c>
      <c r="E3935" s="2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9">
        <f t="shared" si="245"/>
        <v>91.833333333333329</v>
      </c>
      <c r="Q3935" t="s">
        <v>8321</v>
      </c>
      <c r="R3935" t="s">
        <v>8322</v>
      </c>
      <c r="S3935" s="13">
        <f t="shared" si="246"/>
        <v>42538.968310185184</v>
      </c>
      <c r="T3935" s="13">
        <f t="shared" si="247"/>
        <v>42568.029861111107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 s="21">
        <v>5000</v>
      </c>
      <c r="E3936" s="2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9">
        <f t="shared" si="245"/>
        <v>45.833333333333336</v>
      </c>
      <c r="Q3936" t="s">
        <v>8321</v>
      </c>
      <c r="R3936" t="s">
        <v>8322</v>
      </c>
      <c r="S3936" s="13">
        <f t="shared" si="246"/>
        <v>42233.671747685185</v>
      </c>
      <c r="T3936" s="13">
        <f t="shared" si="247"/>
        <v>42278.541666666672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 s="21">
        <v>3000</v>
      </c>
      <c r="E3937" s="2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9">
        <f t="shared" si="245"/>
        <v>57.173913043478258</v>
      </c>
      <c r="Q3937" t="s">
        <v>8321</v>
      </c>
      <c r="R3937" t="s">
        <v>8322</v>
      </c>
      <c r="S3937" s="13">
        <f t="shared" si="246"/>
        <v>42221.656782407401</v>
      </c>
      <c r="T3937" s="13">
        <f t="shared" si="247"/>
        <v>42281.656782407401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 s="21">
        <v>20000</v>
      </c>
      <c r="E3938" s="21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 t="e">
        <f t="shared" si="245"/>
        <v>#DIV/0!</v>
      </c>
      <c r="Q3938" t="s">
        <v>8321</v>
      </c>
      <c r="R3938" t="s">
        <v>8322</v>
      </c>
      <c r="S3938" s="13">
        <f t="shared" si="246"/>
        <v>42675.262962962966</v>
      </c>
      <c r="T3938" s="13">
        <f t="shared" si="247"/>
        <v>42705.304629629631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 s="21">
        <v>2885</v>
      </c>
      <c r="E3939" s="2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9">
        <f t="shared" si="245"/>
        <v>248.5</v>
      </c>
      <c r="Q3939" t="s">
        <v>8321</v>
      </c>
      <c r="R3939" t="s">
        <v>8322</v>
      </c>
      <c r="S3939" s="13">
        <f t="shared" si="246"/>
        <v>42534.631481481483</v>
      </c>
      <c r="T3939" s="13">
        <f t="shared" si="247"/>
        <v>42562.631481481483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 s="21">
        <v>3255</v>
      </c>
      <c r="E3940" s="2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9">
        <f t="shared" si="245"/>
        <v>79.400000000000006</v>
      </c>
      <c r="Q3940" t="s">
        <v>8321</v>
      </c>
      <c r="R3940" t="s">
        <v>8322</v>
      </c>
      <c r="S3940" s="13">
        <f t="shared" si="246"/>
        <v>42151.905717592599</v>
      </c>
      <c r="T3940" s="13">
        <f t="shared" si="247"/>
        <v>42182.905717592599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 s="21">
        <v>5000</v>
      </c>
      <c r="E3941" s="2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9">
        <f t="shared" si="245"/>
        <v>5</v>
      </c>
      <c r="Q3941" t="s">
        <v>8321</v>
      </c>
      <c r="R3941" t="s">
        <v>8322</v>
      </c>
      <c r="S3941" s="13">
        <f t="shared" si="246"/>
        <v>41915.400219907409</v>
      </c>
      <c r="T3941" s="13">
        <f t="shared" si="247"/>
        <v>41919.1875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 s="21">
        <v>5000</v>
      </c>
      <c r="E3942" s="21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9">
        <f t="shared" si="245"/>
        <v>5.5</v>
      </c>
      <c r="Q3942" t="s">
        <v>8321</v>
      </c>
      <c r="R3942" t="s">
        <v>8322</v>
      </c>
      <c r="S3942" s="13">
        <f t="shared" si="246"/>
        <v>41961.492488425924</v>
      </c>
      <c r="T3942" s="13">
        <f t="shared" si="247"/>
        <v>42006.492488425924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 s="21">
        <v>5500</v>
      </c>
      <c r="E3943" s="21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9">
        <f t="shared" si="245"/>
        <v>25</v>
      </c>
      <c r="Q3943" t="s">
        <v>8321</v>
      </c>
      <c r="R3943" t="s">
        <v>8322</v>
      </c>
      <c r="S3943" s="13">
        <f t="shared" si="246"/>
        <v>41940.587233796294</v>
      </c>
      <c r="T3943" s="13">
        <f t="shared" si="247"/>
        <v>41968.041666666672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 s="21">
        <v>1200</v>
      </c>
      <c r="E3944" s="21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 t="e">
        <f t="shared" si="245"/>
        <v>#DIV/0!</v>
      </c>
      <c r="Q3944" t="s">
        <v>8321</v>
      </c>
      <c r="R3944" t="s">
        <v>8322</v>
      </c>
      <c r="S3944" s="13">
        <f t="shared" si="246"/>
        <v>42111.904097222221</v>
      </c>
      <c r="T3944" s="13">
        <f t="shared" si="247"/>
        <v>42171.904097222221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 s="21">
        <v>5000</v>
      </c>
      <c r="E3945" s="2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9">
        <f t="shared" si="245"/>
        <v>137.07692307692307</v>
      </c>
      <c r="Q3945" t="s">
        <v>8321</v>
      </c>
      <c r="R3945" t="s">
        <v>8322</v>
      </c>
      <c r="S3945" s="13">
        <f t="shared" si="246"/>
        <v>42279.778564814813</v>
      </c>
      <c r="T3945" s="13">
        <f t="shared" si="247"/>
        <v>42310.701388888891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 s="21">
        <v>5000</v>
      </c>
      <c r="E3946" s="21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 t="e">
        <f t="shared" si="245"/>
        <v>#DIV/0!</v>
      </c>
      <c r="Q3946" t="s">
        <v>8321</v>
      </c>
      <c r="R3946" t="s">
        <v>8322</v>
      </c>
      <c r="S3946" s="13">
        <f t="shared" si="246"/>
        <v>42213.662905092591</v>
      </c>
      <c r="T3946" s="13">
        <f t="shared" si="247"/>
        <v>42243.662905092591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 s="21">
        <v>2000</v>
      </c>
      <c r="E3947" s="21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9">
        <f t="shared" si="245"/>
        <v>5</v>
      </c>
      <c r="Q3947" t="s">
        <v>8321</v>
      </c>
      <c r="R3947" t="s">
        <v>8322</v>
      </c>
      <c r="S3947" s="13">
        <f t="shared" si="246"/>
        <v>42109.801712962959</v>
      </c>
      <c r="T3947" s="13">
        <f t="shared" si="247"/>
        <v>42139.801712962959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 s="21">
        <v>6000</v>
      </c>
      <c r="E3948" s="2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9">
        <f t="shared" si="245"/>
        <v>39</v>
      </c>
      <c r="Q3948" t="s">
        <v>8321</v>
      </c>
      <c r="R3948" t="s">
        <v>8322</v>
      </c>
      <c r="S3948" s="13">
        <f t="shared" si="246"/>
        <v>42031.833587962959</v>
      </c>
      <c r="T3948" s="13">
        <f t="shared" si="247"/>
        <v>42063.333333333328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 s="21">
        <v>3000</v>
      </c>
      <c r="E3949" s="2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9">
        <f t="shared" si="245"/>
        <v>50.5</v>
      </c>
      <c r="Q3949" t="s">
        <v>8321</v>
      </c>
      <c r="R3949" t="s">
        <v>8322</v>
      </c>
      <c r="S3949" s="13">
        <f t="shared" si="246"/>
        <v>42615.142870370371</v>
      </c>
      <c r="T3949" s="13">
        <f t="shared" si="247"/>
        <v>42645.142870370371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 s="21">
        <v>30000</v>
      </c>
      <c r="E3950" s="21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 t="e">
        <f t="shared" si="245"/>
        <v>#DIV/0!</v>
      </c>
      <c r="Q3950" t="s">
        <v>8321</v>
      </c>
      <c r="R3950" t="s">
        <v>8322</v>
      </c>
      <c r="S3950" s="13">
        <f t="shared" si="246"/>
        <v>41829.325497685182</v>
      </c>
      <c r="T3950" s="13">
        <f t="shared" si="247"/>
        <v>41889.325497685182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 s="21">
        <v>10000</v>
      </c>
      <c r="E3951" s="2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9">
        <f t="shared" si="245"/>
        <v>49.28125</v>
      </c>
      <c r="Q3951" t="s">
        <v>8321</v>
      </c>
      <c r="R3951" t="s">
        <v>8322</v>
      </c>
      <c r="S3951" s="13">
        <f t="shared" si="246"/>
        <v>42016.120613425926</v>
      </c>
      <c r="T3951" s="13">
        <f t="shared" si="247"/>
        <v>42046.120613425926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 s="21">
        <v>4000</v>
      </c>
      <c r="E3952" s="21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9">
        <f t="shared" si="245"/>
        <v>25</v>
      </c>
      <c r="Q3952" t="s">
        <v>8321</v>
      </c>
      <c r="R3952" t="s">
        <v>8322</v>
      </c>
      <c r="S3952" s="13">
        <f t="shared" si="246"/>
        <v>42439.702314814815</v>
      </c>
      <c r="T3952" s="13">
        <f t="shared" si="247"/>
        <v>42468.774305555555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 s="21">
        <v>200000</v>
      </c>
      <c r="E3953" s="21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9">
        <f t="shared" si="245"/>
        <v>1</v>
      </c>
      <c r="Q3953" t="s">
        <v>8321</v>
      </c>
      <c r="R3953" t="s">
        <v>8322</v>
      </c>
      <c r="S3953" s="13">
        <f t="shared" si="246"/>
        <v>42433.825717592597</v>
      </c>
      <c r="T3953" s="13">
        <f t="shared" si="247"/>
        <v>42493.784050925926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 s="21">
        <v>26000</v>
      </c>
      <c r="E3954" s="21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9">
        <f t="shared" si="245"/>
        <v>25</v>
      </c>
      <c r="Q3954" t="s">
        <v>8321</v>
      </c>
      <c r="R3954" t="s">
        <v>8322</v>
      </c>
      <c r="S3954" s="13">
        <f t="shared" si="246"/>
        <v>42243.790393518517</v>
      </c>
      <c r="T3954" s="13">
        <f t="shared" si="247"/>
        <v>42303.790393518517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 s="21">
        <v>17600</v>
      </c>
      <c r="E3955" s="21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 t="e">
        <f t="shared" si="245"/>
        <v>#DIV/0!</v>
      </c>
      <c r="Q3955" t="s">
        <v>8321</v>
      </c>
      <c r="R3955" t="s">
        <v>8322</v>
      </c>
      <c r="S3955" s="13">
        <f t="shared" si="246"/>
        <v>42550.048449074078</v>
      </c>
      <c r="T3955" s="13">
        <f t="shared" si="247"/>
        <v>42580.978472222225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 s="21">
        <v>25000</v>
      </c>
      <c r="E3956" s="21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 t="e">
        <f t="shared" si="245"/>
        <v>#DIV/0!</v>
      </c>
      <c r="Q3956" t="s">
        <v>8321</v>
      </c>
      <c r="R3956" t="s">
        <v>8322</v>
      </c>
      <c r="S3956" s="13">
        <f t="shared" si="246"/>
        <v>41774.651203703703</v>
      </c>
      <c r="T3956" s="13">
        <f t="shared" si="247"/>
        <v>41834.651203703703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 s="21">
        <v>1750</v>
      </c>
      <c r="E3957" s="2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9">
        <f t="shared" si="245"/>
        <v>53.125</v>
      </c>
      <c r="Q3957" t="s">
        <v>8321</v>
      </c>
      <c r="R3957" t="s">
        <v>8322</v>
      </c>
      <c r="S3957" s="13">
        <f t="shared" si="246"/>
        <v>42306.848854166667</v>
      </c>
      <c r="T3957" s="13">
        <f t="shared" si="247"/>
        <v>42336.890520833331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 s="21">
        <v>5500</v>
      </c>
      <c r="E3958" s="21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 t="e">
        <f t="shared" si="245"/>
        <v>#DIV/0!</v>
      </c>
      <c r="Q3958" t="s">
        <v>8321</v>
      </c>
      <c r="R3958" t="s">
        <v>8322</v>
      </c>
      <c r="S3958" s="13">
        <f t="shared" si="246"/>
        <v>42457.932025462964</v>
      </c>
      <c r="T3958" s="13">
        <f t="shared" si="247"/>
        <v>42485.013888888891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 s="21">
        <v>28000</v>
      </c>
      <c r="E3959" s="21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9">
        <f t="shared" si="245"/>
        <v>7</v>
      </c>
      <c r="Q3959" t="s">
        <v>8321</v>
      </c>
      <c r="R3959" t="s">
        <v>8322</v>
      </c>
      <c r="S3959" s="13">
        <f t="shared" si="246"/>
        <v>42513.976319444439</v>
      </c>
      <c r="T3959" s="13">
        <f t="shared" si="247"/>
        <v>42559.976319444439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 s="21">
        <v>2000</v>
      </c>
      <c r="E3960" s="2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9">
        <f t="shared" si="245"/>
        <v>40.0625</v>
      </c>
      <c r="Q3960" t="s">
        <v>8321</v>
      </c>
      <c r="R3960" t="s">
        <v>8322</v>
      </c>
      <c r="S3960" s="13">
        <f t="shared" si="246"/>
        <v>41816.950370370374</v>
      </c>
      <c r="T3960" s="13">
        <f t="shared" si="247"/>
        <v>41853.583333333336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 s="21">
        <v>1200</v>
      </c>
      <c r="E3961" s="2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9">
        <f t="shared" si="245"/>
        <v>24.333333333333332</v>
      </c>
      <c r="Q3961" t="s">
        <v>8321</v>
      </c>
      <c r="R3961" t="s">
        <v>8322</v>
      </c>
      <c r="S3961" s="13">
        <f t="shared" si="246"/>
        <v>41880.788842592592</v>
      </c>
      <c r="T3961" s="13">
        <f t="shared" si="247"/>
        <v>41910.788842592592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 s="21">
        <v>3000</v>
      </c>
      <c r="E3962" s="21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9">
        <f t="shared" si="245"/>
        <v>11.25</v>
      </c>
      <c r="Q3962" t="s">
        <v>8321</v>
      </c>
      <c r="R3962" t="s">
        <v>8322</v>
      </c>
      <c r="S3962" s="13">
        <f t="shared" si="246"/>
        <v>42342.845555555556</v>
      </c>
      <c r="T3962" s="13">
        <f t="shared" si="247"/>
        <v>42372.845555555556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 s="21">
        <v>5000</v>
      </c>
      <c r="E3963" s="21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9">
        <f t="shared" si="245"/>
        <v>10.5</v>
      </c>
      <c r="Q3963" t="s">
        <v>8321</v>
      </c>
      <c r="R3963" t="s">
        <v>8322</v>
      </c>
      <c r="S3963" s="13">
        <f t="shared" si="246"/>
        <v>41745.891319444447</v>
      </c>
      <c r="T3963" s="13">
        <f t="shared" si="247"/>
        <v>41767.891319444447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 s="21">
        <v>1400</v>
      </c>
      <c r="E3964" s="21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9">
        <f t="shared" si="245"/>
        <v>15</v>
      </c>
      <c r="Q3964" t="s">
        <v>8321</v>
      </c>
      <c r="R3964" t="s">
        <v>8322</v>
      </c>
      <c r="S3964" s="13">
        <f t="shared" si="246"/>
        <v>42311.621458333335</v>
      </c>
      <c r="T3964" s="13">
        <f t="shared" si="247"/>
        <v>42336.621458333335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 s="21">
        <v>10000</v>
      </c>
      <c r="E3965" s="21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 t="e">
        <f t="shared" si="245"/>
        <v>#DIV/0!</v>
      </c>
      <c r="Q3965" t="s">
        <v>8321</v>
      </c>
      <c r="R3965" t="s">
        <v>8322</v>
      </c>
      <c r="S3965" s="13">
        <f t="shared" si="246"/>
        <v>42296.154131944444</v>
      </c>
      <c r="T3965" s="13">
        <f t="shared" si="247"/>
        <v>42326.195798611108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 s="21">
        <v>2000</v>
      </c>
      <c r="E3966" s="2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9">
        <f t="shared" si="245"/>
        <v>42</v>
      </c>
      <c r="Q3966" t="s">
        <v>8321</v>
      </c>
      <c r="R3966" t="s">
        <v>8322</v>
      </c>
      <c r="S3966" s="13">
        <f t="shared" si="246"/>
        <v>42053.722060185188</v>
      </c>
      <c r="T3966" s="13">
        <f t="shared" si="247"/>
        <v>42113.680393518516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 s="21">
        <v>2000</v>
      </c>
      <c r="E3967" s="2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9">
        <f t="shared" si="245"/>
        <v>71.25</v>
      </c>
      <c r="Q3967" t="s">
        <v>8321</v>
      </c>
      <c r="R3967" t="s">
        <v>8322</v>
      </c>
      <c r="S3967" s="13">
        <f t="shared" si="246"/>
        <v>42414.235879629632</v>
      </c>
      <c r="T3967" s="13">
        <f t="shared" si="247"/>
        <v>42474.194212962961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 s="21">
        <v>7500</v>
      </c>
      <c r="E3968" s="21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9">
        <f t="shared" si="245"/>
        <v>22.5</v>
      </c>
      <c r="Q3968" t="s">
        <v>8321</v>
      </c>
      <c r="R3968" t="s">
        <v>8322</v>
      </c>
      <c r="S3968" s="13">
        <f t="shared" si="246"/>
        <v>41801.711550925924</v>
      </c>
      <c r="T3968" s="13">
        <f t="shared" si="247"/>
        <v>41844.124305555553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 s="21">
        <v>1700</v>
      </c>
      <c r="E3969" s="2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9">
        <f t="shared" si="245"/>
        <v>41</v>
      </c>
      <c r="Q3969" t="s">
        <v>8321</v>
      </c>
      <c r="R3969" t="s">
        <v>8322</v>
      </c>
      <c r="S3969" s="13">
        <f t="shared" si="246"/>
        <v>42770.290590277778</v>
      </c>
      <c r="T3969" s="13">
        <f t="shared" si="247"/>
        <v>42800.290590277778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 s="21">
        <v>5000</v>
      </c>
      <c r="E3970" s="2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9">
        <f t="shared" si="245"/>
        <v>47.909090909090907</v>
      </c>
      <c r="Q3970" t="s">
        <v>8321</v>
      </c>
      <c r="R3970" t="s">
        <v>8322</v>
      </c>
      <c r="S3970" s="13">
        <f t="shared" si="246"/>
        <v>42452.815659722226</v>
      </c>
      <c r="T3970" s="13">
        <f t="shared" si="247"/>
        <v>42512.815659722226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 s="21">
        <v>2825</v>
      </c>
      <c r="E3971" s="2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8321</v>
      </c>
      <c r="R3971" t="s">
        <v>8322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 s="21">
        <v>15000</v>
      </c>
      <c r="E3972" s="21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9">
        <f t="shared" si="249"/>
        <v>5.5</v>
      </c>
      <c r="Q3972" t="s">
        <v>8321</v>
      </c>
      <c r="R3972" t="s">
        <v>8322</v>
      </c>
      <c r="S3972" s="13">
        <f t="shared" si="250"/>
        <v>42447.863553240735</v>
      </c>
      <c r="T3972" s="13">
        <f t="shared" si="251"/>
        <v>42477.863553240735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 s="21">
        <v>14000</v>
      </c>
      <c r="E3973" s="2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9">
        <f t="shared" si="249"/>
        <v>22.666666666666668</v>
      </c>
      <c r="Q3973" t="s">
        <v>8321</v>
      </c>
      <c r="R3973" t="s">
        <v>8322</v>
      </c>
      <c r="S3973" s="13">
        <f t="shared" si="250"/>
        <v>41811.536180555559</v>
      </c>
      <c r="T3973" s="13">
        <f t="shared" si="251"/>
        <v>41841.536180555559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 s="21">
        <v>1000</v>
      </c>
      <c r="E3974" s="2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9">
        <f t="shared" si="249"/>
        <v>26.375</v>
      </c>
      <c r="Q3974" t="s">
        <v>8321</v>
      </c>
      <c r="R3974" t="s">
        <v>8322</v>
      </c>
      <c r="S3974" s="13">
        <f t="shared" si="250"/>
        <v>41981.067523148144</v>
      </c>
      <c r="T3974" s="13">
        <f t="shared" si="251"/>
        <v>42041.067523148144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 s="21">
        <v>5000</v>
      </c>
      <c r="E3975" s="2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9">
        <f t="shared" si="249"/>
        <v>105.54054054054055</v>
      </c>
      <c r="Q3975" t="s">
        <v>8321</v>
      </c>
      <c r="R3975" t="s">
        <v>8322</v>
      </c>
      <c r="S3975" s="13">
        <f t="shared" si="250"/>
        <v>42469.68414351852</v>
      </c>
      <c r="T3975" s="13">
        <f t="shared" si="251"/>
        <v>42499.166666666672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 s="21">
        <v>1000</v>
      </c>
      <c r="E3976" s="2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9">
        <f t="shared" si="249"/>
        <v>29.09090909090909</v>
      </c>
      <c r="Q3976" t="s">
        <v>8321</v>
      </c>
      <c r="R3976" t="s">
        <v>8322</v>
      </c>
      <c r="S3976" s="13">
        <f t="shared" si="250"/>
        <v>42493.546851851846</v>
      </c>
      <c r="T3976" s="13">
        <f t="shared" si="251"/>
        <v>42523.546851851846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 s="21">
        <v>678</v>
      </c>
      <c r="E3977" s="21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 t="e">
        <f t="shared" si="249"/>
        <v>#DIV/0!</v>
      </c>
      <c r="Q3977" t="s">
        <v>8321</v>
      </c>
      <c r="R3977" t="s">
        <v>8322</v>
      </c>
      <c r="S3977" s="13">
        <f t="shared" si="250"/>
        <v>42534.866875</v>
      </c>
      <c r="T3977" s="13">
        <f t="shared" si="251"/>
        <v>42564.866875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 s="21">
        <v>1300</v>
      </c>
      <c r="E3978" s="2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9">
        <f t="shared" si="249"/>
        <v>62</v>
      </c>
      <c r="Q3978" t="s">
        <v>8321</v>
      </c>
      <c r="R3978" t="s">
        <v>8322</v>
      </c>
      <c r="S3978" s="13">
        <f t="shared" si="250"/>
        <v>41830.858344907407</v>
      </c>
      <c r="T3978" s="13">
        <f t="shared" si="251"/>
        <v>41852.291666666664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 s="21">
        <v>90000</v>
      </c>
      <c r="E3979" s="2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9">
        <f t="shared" si="249"/>
        <v>217.5</v>
      </c>
      <c r="Q3979" t="s">
        <v>8321</v>
      </c>
      <c r="R3979" t="s">
        <v>8322</v>
      </c>
      <c r="S3979" s="13">
        <f t="shared" si="250"/>
        <v>42543.788564814815</v>
      </c>
      <c r="T3979" s="13">
        <f t="shared" si="251"/>
        <v>42573.788564814815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 s="21">
        <v>2000</v>
      </c>
      <c r="E3980" s="2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9">
        <f t="shared" si="249"/>
        <v>26.75</v>
      </c>
      <c r="Q3980" t="s">
        <v>8321</v>
      </c>
      <c r="R3980" t="s">
        <v>8322</v>
      </c>
      <c r="S3980" s="13">
        <f t="shared" si="250"/>
        <v>41975.642974537041</v>
      </c>
      <c r="T3980" s="13">
        <f t="shared" si="251"/>
        <v>42035.642974537041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 s="21">
        <v>6000</v>
      </c>
      <c r="E3981" s="2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9">
        <f t="shared" si="249"/>
        <v>18.333333333333332</v>
      </c>
      <c r="Q3981" t="s">
        <v>8321</v>
      </c>
      <c r="R3981" t="s">
        <v>8322</v>
      </c>
      <c r="S3981" s="13">
        <f t="shared" si="250"/>
        <v>42069.903437500005</v>
      </c>
      <c r="T3981" s="13">
        <f t="shared" si="251"/>
        <v>42092.833333333328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 s="21">
        <v>2500</v>
      </c>
      <c r="E3982" s="2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9">
        <f t="shared" si="249"/>
        <v>64.285714285714292</v>
      </c>
      <c r="Q3982" t="s">
        <v>8321</v>
      </c>
      <c r="R3982" t="s">
        <v>8322</v>
      </c>
      <c r="S3982" s="13">
        <f t="shared" si="250"/>
        <v>41795.598923611113</v>
      </c>
      <c r="T3982" s="13">
        <f t="shared" si="251"/>
        <v>41825.598923611113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 s="21">
        <v>30000</v>
      </c>
      <c r="E3983" s="2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9">
        <f t="shared" si="249"/>
        <v>175</v>
      </c>
      <c r="Q3983" t="s">
        <v>8321</v>
      </c>
      <c r="R3983" t="s">
        <v>8322</v>
      </c>
      <c r="S3983" s="13">
        <f t="shared" si="250"/>
        <v>42508.179965277777</v>
      </c>
      <c r="T3983" s="13">
        <f t="shared" si="251"/>
        <v>42568.179965277777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 s="21">
        <v>850</v>
      </c>
      <c r="E3984" s="2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9">
        <f t="shared" si="249"/>
        <v>34</v>
      </c>
      <c r="Q3984" t="s">
        <v>8321</v>
      </c>
      <c r="R3984" t="s">
        <v>8322</v>
      </c>
      <c r="S3984" s="13">
        <f t="shared" si="250"/>
        <v>42132.809953703705</v>
      </c>
      <c r="T3984" s="13">
        <f t="shared" si="251"/>
        <v>42192.809953703705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 s="21">
        <v>11140</v>
      </c>
      <c r="E3985" s="2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9">
        <f t="shared" si="249"/>
        <v>84.282608695652172</v>
      </c>
      <c r="Q3985" t="s">
        <v>8321</v>
      </c>
      <c r="R3985" t="s">
        <v>8322</v>
      </c>
      <c r="S3985" s="13">
        <f t="shared" si="250"/>
        <v>41747.86986111111</v>
      </c>
      <c r="T3985" s="13">
        <f t="shared" si="251"/>
        <v>41779.290972222225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 s="21">
        <v>1500</v>
      </c>
      <c r="E3986" s="21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9">
        <f t="shared" si="249"/>
        <v>9.5</v>
      </c>
      <c r="Q3986" t="s">
        <v>8321</v>
      </c>
      <c r="R3986" t="s">
        <v>8322</v>
      </c>
      <c r="S3986" s="13">
        <f t="shared" si="250"/>
        <v>41920.963472222218</v>
      </c>
      <c r="T3986" s="13">
        <f t="shared" si="251"/>
        <v>41951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 s="21">
        <v>2000</v>
      </c>
      <c r="E3987" s="2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9">
        <f t="shared" si="249"/>
        <v>33.736842105263158</v>
      </c>
      <c r="Q3987" t="s">
        <v>8321</v>
      </c>
      <c r="R3987" t="s">
        <v>8322</v>
      </c>
      <c r="S3987" s="13">
        <f t="shared" si="250"/>
        <v>42399.707407407404</v>
      </c>
      <c r="T3987" s="13">
        <f t="shared" si="251"/>
        <v>42420.878472222219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 s="21">
        <v>5000</v>
      </c>
      <c r="E3988" s="2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9">
        <f t="shared" si="249"/>
        <v>37.53846153846154</v>
      </c>
      <c r="Q3988" t="s">
        <v>8321</v>
      </c>
      <c r="R3988" t="s">
        <v>8322</v>
      </c>
      <c r="S3988" s="13">
        <f t="shared" si="250"/>
        <v>42467.548541666663</v>
      </c>
      <c r="T3988" s="13">
        <f t="shared" si="251"/>
        <v>42496.544444444444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 s="21">
        <v>400</v>
      </c>
      <c r="E3989" s="2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9">
        <f t="shared" si="249"/>
        <v>11.615384615384615</v>
      </c>
      <c r="Q3989" t="s">
        <v>8321</v>
      </c>
      <c r="R3989" t="s">
        <v>8322</v>
      </c>
      <c r="S3989" s="13">
        <f t="shared" si="250"/>
        <v>41765.92465277778</v>
      </c>
      <c r="T3989" s="13">
        <f t="shared" si="251"/>
        <v>41775.92465277778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 s="21">
        <v>1500</v>
      </c>
      <c r="E3990" s="21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9">
        <f t="shared" si="249"/>
        <v>8</v>
      </c>
      <c r="Q3990" t="s">
        <v>8321</v>
      </c>
      <c r="R3990" t="s">
        <v>8322</v>
      </c>
      <c r="S3990" s="13">
        <f t="shared" si="250"/>
        <v>42230.08116898148</v>
      </c>
      <c r="T3990" s="13">
        <f t="shared" si="251"/>
        <v>42245.08116898148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 s="21">
        <v>3000</v>
      </c>
      <c r="E3991" s="2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 t="e">
        <f t="shared" si="249"/>
        <v>#DIV/0!</v>
      </c>
      <c r="Q3991" t="s">
        <v>8321</v>
      </c>
      <c r="R3991" t="s">
        <v>8322</v>
      </c>
      <c r="S3991" s="13">
        <f t="shared" si="250"/>
        <v>42286.749780092592</v>
      </c>
      <c r="T3991" s="13">
        <f t="shared" si="251"/>
        <v>42316.791446759264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 s="21">
        <v>1650</v>
      </c>
      <c r="E3992" s="21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9">
        <f t="shared" si="249"/>
        <v>23</v>
      </c>
      <c r="Q3992" t="s">
        <v>8321</v>
      </c>
      <c r="R3992" t="s">
        <v>8322</v>
      </c>
      <c r="S3992" s="13">
        <f t="shared" si="250"/>
        <v>42401.672372685185</v>
      </c>
      <c r="T3992" s="13">
        <f t="shared" si="251"/>
        <v>42431.672372685185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 s="21">
        <v>500</v>
      </c>
      <c r="E3993" s="2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9">
        <f t="shared" si="249"/>
        <v>100</v>
      </c>
      <c r="Q3993" t="s">
        <v>8321</v>
      </c>
      <c r="R3993" t="s">
        <v>8322</v>
      </c>
      <c r="S3993" s="13">
        <f t="shared" si="250"/>
        <v>42125.644467592589</v>
      </c>
      <c r="T3993" s="13">
        <f t="shared" si="251"/>
        <v>42155.644467592589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 s="21">
        <v>10000</v>
      </c>
      <c r="E3994" s="2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9">
        <f t="shared" si="249"/>
        <v>60.111111111111114</v>
      </c>
      <c r="Q3994" t="s">
        <v>8321</v>
      </c>
      <c r="R3994" t="s">
        <v>8322</v>
      </c>
      <c r="S3994" s="13">
        <f t="shared" si="250"/>
        <v>42289.94049768518</v>
      </c>
      <c r="T3994" s="13">
        <f t="shared" si="251"/>
        <v>42349.982164351852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 s="21">
        <v>50000</v>
      </c>
      <c r="E3995" s="21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9">
        <f t="shared" si="249"/>
        <v>3</v>
      </c>
      <c r="Q3995" t="s">
        <v>8321</v>
      </c>
      <c r="R3995" t="s">
        <v>8322</v>
      </c>
      <c r="S3995" s="13">
        <f t="shared" si="250"/>
        <v>42107.864722222221</v>
      </c>
      <c r="T3995" s="13">
        <f t="shared" si="251"/>
        <v>42137.864722222221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 s="21">
        <v>2000</v>
      </c>
      <c r="E3996" s="21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9">
        <f t="shared" si="249"/>
        <v>5</v>
      </c>
      <c r="Q3996" t="s">
        <v>8321</v>
      </c>
      <c r="R3996" t="s">
        <v>8322</v>
      </c>
      <c r="S3996" s="13">
        <f t="shared" si="250"/>
        <v>41809.389930555553</v>
      </c>
      <c r="T3996" s="13">
        <f t="shared" si="251"/>
        <v>41839.389930555553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 s="21">
        <v>200</v>
      </c>
      <c r="E3997" s="21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9">
        <f t="shared" si="249"/>
        <v>17.5</v>
      </c>
      <c r="Q3997" t="s">
        <v>8321</v>
      </c>
      <c r="R3997" t="s">
        <v>8322</v>
      </c>
      <c r="S3997" s="13">
        <f t="shared" si="250"/>
        <v>42019.683761574073</v>
      </c>
      <c r="T3997" s="13">
        <f t="shared" si="251"/>
        <v>42049.477083333331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 s="21">
        <v>3000</v>
      </c>
      <c r="E3998" s="2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9">
        <f t="shared" si="249"/>
        <v>29.235294117647058</v>
      </c>
      <c r="Q3998" t="s">
        <v>8321</v>
      </c>
      <c r="R3998" t="s">
        <v>8322</v>
      </c>
      <c r="S3998" s="13">
        <f t="shared" si="250"/>
        <v>41950.26694444444</v>
      </c>
      <c r="T3998" s="13">
        <f t="shared" si="251"/>
        <v>41963.669444444444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 s="21">
        <v>3000</v>
      </c>
      <c r="E3999" s="21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 t="e">
        <f t="shared" si="249"/>
        <v>#DIV/0!</v>
      </c>
      <c r="Q3999" t="s">
        <v>8321</v>
      </c>
      <c r="R3999" t="s">
        <v>8322</v>
      </c>
      <c r="S3999" s="13">
        <f t="shared" si="250"/>
        <v>42069.391446759255</v>
      </c>
      <c r="T3999" s="13">
        <f t="shared" si="251"/>
        <v>42099.349780092598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 s="21">
        <v>1250</v>
      </c>
      <c r="E4000" s="2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9">
        <f t="shared" si="249"/>
        <v>59.583333333333336</v>
      </c>
      <c r="Q4000" t="s">
        <v>8321</v>
      </c>
      <c r="R4000" t="s">
        <v>8322</v>
      </c>
      <c r="S4000" s="13">
        <f t="shared" si="250"/>
        <v>42061.963263888887</v>
      </c>
      <c r="T4000" s="13">
        <f t="shared" si="251"/>
        <v>42091.921597222223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 s="21">
        <v>7000</v>
      </c>
      <c r="E4001" s="2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9">
        <f t="shared" si="249"/>
        <v>82.571428571428569</v>
      </c>
      <c r="Q4001" t="s">
        <v>8321</v>
      </c>
      <c r="R4001" t="s">
        <v>8322</v>
      </c>
      <c r="S4001" s="13">
        <f t="shared" si="250"/>
        <v>41842.828680555554</v>
      </c>
      <c r="T4001" s="13">
        <f t="shared" si="251"/>
        <v>41882.827650462961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 s="21">
        <v>8000</v>
      </c>
      <c r="E4002" s="21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9">
        <f t="shared" si="249"/>
        <v>10</v>
      </c>
      <c r="Q4002" t="s">
        <v>8321</v>
      </c>
      <c r="R4002" t="s">
        <v>8322</v>
      </c>
      <c r="S4002" s="13">
        <f t="shared" si="250"/>
        <v>42437.64534722222</v>
      </c>
      <c r="T4002" s="13">
        <f t="shared" si="251"/>
        <v>42497.603680555556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 s="21">
        <v>1200</v>
      </c>
      <c r="E4003" s="2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9">
        <f t="shared" si="249"/>
        <v>32.357142857142854</v>
      </c>
      <c r="Q4003" t="s">
        <v>8321</v>
      </c>
      <c r="R4003" t="s">
        <v>8322</v>
      </c>
      <c r="S4003" s="13">
        <f t="shared" si="250"/>
        <v>42775.964212962965</v>
      </c>
      <c r="T4003" s="13">
        <f t="shared" si="251"/>
        <v>42795.791666666672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 s="21">
        <v>1250</v>
      </c>
      <c r="E4004" s="21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9">
        <f t="shared" si="249"/>
        <v>5.75</v>
      </c>
      <c r="Q4004" t="s">
        <v>8321</v>
      </c>
      <c r="R4004" t="s">
        <v>8322</v>
      </c>
      <c r="S4004" s="13">
        <f t="shared" si="250"/>
        <v>41879.043530092589</v>
      </c>
      <c r="T4004" s="13">
        <f t="shared" si="251"/>
        <v>41909.043530092589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 s="21">
        <v>2000</v>
      </c>
      <c r="E4005" s="2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9">
        <f t="shared" si="249"/>
        <v>100.5</v>
      </c>
      <c r="Q4005" t="s">
        <v>8321</v>
      </c>
      <c r="R4005" t="s">
        <v>8322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 s="21">
        <v>500</v>
      </c>
      <c r="E4006" s="21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9">
        <f t="shared" si="249"/>
        <v>1</v>
      </c>
      <c r="Q4006" t="s">
        <v>8321</v>
      </c>
      <c r="R4006" t="s">
        <v>8322</v>
      </c>
      <c r="S4006" s="13">
        <f t="shared" si="250"/>
        <v>41890.16269675926</v>
      </c>
      <c r="T4006" s="13">
        <f t="shared" si="251"/>
        <v>41920.16269675926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 s="21">
        <v>3000</v>
      </c>
      <c r="E4007" s="21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9">
        <f t="shared" si="249"/>
        <v>20</v>
      </c>
      <c r="Q4007" t="s">
        <v>8321</v>
      </c>
      <c r="R4007" t="s">
        <v>8322</v>
      </c>
      <c r="S4007" s="13">
        <f t="shared" si="250"/>
        <v>41872.807696759257</v>
      </c>
      <c r="T4007" s="13">
        <f t="shared" si="251"/>
        <v>41932.807696759257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 s="21">
        <v>30000</v>
      </c>
      <c r="E4008" s="21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9">
        <f t="shared" si="249"/>
        <v>2</v>
      </c>
      <c r="Q4008" t="s">
        <v>8321</v>
      </c>
      <c r="R4008" t="s">
        <v>8322</v>
      </c>
      <c r="S4008" s="13">
        <f t="shared" si="250"/>
        <v>42391.772997685184</v>
      </c>
      <c r="T4008" s="13">
        <f t="shared" si="251"/>
        <v>42416.772997685184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 s="21">
        <v>2000</v>
      </c>
      <c r="E4009" s="21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9">
        <f t="shared" si="249"/>
        <v>5</v>
      </c>
      <c r="Q4009" t="s">
        <v>8321</v>
      </c>
      <c r="R4009" t="s">
        <v>8322</v>
      </c>
      <c r="S4009" s="13">
        <f t="shared" si="250"/>
        <v>41848.772928240738</v>
      </c>
      <c r="T4009" s="13">
        <f t="shared" si="251"/>
        <v>41877.686111111114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 s="21">
        <v>1000</v>
      </c>
      <c r="E4010" s="21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9">
        <f t="shared" si="249"/>
        <v>15</v>
      </c>
      <c r="Q4010" t="s">
        <v>8321</v>
      </c>
      <c r="R4010" t="s">
        <v>8322</v>
      </c>
      <c r="S4010" s="13">
        <f t="shared" si="250"/>
        <v>42177.964201388888</v>
      </c>
      <c r="T4010" s="13">
        <f t="shared" si="251"/>
        <v>42207.964201388888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 s="21">
        <v>1930</v>
      </c>
      <c r="E4011" s="2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9">
        <f t="shared" si="249"/>
        <v>25</v>
      </c>
      <c r="Q4011" t="s">
        <v>8321</v>
      </c>
      <c r="R4011" t="s">
        <v>8322</v>
      </c>
      <c r="S4011" s="13">
        <f t="shared" si="250"/>
        <v>41851.700925925928</v>
      </c>
      <c r="T4011" s="13">
        <f t="shared" si="251"/>
        <v>41891.700925925928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 s="21">
        <v>7200</v>
      </c>
      <c r="E4012" s="2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9">
        <f t="shared" si="249"/>
        <v>45.842105263157897</v>
      </c>
      <c r="Q4012" t="s">
        <v>8321</v>
      </c>
      <c r="R4012" t="s">
        <v>8322</v>
      </c>
      <c r="S4012" s="13">
        <f t="shared" si="250"/>
        <v>41921.770439814813</v>
      </c>
      <c r="T4012" s="13">
        <f t="shared" si="251"/>
        <v>41938.770439814813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 s="21">
        <v>250</v>
      </c>
      <c r="E4013" s="21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9">
        <f t="shared" si="249"/>
        <v>4.75</v>
      </c>
      <c r="Q4013" t="s">
        <v>8321</v>
      </c>
      <c r="R4013" t="s">
        <v>8322</v>
      </c>
      <c r="S4013" s="13">
        <f t="shared" si="250"/>
        <v>42002.54488425926</v>
      </c>
      <c r="T4013" s="13">
        <f t="shared" si="251"/>
        <v>42032.54488425926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 s="21">
        <v>575</v>
      </c>
      <c r="E4014" s="21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 t="e">
        <f t="shared" si="249"/>
        <v>#DIV/0!</v>
      </c>
      <c r="Q4014" t="s">
        <v>8321</v>
      </c>
      <c r="R4014" t="s">
        <v>8322</v>
      </c>
      <c r="S4014" s="13">
        <f t="shared" si="250"/>
        <v>42096.544548611113</v>
      </c>
      <c r="T4014" s="13">
        <f t="shared" si="251"/>
        <v>42126.544548611113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 s="21">
        <v>2000</v>
      </c>
      <c r="E4015" s="21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9">
        <f t="shared" si="249"/>
        <v>13</v>
      </c>
      <c r="Q4015" t="s">
        <v>8321</v>
      </c>
      <c r="R4015" t="s">
        <v>8322</v>
      </c>
      <c r="S4015" s="13">
        <f t="shared" si="250"/>
        <v>42021.301192129627</v>
      </c>
      <c r="T4015" s="13">
        <f t="shared" si="251"/>
        <v>42051.301192129627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 s="21">
        <v>9000</v>
      </c>
      <c r="E4016" s="21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 t="e">
        <f t="shared" si="249"/>
        <v>#DIV/0!</v>
      </c>
      <c r="Q4016" t="s">
        <v>8321</v>
      </c>
      <c r="R4016" t="s">
        <v>8322</v>
      </c>
      <c r="S4016" s="13">
        <f t="shared" si="250"/>
        <v>42419.246168981481</v>
      </c>
      <c r="T4016" s="13">
        <f t="shared" si="251"/>
        <v>42434.246168981481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 s="21">
        <v>7000</v>
      </c>
      <c r="E4017" s="21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9">
        <f t="shared" si="249"/>
        <v>1</v>
      </c>
      <c r="Q4017" t="s">
        <v>8321</v>
      </c>
      <c r="R4017" t="s">
        <v>8322</v>
      </c>
      <c r="S4017" s="13">
        <f t="shared" si="250"/>
        <v>42174.780821759254</v>
      </c>
      <c r="T4017" s="13">
        <f t="shared" si="251"/>
        <v>42204.780821759254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 s="21">
        <v>500</v>
      </c>
      <c r="E4018" s="21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9">
        <f t="shared" si="249"/>
        <v>10</v>
      </c>
      <c r="Q4018" t="s">
        <v>8321</v>
      </c>
      <c r="R4018" t="s">
        <v>8322</v>
      </c>
      <c r="S4018" s="13">
        <f t="shared" si="250"/>
        <v>41869.872685185182</v>
      </c>
      <c r="T4018" s="13">
        <f t="shared" si="251"/>
        <v>41899.872685185182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 s="21">
        <v>10000</v>
      </c>
      <c r="E4019" s="2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9">
        <f t="shared" si="249"/>
        <v>52.5</v>
      </c>
      <c r="Q4019" t="s">
        <v>8321</v>
      </c>
      <c r="R4019" t="s">
        <v>8322</v>
      </c>
      <c r="S4019" s="13">
        <f t="shared" si="250"/>
        <v>41856.672152777777</v>
      </c>
      <c r="T4019" s="13">
        <f t="shared" si="251"/>
        <v>41886.672152777777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 s="21">
        <v>1500</v>
      </c>
      <c r="E4020" s="2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9">
        <f t="shared" si="249"/>
        <v>32.5</v>
      </c>
      <c r="Q4020" t="s">
        <v>8321</v>
      </c>
      <c r="R4020" t="s">
        <v>8322</v>
      </c>
      <c r="S4020" s="13">
        <f t="shared" si="250"/>
        <v>42620.91097222222</v>
      </c>
      <c r="T4020" s="13">
        <f t="shared" si="251"/>
        <v>42650.91097222222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 s="21">
        <v>3500</v>
      </c>
      <c r="E4021" s="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9">
        <f t="shared" si="249"/>
        <v>7.25</v>
      </c>
      <c r="Q4021" t="s">
        <v>8321</v>
      </c>
      <c r="R4021" t="s">
        <v>8322</v>
      </c>
      <c r="S4021" s="13">
        <f t="shared" si="250"/>
        <v>42417.675879629634</v>
      </c>
      <c r="T4021" s="13">
        <f t="shared" si="251"/>
        <v>42475.686111111107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 s="21">
        <v>600</v>
      </c>
      <c r="E4022" s="2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9">
        <f t="shared" si="249"/>
        <v>33.333333333333336</v>
      </c>
      <c r="Q4022" t="s">
        <v>8321</v>
      </c>
      <c r="R4022" t="s">
        <v>8322</v>
      </c>
      <c r="S4022" s="13">
        <f t="shared" si="250"/>
        <v>42057.190960648149</v>
      </c>
      <c r="T4022" s="13">
        <f t="shared" si="251"/>
        <v>42087.149293981478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 s="21">
        <v>15000</v>
      </c>
      <c r="E4023" s="2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9">
        <f t="shared" si="249"/>
        <v>62.5</v>
      </c>
      <c r="Q4023" t="s">
        <v>8321</v>
      </c>
      <c r="R4023" t="s">
        <v>8322</v>
      </c>
      <c r="S4023" s="13">
        <f t="shared" si="250"/>
        <v>41878.911550925928</v>
      </c>
      <c r="T4023" s="13">
        <f t="shared" si="251"/>
        <v>41938.911550925928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 s="21">
        <v>18000</v>
      </c>
      <c r="E4024" s="2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9">
        <f t="shared" si="249"/>
        <v>63.558375634517766</v>
      </c>
      <c r="Q4024" t="s">
        <v>8321</v>
      </c>
      <c r="R4024" t="s">
        <v>8322</v>
      </c>
      <c r="S4024" s="13">
        <f t="shared" si="250"/>
        <v>41990.584108796291</v>
      </c>
      <c r="T4024" s="13">
        <f t="shared" si="251"/>
        <v>42036.120833333334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 s="21">
        <v>7000</v>
      </c>
      <c r="E4025" s="21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 t="e">
        <f t="shared" si="249"/>
        <v>#DIV/0!</v>
      </c>
      <c r="Q4025" t="s">
        <v>8321</v>
      </c>
      <c r="R4025" t="s">
        <v>8322</v>
      </c>
      <c r="S4025" s="13">
        <f t="shared" si="250"/>
        <v>42408.999571759254</v>
      </c>
      <c r="T4025" s="13">
        <f t="shared" si="251"/>
        <v>42453.957905092597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 s="21">
        <v>800</v>
      </c>
      <c r="E4026" s="21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9">
        <f t="shared" si="249"/>
        <v>10</v>
      </c>
      <c r="Q4026" t="s">
        <v>8321</v>
      </c>
      <c r="R4026" t="s">
        <v>8322</v>
      </c>
      <c r="S4026" s="13">
        <f t="shared" si="250"/>
        <v>42217.670104166667</v>
      </c>
      <c r="T4026" s="13">
        <f t="shared" si="251"/>
        <v>42247.670104166667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 s="21">
        <v>5000</v>
      </c>
      <c r="E4027" s="2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9">
        <f t="shared" si="249"/>
        <v>62.5</v>
      </c>
      <c r="Q4027" t="s">
        <v>8321</v>
      </c>
      <c r="R4027" t="s">
        <v>8322</v>
      </c>
      <c r="S4027" s="13">
        <f t="shared" si="250"/>
        <v>42151.237685185188</v>
      </c>
      <c r="T4027" s="13">
        <f t="shared" si="251"/>
        <v>42211.237685185188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 s="21">
        <v>4000</v>
      </c>
      <c r="E4028" s="21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 t="e">
        <f t="shared" si="249"/>
        <v>#DIV/0!</v>
      </c>
      <c r="Q4028" t="s">
        <v>8321</v>
      </c>
      <c r="R4028" t="s">
        <v>8322</v>
      </c>
      <c r="S4028" s="13">
        <f t="shared" si="250"/>
        <v>42282.655543981484</v>
      </c>
      <c r="T4028" s="13">
        <f t="shared" si="251"/>
        <v>42342.697210648148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 s="21">
        <v>3000</v>
      </c>
      <c r="E4029" s="2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9">
        <f t="shared" si="249"/>
        <v>30.714285714285715</v>
      </c>
      <c r="Q4029" t="s">
        <v>8321</v>
      </c>
      <c r="R4029" t="s">
        <v>8322</v>
      </c>
      <c r="S4029" s="13">
        <f t="shared" si="250"/>
        <v>42768.97084490741</v>
      </c>
      <c r="T4029" s="13">
        <f t="shared" si="251"/>
        <v>42789.041666666672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 s="21">
        <v>2000</v>
      </c>
      <c r="E4030" s="2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9">
        <f t="shared" si="249"/>
        <v>51</v>
      </c>
      <c r="Q4030" t="s">
        <v>8321</v>
      </c>
      <c r="R4030" t="s">
        <v>8322</v>
      </c>
      <c r="S4030" s="13">
        <f t="shared" si="250"/>
        <v>41765.938657407409</v>
      </c>
      <c r="T4030" s="13">
        <f t="shared" si="251"/>
        <v>41795.938657407409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 s="21">
        <v>20000</v>
      </c>
      <c r="E4031" s="2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 t="e">
        <f t="shared" si="249"/>
        <v>#DIV/0!</v>
      </c>
      <c r="Q4031" t="s">
        <v>8321</v>
      </c>
      <c r="R4031" t="s">
        <v>8322</v>
      </c>
      <c r="S4031" s="13">
        <f t="shared" si="250"/>
        <v>42322.025115740747</v>
      </c>
      <c r="T4031" s="13">
        <f t="shared" si="251"/>
        <v>42352.025115740747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 s="21">
        <v>2500</v>
      </c>
      <c r="E4032" s="2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9">
        <f t="shared" si="249"/>
        <v>66.666666666666671</v>
      </c>
      <c r="Q4032" t="s">
        <v>8321</v>
      </c>
      <c r="R4032" t="s">
        <v>8322</v>
      </c>
      <c r="S4032" s="13">
        <f t="shared" si="250"/>
        <v>42374.655081018514</v>
      </c>
      <c r="T4032" s="13">
        <f t="shared" si="251"/>
        <v>42403.784027777772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 s="21">
        <v>5000</v>
      </c>
      <c r="E4033" s="21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 t="e">
        <f t="shared" si="249"/>
        <v>#DIV/0!</v>
      </c>
      <c r="Q4033" t="s">
        <v>8321</v>
      </c>
      <c r="R4033" t="s">
        <v>8322</v>
      </c>
      <c r="S4033" s="13">
        <f t="shared" si="250"/>
        <v>41941.585231481484</v>
      </c>
      <c r="T4033" s="13">
        <f t="shared" si="251"/>
        <v>41991.626898148148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 s="21">
        <v>6048</v>
      </c>
      <c r="E4034" s="2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9">
        <f t="shared" si="249"/>
        <v>59</v>
      </c>
      <c r="Q4034" t="s">
        <v>8321</v>
      </c>
      <c r="R4034" t="s">
        <v>8322</v>
      </c>
      <c r="S4034" s="13">
        <f t="shared" si="250"/>
        <v>42293.809212962966</v>
      </c>
      <c r="T4034" s="13">
        <f t="shared" si="251"/>
        <v>42353.85087962963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 s="21">
        <v>23900</v>
      </c>
      <c r="E4035" s="2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8321</v>
      </c>
      <c r="R4035" t="s">
        <v>8322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 s="21">
        <v>13500</v>
      </c>
      <c r="E4036" s="2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9">
        <f t="shared" si="253"/>
        <v>100</v>
      </c>
      <c r="Q4036" t="s">
        <v>8321</v>
      </c>
      <c r="R4036" t="s">
        <v>8322</v>
      </c>
      <c r="S4036" s="13">
        <f t="shared" si="254"/>
        <v>42067.947337962964</v>
      </c>
      <c r="T4036" s="13">
        <f t="shared" si="255"/>
        <v>42097.905671296292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 s="21">
        <v>10000</v>
      </c>
      <c r="E4037" s="2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9">
        <f t="shared" si="253"/>
        <v>147.4</v>
      </c>
      <c r="Q4037" t="s">
        <v>8321</v>
      </c>
      <c r="R4037" t="s">
        <v>8322</v>
      </c>
      <c r="S4037" s="13">
        <f t="shared" si="254"/>
        <v>41903.882951388885</v>
      </c>
      <c r="T4037" s="13">
        <f t="shared" si="255"/>
        <v>41933.882951388885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 s="21">
        <v>6000</v>
      </c>
      <c r="E4038" s="2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9">
        <f t="shared" si="253"/>
        <v>166.05882352941177</v>
      </c>
      <c r="Q4038" t="s">
        <v>8321</v>
      </c>
      <c r="R4038" t="s">
        <v>8322</v>
      </c>
      <c r="S4038" s="13">
        <f t="shared" si="254"/>
        <v>41804.937083333331</v>
      </c>
      <c r="T4038" s="13">
        <f t="shared" si="255"/>
        <v>41821.9375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 s="21">
        <v>700</v>
      </c>
      <c r="E4039" s="21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9">
        <f t="shared" si="253"/>
        <v>40</v>
      </c>
      <c r="Q4039" t="s">
        <v>8321</v>
      </c>
      <c r="R4039" t="s">
        <v>8322</v>
      </c>
      <c r="S4039" s="13">
        <f t="shared" si="254"/>
        <v>42497.070775462969</v>
      </c>
      <c r="T4039" s="13">
        <f t="shared" si="255"/>
        <v>42514.600694444445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 s="21">
        <v>2500</v>
      </c>
      <c r="E4040" s="2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9">
        <f t="shared" si="253"/>
        <v>75.25</v>
      </c>
      <c r="Q4040" t="s">
        <v>8321</v>
      </c>
      <c r="R4040" t="s">
        <v>8322</v>
      </c>
      <c r="S4040" s="13">
        <f t="shared" si="254"/>
        <v>41869.798726851855</v>
      </c>
      <c r="T4040" s="13">
        <f t="shared" si="255"/>
        <v>41929.798726851855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 s="21">
        <v>500</v>
      </c>
      <c r="E4041" s="2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9">
        <f t="shared" si="253"/>
        <v>60</v>
      </c>
      <c r="Q4041" t="s">
        <v>8321</v>
      </c>
      <c r="R4041" t="s">
        <v>8322</v>
      </c>
      <c r="S4041" s="13">
        <f t="shared" si="254"/>
        <v>42305.670914351853</v>
      </c>
      <c r="T4041" s="13">
        <f t="shared" si="255"/>
        <v>42339.249305555553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 s="21">
        <v>8000</v>
      </c>
      <c r="E4042" s="2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9">
        <f t="shared" si="253"/>
        <v>1250</v>
      </c>
      <c r="Q4042" t="s">
        <v>8321</v>
      </c>
      <c r="R4042" t="s">
        <v>8322</v>
      </c>
      <c r="S4042" s="13">
        <f t="shared" si="254"/>
        <v>42144.231527777782</v>
      </c>
      <c r="T4042" s="13">
        <f t="shared" si="255"/>
        <v>42203.125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 s="21">
        <v>5000</v>
      </c>
      <c r="E4043" s="21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9">
        <f t="shared" si="253"/>
        <v>10.5</v>
      </c>
      <c r="Q4043" t="s">
        <v>8321</v>
      </c>
      <c r="R4043" t="s">
        <v>8322</v>
      </c>
      <c r="S4043" s="13">
        <f t="shared" si="254"/>
        <v>42559.474004629628</v>
      </c>
      <c r="T4043" s="13">
        <f t="shared" si="255"/>
        <v>42619.474004629628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 s="21">
        <v>10000</v>
      </c>
      <c r="E4044" s="21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9">
        <f t="shared" si="253"/>
        <v>7</v>
      </c>
      <c r="Q4044" t="s">
        <v>8321</v>
      </c>
      <c r="R4044" t="s">
        <v>8322</v>
      </c>
      <c r="S4044" s="13">
        <f t="shared" si="254"/>
        <v>41995.084074074075</v>
      </c>
      <c r="T4044" s="13">
        <f t="shared" si="255"/>
        <v>42024.802777777775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 s="21">
        <v>300</v>
      </c>
      <c r="E4045" s="21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 t="e">
        <f t="shared" si="253"/>
        <v>#DIV/0!</v>
      </c>
      <c r="Q4045" t="s">
        <v>8321</v>
      </c>
      <c r="R4045" t="s">
        <v>8322</v>
      </c>
      <c r="S4045" s="13">
        <f t="shared" si="254"/>
        <v>41948.957465277781</v>
      </c>
      <c r="T4045" s="13">
        <f t="shared" si="255"/>
        <v>41963.957465277781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 s="21">
        <v>600</v>
      </c>
      <c r="E4046" s="2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9">
        <f t="shared" si="253"/>
        <v>56.25</v>
      </c>
      <c r="Q4046" t="s">
        <v>8321</v>
      </c>
      <c r="R4046" t="s">
        <v>8322</v>
      </c>
      <c r="S4046" s="13">
        <f t="shared" si="254"/>
        <v>42074.219699074078</v>
      </c>
      <c r="T4046" s="13">
        <f t="shared" si="255"/>
        <v>42104.208333333328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 s="21">
        <v>5000</v>
      </c>
      <c r="E4047" s="21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9">
        <f t="shared" si="253"/>
        <v>1</v>
      </c>
      <c r="Q4047" t="s">
        <v>8321</v>
      </c>
      <c r="R4047" t="s">
        <v>8322</v>
      </c>
      <c r="S4047" s="13">
        <f t="shared" si="254"/>
        <v>41842.201261574075</v>
      </c>
      <c r="T4047" s="13">
        <f t="shared" si="255"/>
        <v>41872.201261574075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 s="21">
        <v>5600</v>
      </c>
      <c r="E4048" s="2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9">
        <f t="shared" si="253"/>
        <v>38.333333333333336</v>
      </c>
      <c r="Q4048" t="s">
        <v>8321</v>
      </c>
      <c r="R4048" t="s">
        <v>8322</v>
      </c>
      <c r="S4048" s="13">
        <f t="shared" si="254"/>
        <v>41904.650578703702</v>
      </c>
      <c r="T4048" s="13">
        <f t="shared" si="255"/>
        <v>41934.650578703702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 s="21">
        <v>5000</v>
      </c>
      <c r="E4049" s="2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9">
        <f t="shared" si="253"/>
        <v>27.5</v>
      </c>
      <c r="Q4049" t="s">
        <v>8321</v>
      </c>
      <c r="R4049" t="s">
        <v>8322</v>
      </c>
      <c r="S4049" s="13">
        <f t="shared" si="254"/>
        <v>41991.022488425922</v>
      </c>
      <c r="T4049" s="13">
        <f t="shared" si="255"/>
        <v>42015.041666666672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 s="21">
        <v>17000</v>
      </c>
      <c r="E4050" s="2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9">
        <f t="shared" si="253"/>
        <v>32.978021978021978</v>
      </c>
      <c r="Q4050" t="s">
        <v>8321</v>
      </c>
      <c r="R4050" t="s">
        <v>8322</v>
      </c>
      <c r="S4050" s="13">
        <f t="shared" si="254"/>
        <v>42436.509108796294</v>
      </c>
      <c r="T4050" s="13">
        <f t="shared" si="255"/>
        <v>42471.467442129629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 s="21">
        <v>20000</v>
      </c>
      <c r="E4051" s="2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9">
        <f t="shared" si="253"/>
        <v>16</v>
      </c>
      <c r="Q4051" t="s">
        <v>8321</v>
      </c>
      <c r="R4051" t="s">
        <v>8322</v>
      </c>
      <c r="S4051" s="13">
        <f t="shared" si="254"/>
        <v>42169.958506944444</v>
      </c>
      <c r="T4051" s="13">
        <f t="shared" si="255"/>
        <v>42199.958506944444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 s="21">
        <v>1500</v>
      </c>
      <c r="E4052" s="21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9">
        <f t="shared" si="253"/>
        <v>1</v>
      </c>
      <c r="Q4052" t="s">
        <v>8321</v>
      </c>
      <c r="R4052" t="s">
        <v>8322</v>
      </c>
      <c r="S4052" s="13">
        <f t="shared" si="254"/>
        <v>41905.636469907404</v>
      </c>
      <c r="T4052" s="13">
        <f t="shared" si="255"/>
        <v>41935.636469907404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 s="21">
        <v>500</v>
      </c>
      <c r="E4053" s="21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 t="e">
        <f t="shared" si="253"/>
        <v>#DIV/0!</v>
      </c>
      <c r="Q4053" t="s">
        <v>8321</v>
      </c>
      <c r="R4053" t="s">
        <v>8322</v>
      </c>
      <c r="S4053" s="13">
        <f t="shared" si="254"/>
        <v>41761.810150462967</v>
      </c>
      <c r="T4053" s="13">
        <f t="shared" si="255"/>
        <v>41768.286805555559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 s="21">
        <v>3000</v>
      </c>
      <c r="E4054" s="2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9">
        <f t="shared" si="253"/>
        <v>86.615384615384613</v>
      </c>
      <c r="Q4054" t="s">
        <v>8321</v>
      </c>
      <c r="R4054" t="s">
        <v>8322</v>
      </c>
      <c r="S4054" s="13">
        <f t="shared" si="254"/>
        <v>41865.878657407404</v>
      </c>
      <c r="T4054" s="13">
        <f t="shared" si="255"/>
        <v>41925.878657407404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 s="21">
        <v>500</v>
      </c>
      <c r="E4055" s="2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9">
        <f t="shared" si="253"/>
        <v>55</v>
      </c>
      <c r="Q4055" t="s">
        <v>8321</v>
      </c>
      <c r="R4055" t="s">
        <v>8322</v>
      </c>
      <c r="S4055" s="13">
        <f t="shared" si="254"/>
        <v>41928.690138888887</v>
      </c>
      <c r="T4055" s="13">
        <f t="shared" si="255"/>
        <v>41958.833333333328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 s="21">
        <v>8880</v>
      </c>
      <c r="E4056" s="21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 t="e">
        <f t="shared" si="253"/>
        <v>#DIV/0!</v>
      </c>
      <c r="Q4056" t="s">
        <v>8321</v>
      </c>
      <c r="R4056" t="s">
        <v>8322</v>
      </c>
      <c r="S4056" s="13">
        <f t="shared" si="254"/>
        <v>42613.841261574074</v>
      </c>
      <c r="T4056" s="13">
        <f t="shared" si="255"/>
        <v>42644.166666666672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 s="21">
        <v>5000</v>
      </c>
      <c r="E4057" s="2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9">
        <f t="shared" si="253"/>
        <v>41.952380952380949</v>
      </c>
      <c r="Q4057" t="s">
        <v>8321</v>
      </c>
      <c r="R4057" t="s">
        <v>8322</v>
      </c>
      <c r="S4057" s="13">
        <f t="shared" si="254"/>
        <v>41779.648506944446</v>
      </c>
      <c r="T4057" s="13">
        <f t="shared" si="255"/>
        <v>41809.648506944446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 s="21">
        <v>1500</v>
      </c>
      <c r="E4058" s="2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9">
        <f t="shared" si="253"/>
        <v>88.333333333333329</v>
      </c>
      <c r="Q4058" t="s">
        <v>8321</v>
      </c>
      <c r="R4058" t="s">
        <v>8322</v>
      </c>
      <c r="S4058" s="13">
        <f t="shared" si="254"/>
        <v>42534.933321759265</v>
      </c>
      <c r="T4058" s="13">
        <f t="shared" si="255"/>
        <v>42554.832638888889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 s="21">
        <v>3500</v>
      </c>
      <c r="E4059" s="2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9">
        <f t="shared" si="253"/>
        <v>129.16666666666666</v>
      </c>
      <c r="Q4059" t="s">
        <v>8321</v>
      </c>
      <c r="R4059" t="s">
        <v>8322</v>
      </c>
      <c r="S4059" s="13">
        <f t="shared" si="254"/>
        <v>42310.968518518523</v>
      </c>
      <c r="T4059" s="13">
        <f t="shared" si="255"/>
        <v>42333.958333333328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 s="21">
        <v>3750</v>
      </c>
      <c r="E4060" s="21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9">
        <f t="shared" si="253"/>
        <v>23.75</v>
      </c>
      <c r="Q4060" t="s">
        <v>8321</v>
      </c>
      <c r="R4060" t="s">
        <v>8322</v>
      </c>
      <c r="S4060" s="13">
        <f t="shared" si="254"/>
        <v>42446.060694444444</v>
      </c>
      <c r="T4060" s="13">
        <f t="shared" si="255"/>
        <v>42461.165972222225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 s="21">
        <v>10000</v>
      </c>
      <c r="E4061" s="2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9">
        <f t="shared" si="253"/>
        <v>35.714285714285715</v>
      </c>
      <c r="Q4061" t="s">
        <v>8321</v>
      </c>
      <c r="R4061" t="s">
        <v>8322</v>
      </c>
      <c r="S4061" s="13">
        <f t="shared" si="254"/>
        <v>41866.640648148146</v>
      </c>
      <c r="T4061" s="13">
        <f t="shared" si="255"/>
        <v>41898.125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 s="21">
        <v>10000</v>
      </c>
      <c r="E4062" s="2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9">
        <f t="shared" si="253"/>
        <v>57</v>
      </c>
      <c r="Q4062" t="s">
        <v>8321</v>
      </c>
      <c r="R4062" t="s">
        <v>8322</v>
      </c>
      <c r="S4062" s="13">
        <f t="shared" si="254"/>
        <v>41779.695092592592</v>
      </c>
      <c r="T4062" s="13">
        <f t="shared" si="255"/>
        <v>41813.666666666664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 s="21">
        <v>525</v>
      </c>
      <c r="E4063" s="21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 t="e">
        <f t="shared" si="253"/>
        <v>#DIV/0!</v>
      </c>
      <c r="Q4063" t="s">
        <v>8321</v>
      </c>
      <c r="R4063" t="s">
        <v>8322</v>
      </c>
      <c r="S4063" s="13">
        <f t="shared" si="254"/>
        <v>42421.141469907408</v>
      </c>
      <c r="T4063" s="13">
        <f t="shared" si="255"/>
        <v>42481.099803240737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 s="21">
        <v>20000</v>
      </c>
      <c r="E4064" s="2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9">
        <f t="shared" si="253"/>
        <v>163.33333333333334</v>
      </c>
      <c r="Q4064" t="s">
        <v>8321</v>
      </c>
      <c r="R4064" t="s">
        <v>8322</v>
      </c>
      <c r="S4064" s="13">
        <f t="shared" si="254"/>
        <v>42523.739212962959</v>
      </c>
      <c r="T4064" s="13">
        <f t="shared" si="255"/>
        <v>42553.739212962959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 s="21">
        <v>9500</v>
      </c>
      <c r="E4065" s="2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9">
        <f t="shared" si="253"/>
        <v>15</v>
      </c>
      <c r="Q4065" t="s">
        <v>8321</v>
      </c>
      <c r="R4065" t="s">
        <v>8322</v>
      </c>
      <c r="S4065" s="13">
        <f t="shared" si="254"/>
        <v>41787.681527777779</v>
      </c>
      <c r="T4065" s="13">
        <f t="shared" si="255"/>
        <v>41817.681527777779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 s="21">
        <v>2000</v>
      </c>
      <c r="E4066" s="2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9">
        <f t="shared" si="253"/>
        <v>64.166666666666671</v>
      </c>
      <c r="Q4066" t="s">
        <v>8321</v>
      </c>
      <c r="R4066" t="s">
        <v>8322</v>
      </c>
      <c r="S4066" s="13">
        <f t="shared" si="254"/>
        <v>42093.588263888887</v>
      </c>
      <c r="T4066" s="13">
        <f t="shared" si="255"/>
        <v>42123.588263888887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 s="21">
        <v>4000</v>
      </c>
      <c r="E4067" s="21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9">
        <f t="shared" si="253"/>
        <v>6.75</v>
      </c>
      <c r="Q4067" t="s">
        <v>8321</v>
      </c>
      <c r="R4067" t="s">
        <v>8322</v>
      </c>
      <c r="S4067" s="13">
        <f t="shared" si="254"/>
        <v>41833.951516203706</v>
      </c>
      <c r="T4067" s="13">
        <f t="shared" si="255"/>
        <v>41863.951516203706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 s="21">
        <v>15000</v>
      </c>
      <c r="E4068" s="21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9">
        <f t="shared" si="253"/>
        <v>25</v>
      </c>
      <c r="Q4068" t="s">
        <v>8321</v>
      </c>
      <c r="R4068" t="s">
        <v>8322</v>
      </c>
      <c r="S4068" s="13">
        <f t="shared" si="254"/>
        <v>42479.039212962962</v>
      </c>
      <c r="T4068" s="13">
        <f t="shared" si="255"/>
        <v>42509.039212962962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 s="21">
        <v>5000</v>
      </c>
      <c r="E4069" s="2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9">
        <f t="shared" si="253"/>
        <v>179.11764705882354</v>
      </c>
      <c r="Q4069" t="s">
        <v>8321</v>
      </c>
      <c r="R4069" t="s">
        <v>8322</v>
      </c>
      <c r="S4069" s="13">
        <f t="shared" si="254"/>
        <v>42235.117476851854</v>
      </c>
      <c r="T4069" s="13">
        <f t="shared" si="255"/>
        <v>42275.117476851854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 s="21">
        <v>3495</v>
      </c>
      <c r="E4070" s="2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9">
        <f t="shared" si="253"/>
        <v>34.950000000000003</v>
      </c>
      <c r="Q4070" t="s">
        <v>8321</v>
      </c>
      <c r="R4070" t="s">
        <v>8322</v>
      </c>
      <c r="S4070" s="13">
        <f t="shared" si="254"/>
        <v>42718.963599537034</v>
      </c>
      <c r="T4070" s="13">
        <f t="shared" si="255"/>
        <v>42748.961805555555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 s="21">
        <v>1250</v>
      </c>
      <c r="E4071" s="2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9">
        <f t="shared" si="253"/>
        <v>33.07692307692308</v>
      </c>
      <c r="Q4071" t="s">
        <v>8321</v>
      </c>
      <c r="R4071" t="s">
        <v>8322</v>
      </c>
      <c r="S4071" s="13">
        <f t="shared" si="254"/>
        <v>42022.661527777775</v>
      </c>
      <c r="T4071" s="13">
        <f t="shared" si="255"/>
        <v>42063.5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 s="21">
        <v>1000</v>
      </c>
      <c r="E4072" s="2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9">
        <f t="shared" si="253"/>
        <v>27.5</v>
      </c>
      <c r="Q4072" t="s">
        <v>8321</v>
      </c>
      <c r="R4072" t="s">
        <v>8322</v>
      </c>
      <c r="S4072" s="13">
        <f t="shared" si="254"/>
        <v>42031.666898148149</v>
      </c>
      <c r="T4072" s="13">
        <f t="shared" si="255"/>
        <v>42064.125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 s="21">
        <v>20000</v>
      </c>
      <c r="E4073" s="21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 t="e">
        <f t="shared" si="253"/>
        <v>#DIV/0!</v>
      </c>
      <c r="Q4073" t="s">
        <v>8321</v>
      </c>
      <c r="R4073" t="s">
        <v>8322</v>
      </c>
      <c r="S4073" s="13">
        <f t="shared" si="254"/>
        <v>42700.804756944446</v>
      </c>
      <c r="T4073" s="13">
        <f t="shared" si="255"/>
        <v>42730.804756944446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 s="21">
        <v>1000</v>
      </c>
      <c r="E4074" s="21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9">
        <f t="shared" si="253"/>
        <v>2</v>
      </c>
      <c r="Q4074" t="s">
        <v>8321</v>
      </c>
      <c r="R4074" t="s">
        <v>8322</v>
      </c>
      <c r="S4074" s="13">
        <f t="shared" si="254"/>
        <v>41812.77443287037</v>
      </c>
      <c r="T4074" s="13">
        <f t="shared" si="255"/>
        <v>41872.77443287037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 s="21">
        <v>3500</v>
      </c>
      <c r="E4075" s="21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9">
        <f t="shared" si="253"/>
        <v>18.5</v>
      </c>
      <c r="Q4075" t="s">
        <v>8321</v>
      </c>
      <c r="R4075" t="s">
        <v>8322</v>
      </c>
      <c r="S4075" s="13">
        <f t="shared" si="254"/>
        <v>42078.34520833334</v>
      </c>
      <c r="T4075" s="13">
        <f t="shared" si="255"/>
        <v>42133.166666666672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 s="21">
        <v>2750</v>
      </c>
      <c r="E4076" s="2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9">
        <f t="shared" si="253"/>
        <v>35</v>
      </c>
      <c r="Q4076" t="s">
        <v>8321</v>
      </c>
      <c r="R4076" t="s">
        <v>8322</v>
      </c>
      <c r="S4076" s="13">
        <f t="shared" si="254"/>
        <v>42283.552951388891</v>
      </c>
      <c r="T4076" s="13">
        <f t="shared" si="255"/>
        <v>42313.594618055555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 s="21">
        <v>2000</v>
      </c>
      <c r="E4077" s="2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9">
        <f t="shared" si="253"/>
        <v>44.307692307692307</v>
      </c>
      <c r="Q4077" t="s">
        <v>8321</v>
      </c>
      <c r="R4077" t="s">
        <v>8322</v>
      </c>
      <c r="S4077" s="13">
        <f t="shared" si="254"/>
        <v>41779.045937499999</v>
      </c>
      <c r="T4077" s="13">
        <f t="shared" si="255"/>
        <v>41820.727777777778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 s="21">
        <v>700</v>
      </c>
      <c r="E4078" s="21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 t="e">
        <f t="shared" si="253"/>
        <v>#DIV/0!</v>
      </c>
      <c r="Q4078" t="s">
        <v>8321</v>
      </c>
      <c r="R4078" t="s">
        <v>8322</v>
      </c>
      <c r="S4078" s="13">
        <f t="shared" si="254"/>
        <v>41905.795706018522</v>
      </c>
      <c r="T4078" s="13">
        <f t="shared" si="255"/>
        <v>41933.82708333333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 s="21">
        <v>15000</v>
      </c>
      <c r="E4079" s="2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9">
        <f t="shared" si="253"/>
        <v>222.5</v>
      </c>
      <c r="Q4079" t="s">
        <v>8321</v>
      </c>
      <c r="R4079" t="s">
        <v>8322</v>
      </c>
      <c r="S4079" s="13">
        <f t="shared" si="254"/>
        <v>42695.7105787037</v>
      </c>
      <c r="T4079" s="13">
        <f t="shared" si="255"/>
        <v>42725.7105787037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 s="21">
        <v>250</v>
      </c>
      <c r="E4080" s="21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 t="e">
        <f t="shared" si="253"/>
        <v>#DIV/0!</v>
      </c>
      <c r="Q4080" t="s">
        <v>8321</v>
      </c>
      <c r="R4080" t="s">
        <v>8322</v>
      </c>
      <c r="S4080" s="13">
        <f t="shared" si="254"/>
        <v>42732.787523148145</v>
      </c>
      <c r="T4080" s="13">
        <f t="shared" si="255"/>
        <v>42762.787523148145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 s="21">
        <v>3000</v>
      </c>
      <c r="E4081" s="2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9">
        <f t="shared" si="253"/>
        <v>5</v>
      </c>
      <c r="Q4081" t="s">
        <v>8321</v>
      </c>
      <c r="R4081" t="s">
        <v>8322</v>
      </c>
      <c r="S4081" s="13">
        <f t="shared" si="254"/>
        <v>42510.938900462963</v>
      </c>
      <c r="T4081" s="13">
        <f t="shared" si="255"/>
        <v>42540.938900462963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 s="21">
        <v>3000</v>
      </c>
      <c r="E4082" s="21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 t="e">
        <f t="shared" si="253"/>
        <v>#DIV/0!</v>
      </c>
      <c r="Q4082" t="s">
        <v>8321</v>
      </c>
      <c r="R4082" t="s">
        <v>8322</v>
      </c>
      <c r="S4082" s="13">
        <f t="shared" si="254"/>
        <v>42511.698101851856</v>
      </c>
      <c r="T4082" s="13">
        <f t="shared" si="255"/>
        <v>42535.787500000006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 s="21">
        <v>2224</v>
      </c>
      <c r="E4083" s="2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9">
        <f t="shared" si="253"/>
        <v>29.166666666666668</v>
      </c>
      <c r="Q4083" t="s">
        <v>8321</v>
      </c>
      <c r="R4083" t="s">
        <v>8322</v>
      </c>
      <c r="S4083" s="13">
        <f t="shared" si="254"/>
        <v>42041.581307870365</v>
      </c>
      <c r="T4083" s="13">
        <f t="shared" si="255"/>
        <v>42071.539641203708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 s="21">
        <v>150</v>
      </c>
      <c r="E4084" s="21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9">
        <f t="shared" si="253"/>
        <v>1.5</v>
      </c>
      <c r="Q4084" t="s">
        <v>8321</v>
      </c>
      <c r="R4084" t="s">
        <v>8322</v>
      </c>
      <c r="S4084" s="13">
        <f t="shared" si="254"/>
        <v>42307.189270833333</v>
      </c>
      <c r="T4084" s="13">
        <f t="shared" si="255"/>
        <v>42322.958333333328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 s="21">
        <v>3500</v>
      </c>
      <c r="E4085" s="2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9">
        <f t="shared" si="253"/>
        <v>126.5</v>
      </c>
      <c r="Q4085" t="s">
        <v>8321</v>
      </c>
      <c r="R4085" t="s">
        <v>8322</v>
      </c>
      <c r="S4085" s="13">
        <f t="shared" si="254"/>
        <v>42353.761759259258</v>
      </c>
      <c r="T4085" s="13">
        <f t="shared" si="255"/>
        <v>42383.761759259258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 s="21">
        <v>3000</v>
      </c>
      <c r="E4086" s="21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9">
        <f t="shared" si="253"/>
        <v>10</v>
      </c>
      <c r="Q4086" t="s">
        <v>8321</v>
      </c>
      <c r="R4086" t="s">
        <v>8322</v>
      </c>
      <c r="S4086" s="13">
        <f t="shared" si="254"/>
        <v>42622.436412037037</v>
      </c>
      <c r="T4086" s="13">
        <f t="shared" si="255"/>
        <v>42652.436412037037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 s="21">
        <v>3500</v>
      </c>
      <c r="E4087" s="21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9">
        <f t="shared" si="253"/>
        <v>10</v>
      </c>
      <c r="Q4087" t="s">
        <v>8321</v>
      </c>
      <c r="R4087" t="s">
        <v>8322</v>
      </c>
      <c r="S4087" s="13">
        <f t="shared" si="254"/>
        <v>42058.603877314818</v>
      </c>
      <c r="T4087" s="13">
        <f t="shared" si="255"/>
        <v>42087.165972222225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 s="21">
        <v>1000</v>
      </c>
      <c r="E4088" s="21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9">
        <f t="shared" si="253"/>
        <v>9.4</v>
      </c>
      <c r="Q4088" t="s">
        <v>8321</v>
      </c>
      <c r="R4088" t="s">
        <v>8322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 s="21">
        <v>9600</v>
      </c>
      <c r="E4089" s="21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 t="e">
        <f t="shared" si="253"/>
        <v>#DIV/0!</v>
      </c>
      <c r="Q4089" t="s">
        <v>8321</v>
      </c>
      <c r="R4089" t="s">
        <v>8322</v>
      </c>
      <c r="S4089" s="13">
        <f t="shared" si="254"/>
        <v>42538.742893518516</v>
      </c>
      <c r="T4089" s="13">
        <f t="shared" si="255"/>
        <v>42568.742893518516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 s="21">
        <v>2000</v>
      </c>
      <c r="E4090" s="2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9">
        <f t="shared" si="253"/>
        <v>72</v>
      </c>
      <c r="Q4090" t="s">
        <v>8321</v>
      </c>
      <c r="R4090" t="s">
        <v>8322</v>
      </c>
      <c r="S4090" s="13">
        <f t="shared" si="254"/>
        <v>41990.612546296295</v>
      </c>
      <c r="T4090" s="13">
        <f t="shared" si="255"/>
        <v>42020.434722222228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 s="21">
        <v>5000</v>
      </c>
      <c r="E4091" s="2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9">
        <f t="shared" si="253"/>
        <v>30</v>
      </c>
      <c r="Q4091" t="s">
        <v>8321</v>
      </c>
      <c r="R4091" t="s">
        <v>8322</v>
      </c>
      <c r="S4091" s="13">
        <f t="shared" si="254"/>
        <v>42122.732499999998</v>
      </c>
      <c r="T4091" s="13">
        <f t="shared" si="255"/>
        <v>42155.732638888891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 s="21">
        <v>1000</v>
      </c>
      <c r="E4092" s="21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9">
        <f t="shared" si="253"/>
        <v>10.666666666666666</v>
      </c>
      <c r="Q4092" t="s">
        <v>8321</v>
      </c>
      <c r="R4092" t="s">
        <v>8322</v>
      </c>
      <c r="S4092" s="13">
        <f t="shared" si="254"/>
        <v>42209.67288194444</v>
      </c>
      <c r="T4092" s="13">
        <f t="shared" si="255"/>
        <v>42223.625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 s="21">
        <v>1600</v>
      </c>
      <c r="E4093" s="2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9">
        <f t="shared" si="253"/>
        <v>25.5</v>
      </c>
      <c r="Q4093" t="s">
        <v>8321</v>
      </c>
      <c r="R4093" t="s">
        <v>8322</v>
      </c>
      <c r="S4093" s="13">
        <f t="shared" si="254"/>
        <v>41990.506377314814</v>
      </c>
      <c r="T4093" s="13">
        <f t="shared" si="255"/>
        <v>42020.506377314814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 s="21">
        <v>110000</v>
      </c>
      <c r="E4094" s="21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9">
        <f t="shared" si="253"/>
        <v>20</v>
      </c>
      <c r="Q4094" t="s">
        <v>8321</v>
      </c>
      <c r="R4094" t="s">
        <v>8322</v>
      </c>
      <c r="S4094" s="13">
        <f t="shared" si="254"/>
        <v>42039.194988425923</v>
      </c>
      <c r="T4094" s="13">
        <f t="shared" si="255"/>
        <v>42099.153321759266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 s="21">
        <v>2500</v>
      </c>
      <c r="E4095" s="21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9">
        <f t="shared" si="253"/>
        <v>15</v>
      </c>
      <c r="Q4095" t="s">
        <v>8321</v>
      </c>
      <c r="R4095" t="s">
        <v>8322</v>
      </c>
      <c r="S4095" s="13">
        <f t="shared" si="254"/>
        <v>42178.815891203703</v>
      </c>
      <c r="T4095" s="13">
        <f t="shared" si="255"/>
        <v>42238.815891203703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 s="21">
        <v>2000</v>
      </c>
      <c r="E4096" s="2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9">
        <f t="shared" si="253"/>
        <v>91.25</v>
      </c>
      <c r="Q4096" t="s">
        <v>8321</v>
      </c>
      <c r="R4096" t="s">
        <v>8322</v>
      </c>
      <c r="S4096" s="13">
        <f t="shared" si="254"/>
        <v>41890.086805555555</v>
      </c>
      <c r="T4096" s="13">
        <f t="shared" si="255"/>
        <v>41934.207638888889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 s="21">
        <v>30000</v>
      </c>
      <c r="E4097" s="2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9">
        <f t="shared" si="253"/>
        <v>800</v>
      </c>
      <c r="Q4097" t="s">
        <v>8321</v>
      </c>
      <c r="R4097" t="s">
        <v>8322</v>
      </c>
      <c r="S4097" s="13">
        <f t="shared" si="254"/>
        <v>42693.031828703708</v>
      </c>
      <c r="T4097" s="13">
        <f t="shared" si="255"/>
        <v>42723.031828703708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 s="21">
        <v>3500</v>
      </c>
      <c r="E4098" s="2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9">
        <f t="shared" si="253"/>
        <v>80</v>
      </c>
      <c r="Q4098" t="s">
        <v>8321</v>
      </c>
      <c r="R4098" t="s">
        <v>8322</v>
      </c>
      <c r="S4098" s="13">
        <f t="shared" si="254"/>
        <v>42750.530312499999</v>
      </c>
      <c r="T4098" s="13">
        <f t="shared" si="255"/>
        <v>42794.368749999994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 s="21">
        <v>10000</v>
      </c>
      <c r="E4099" s="21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 s="9" t="e">
        <f t="shared" ref="P4099:P4115" si="257">E4099/L4099</f>
        <v>#DIV/0!</v>
      </c>
      <c r="Q4099" t="s">
        <v>8321</v>
      </c>
      <c r="R4099" t="s">
        <v>8322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 s="21">
        <v>75000</v>
      </c>
      <c r="E4100" s="21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 t="e">
        <f t="shared" si="257"/>
        <v>#DIV/0!</v>
      </c>
      <c r="Q4100" t="s">
        <v>8321</v>
      </c>
      <c r="R4100" t="s">
        <v>8322</v>
      </c>
      <c r="S4100" s="13">
        <f t="shared" si="258"/>
        <v>42495.722187499996</v>
      </c>
      <c r="T4100" s="13">
        <f t="shared" si="259"/>
        <v>42525.722187499996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 s="21">
        <v>4500</v>
      </c>
      <c r="E4101" s="2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9">
        <f t="shared" si="257"/>
        <v>50</v>
      </c>
      <c r="Q4101" t="s">
        <v>8321</v>
      </c>
      <c r="R4101" t="s">
        <v>8322</v>
      </c>
      <c r="S4101" s="13">
        <f t="shared" si="258"/>
        <v>42570.850381944445</v>
      </c>
      <c r="T4101" s="13">
        <f t="shared" si="259"/>
        <v>42615.850381944445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 s="21">
        <v>270</v>
      </c>
      <c r="E4102" s="21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 t="e">
        <f t="shared" si="257"/>
        <v>#DIV/0!</v>
      </c>
      <c r="Q4102" t="s">
        <v>8321</v>
      </c>
      <c r="R4102" t="s">
        <v>8322</v>
      </c>
      <c r="S4102" s="13">
        <f t="shared" si="258"/>
        <v>41927.124884259261</v>
      </c>
      <c r="T4102" s="13">
        <f t="shared" si="259"/>
        <v>41937.124884259261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 s="21">
        <v>600</v>
      </c>
      <c r="E4103" s="21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 t="e">
        <f t="shared" si="257"/>
        <v>#DIV/0!</v>
      </c>
      <c r="Q4103" t="s">
        <v>8321</v>
      </c>
      <c r="R4103" t="s">
        <v>8322</v>
      </c>
      <c r="S4103" s="13">
        <f t="shared" si="258"/>
        <v>42730.903726851851</v>
      </c>
      <c r="T4103" s="13">
        <f t="shared" si="259"/>
        <v>42760.903726851851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 s="21">
        <v>500</v>
      </c>
      <c r="E4104" s="2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9">
        <f t="shared" si="257"/>
        <v>22.833333333333332</v>
      </c>
      <c r="Q4104" t="s">
        <v>8321</v>
      </c>
      <c r="R4104" t="s">
        <v>8322</v>
      </c>
      <c r="S4104" s="13">
        <f t="shared" si="258"/>
        <v>42475.848067129627</v>
      </c>
      <c r="T4104" s="13">
        <f t="shared" si="259"/>
        <v>42505.848067129627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 s="21">
        <v>1000</v>
      </c>
      <c r="E4105" s="2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9">
        <f t="shared" si="257"/>
        <v>16.666666666666668</v>
      </c>
      <c r="Q4105" t="s">
        <v>8321</v>
      </c>
      <c r="R4105" t="s">
        <v>8322</v>
      </c>
      <c r="S4105" s="13">
        <f t="shared" si="258"/>
        <v>42188.83293981482</v>
      </c>
      <c r="T4105" s="13">
        <f t="shared" si="259"/>
        <v>42242.772222222222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 s="21">
        <v>3000</v>
      </c>
      <c r="E4106" s="2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9">
        <f t="shared" si="257"/>
        <v>45.785714285714285</v>
      </c>
      <c r="Q4106" t="s">
        <v>8321</v>
      </c>
      <c r="R4106" t="s">
        <v>8322</v>
      </c>
      <c r="S4106" s="13">
        <f t="shared" si="258"/>
        <v>42640.278171296297</v>
      </c>
      <c r="T4106" s="13">
        <f t="shared" si="259"/>
        <v>42670.278171296297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 s="21">
        <v>33000</v>
      </c>
      <c r="E4107" s="2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9">
        <f t="shared" si="257"/>
        <v>383.33333333333331</v>
      </c>
      <c r="Q4107" t="s">
        <v>8321</v>
      </c>
      <c r="R4107" t="s">
        <v>8322</v>
      </c>
      <c r="S4107" s="13">
        <f t="shared" si="258"/>
        <v>42697.010520833333</v>
      </c>
      <c r="T4107" s="13">
        <f t="shared" si="259"/>
        <v>42730.010520833333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 s="21">
        <v>5000</v>
      </c>
      <c r="E4108" s="2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9">
        <f t="shared" si="257"/>
        <v>106.96969696969697</v>
      </c>
      <c r="Q4108" t="s">
        <v>8321</v>
      </c>
      <c r="R4108" t="s">
        <v>8322</v>
      </c>
      <c r="S4108" s="13">
        <f t="shared" si="258"/>
        <v>42053.049375000002</v>
      </c>
      <c r="T4108" s="13">
        <f t="shared" si="259"/>
        <v>42096.041666666672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 s="21">
        <v>2000</v>
      </c>
      <c r="E4109" s="21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9">
        <f t="shared" si="257"/>
        <v>10.25</v>
      </c>
      <c r="Q4109" t="s">
        <v>8321</v>
      </c>
      <c r="R4109" t="s">
        <v>8322</v>
      </c>
      <c r="S4109" s="13">
        <f t="shared" si="258"/>
        <v>41883.916678240741</v>
      </c>
      <c r="T4109" s="13">
        <f t="shared" si="259"/>
        <v>41906.916678240741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 s="21">
        <v>3000</v>
      </c>
      <c r="E4110" s="21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9">
        <f t="shared" si="257"/>
        <v>59</v>
      </c>
      <c r="Q4110" t="s">
        <v>8321</v>
      </c>
      <c r="R4110" t="s">
        <v>8322</v>
      </c>
      <c r="S4110" s="13">
        <f t="shared" si="258"/>
        <v>42767.031678240746</v>
      </c>
      <c r="T4110" s="13">
        <f t="shared" si="259"/>
        <v>42797.208333333328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 s="21">
        <v>500</v>
      </c>
      <c r="E4111" s="2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 t="e">
        <f t="shared" si="257"/>
        <v>#DIV/0!</v>
      </c>
      <c r="Q4111" t="s">
        <v>8321</v>
      </c>
      <c r="R4111" t="s">
        <v>8322</v>
      </c>
      <c r="S4111" s="13">
        <f t="shared" si="258"/>
        <v>42307.539398148147</v>
      </c>
      <c r="T4111" s="13">
        <f t="shared" si="259"/>
        <v>42337.581064814818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 s="21">
        <v>300</v>
      </c>
      <c r="E4112" s="21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9">
        <f t="shared" si="257"/>
        <v>14.333333333333334</v>
      </c>
      <c r="Q4112" t="s">
        <v>8321</v>
      </c>
      <c r="R4112" t="s">
        <v>8322</v>
      </c>
      <c r="S4112" s="13">
        <f t="shared" si="258"/>
        <v>42512.626747685179</v>
      </c>
      <c r="T4112" s="13">
        <f t="shared" si="259"/>
        <v>42572.626747685179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 s="21">
        <v>3000</v>
      </c>
      <c r="E4113" s="21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9">
        <f t="shared" si="257"/>
        <v>15.666666666666666</v>
      </c>
      <c r="Q4113" t="s">
        <v>8321</v>
      </c>
      <c r="R4113" t="s">
        <v>8322</v>
      </c>
      <c r="S4113" s="13">
        <f t="shared" si="258"/>
        <v>42029.135879629626</v>
      </c>
      <c r="T4113" s="13">
        <f t="shared" si="259"/>
        <v>42059.135879629626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 s="21">
        <v>2500</v>
      </c>
      <c r="E4114" s="21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9">
        <f t="shared" si="257"/>
        <v>1</v>
      </c>
      <c r="Q4114" t="s">
        <v>8321</v>
      </c>
      <c r="R4114" t="s">
        <v>8322</v>
      </c>
      <c r="S4114" s="13">
        <f t="shared" si="258"/>
        <v>42400.946597222224</v>
      </c>
      <c r="T4114" s="13">
        <f t="shared" si="259"/>
        <v>42428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 s="21">
        <v>1500</v>
      </c>
      <c r="E4115" s="21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9">
        <f t="shared" si="257"/>
        <v>1</v>
      </c>
      <c r="Q4115" t="s">
        <v>8321</v>
      </c>
      <c r="R4115" t="s">
        <v>8322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2:F4115">
    <cfRule type="containsText" dxfId="11" priority="6" operator="containsText" text="Live">
      <formula>NOT(ISERROR(SEARCH("Live",F2)))</formula>
    </cfRule>
    <cfRule type="containsText" dxfId="10" priority="7" operator="containsText" text="Canceled">
      <formula>NOT(ISERROR(SEARCH("Canceled",F2)))</formula>
    </cfRule>
    <cfRule type="containsText" dxfId="9" priority="8" operator="containsText" text="Failed">
      <formula>NOT(ISERROR(SEARCH("Failed",F2)))</formula>
    </cfRule>
    <cfRule type="containsText" dxfId="8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800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0583-4353-4590-BC08-FD8F92067004}">
  <sheetPr codeName="Sheet2"/>
  <dimension ref="A1:F14"/>
  <sheetViews>
    <sheetView topLeftCell="D1" workbookViewId="0">
      <selection activeCell="F9" sqref="F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</cols>
  <sheetData>
    <row r="1" spans="1:6" x14ac:dyDescent="0.35">
      <c r="A1" s="10" t="s">
        <v>8223</v>
      </c>
      <c r="B1" t="s">
        <v>8364</v>
      </c>
    </row>
    <row r="3" spans="1:6" x14ac:dyDescent="0.35">
      <c r="A3" s="10" t="s">
        <v>8365</v>
      </c>
      <c r="B3" s="10" t="s">
        <v>8362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8312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8323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5626-9DA4-417D-AF87-034366BD27B8}">
  <sheetPr codeName="Sheet3"/>
  <dimension ref="A1:F47"/>
  <sheetViews>
    <sheetView workbookViewId="0">
      <selection activeCell="E30" sqref="E30:F30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7265625" bestFit="1" customWidth="1"/>
    <col min="8" max="8" width="6.36328125" bestFit="1" customWidth="1"/>
    <col min="9" max="9" width="10.81640625" bestFit="1" customWidth="1"/>
    <col min="10" max="10" width="9.36328125" bestFit="1" customWidth="1"/>
    <col min="11" max="11" width="4.36328125" bestFit="1" customWidth="1"/>
    <col min="12" max="12" width="10.90625" bestFit="1" customWidth="1"/>
    <col min="13" max="13" width="12.90625" bestFit="1" customWidth="1"/>
    <col min="14" max="14" width="9.36328125" bestFit="1" customWidth="1"/>
    <col min="15" max="15" width="14.453125" bestFit="1" customWidth="1"/>
    <col min="16" max="16" width="6.26953125" bestFit="1" customWidth="1"/>
    <col min="17" max="17" width="4.7265625" bestFit="1" customWidth="1"/>
    <col min="18" max="18" width="6.08984375" bestFit="1" customWidth="1"/>
    <col min="19" max="19" width="10.36328125" bestFit="1" customWidth="1"/>
    <col min="20" max="20" width="7.26953125" bestFit="1" customWidth="1"/>
    <col min="21" max="21" width="9" bestFit="1" customWidth="1"/>
    <col min="22" max="22" width="4" bestFit="1" customWidth="1"/>
    <col min="23" max="23" width="11.7265625" bestFit="1" customWidth="1"/>
    <col min="24" max="24" width="12.36328125" bestFit="1" customWidth="1"/>
    <col min="25" max="25" width="7.08984375" bestFit="1" customWidth="1"/>
    <col min="26" max="26" width="6.453125" bestFit="1" customWidth="1"/>
    <col min="27" max="27" width="6.54296875" bestFit="1" customWidth="1"/>
    <col min="28" max="28" width="11" bestFit="1" customWidth="1"/>
    <col min="29" max="29" width="6" bestFit="1" customWidth="1"/>
    <col min="30" max="30" width="5.08984375" bestFit="1" customWidth="1"/>
    <col min="31" max="31" width="10.54296875" bestFit="1" customWidth="1"/>
    <col min="32" max="32" width="15.7265625" bestFit="1" customWidth="1"/>
    <col min="33" max="33" width="6.36328125" bestFit="1" customWidth="1"/>
    <col min="34" max="34" width="10.81640625" bestFit="1" customWidth="1"/>
    <col min="35" max="35" width="11.1796875" bestFit="1" customWidth="1"/>
    <col min="36" max="36" width="9.36328125" bestFit="1" customWidth="1"/>
    <col min="37" max="37" width="4.36328125" bestFit="1" customWidth="1"/>
    <col min="38" max="38" width="10.1796875" bestFit="1" customWidth="1"/>
    <col min="39" max="39" width="5.453125" bestFit="1" customWidth="1"/>
    <col min="40" max="40" width="5.08984375" bestFit="1" customWidth="1"/>
    <col min="41" max="41" width="10.36328125" bestFit="1" customWidth="1"/>
    <col min="42" max="42" width="6.36328125" bestFit="1" customWidth="1"/>
    <col min="43" max="43" width="8.36328125" bestFit="1" customWidth="1"/>
    <col min="44" max="44" width="12.7265625" bestFit="1" customWidth="1"/>
    <col min="45" max="45" width="12" bestFit="1" customWidth="1"/>
    <col min="46" max="46" width="14.36328125" bestFit="1" customWidth="1"/>
    <col min="47" max="47" width="8.90625" bestFit="1" customWidth="1"/>
    <col min="48" max="48" width="9" bestFit="1" customWidth="1"/>
    <col min="49" max="49" width="11.7265625" bestFit="1" customWidth="1"/>
    <col min="50" max="50" width="5.6328125" bestFit="1" customWidth="1"/>
    <col min="51" max="51" width="7.08984375" bestFit="1" customWidth="1"/>
    <col min="52" max="52" width="9.36328125" bestFit="1" customWidth="1"/>
    <col min="53" max="53" width="11" bestFit="1" customWidth="1"/>
    <col min="54" max="54" width="5.08984375" bestFit="1" customWidth="1"/>
    <col min="55" max="55" width="4.08984375" bestFit="1" customWidth="1"/>
    <col min="56" max="56" width="15.08984375" bestFit="1" customWidth="1"/>
    <col min="57" max="57" width="4.453125" bestFit="1" customWidth="1"/>
    <col min="58" max="58" width="6.08984375" bestFit="1" customWidth="1"/>
    <col min="59" max="59" width="10.36328125" bestFit="1" customWidth="1"/>
    <col min="60" max="60" width="15.7265625" bestFit="1" customWidth="1"/>
    <col min="61" max="61" width="6.36328125" bestFit="1" customWidth="1"/>
    <col min="62" max="62" width="13.90625" bestFit="1" customWidth="1"/>
    <col min="63" max="63" width="8.81640625" bestFit="1" customWidth="1"/>
    <col min="64" max="64" width="9.36328125" bestFit="1" customWidth="1"/>
    <col min="65" max="65" width="14" bestFit="1" customWidth="1"/>
    <col min="66" max="66" width="10.7265625" bestFit="1" customWidth="1"/>
  </cols>
  <sheetData>
    <row r="1" spans="1:6" x14ac:dyDescent="0.35">
      <c r="A1" s="10" t="s">
        <v>8308</v>
      </c>
      <c r="B1" t="s">
        <v>8364</v>
      </c>
    </row>
    <row r="2" spans="1:6" x14ac:dyDescent="0.35">
      <c r="A2" s="10" t="s">
        <v>8223</v>
      </c>
      <c r="B2" t="s">
        <v>8364</v>
      </c>
    </row>
    <row r="4" spans="1:6" x14ac:dyDescent="0.35">
      <c r="A4" s="10" t="s">
        <v>8366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8320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8333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8319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8318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8310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8330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8329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8328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8327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8322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8311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1" t="s">
        <v>8317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1" t="s">
        <v>8316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1" t="s">
        <v>8315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1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9F791-D2D8-484E-88EE-52B1CA77EA57}">
  <sheetPr codeName="Sheet4"/>
  <dimension ref="A1:F18"/>
  <sheetViews>
    <sheetView workbookViewId="0">
      <selection activeCell="B2" sqref="B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8364</v>
      </c>
    </row>
    <row r="2" spans="1:6" x14ac:dyDescent="0.35">
      <c r="A2" s="10" t="s">
        <v>8381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4" t="s">
        <v>8375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4" t="s">
        <v>8376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4" t="s">
        <v>8377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4" t="s">
        <v>8378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4" t="s">
        <v>8369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4" t="s">
        <v>8379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4" t="s">
        <v>8370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4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4" t="s">
        <v>8372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4" t="s">
        <v>8373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4" t="s">
        <v>8374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4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9376C-9128-4E00-A411-CA43C70F9E08}">
  <dimension ref="A1:O15"/>
  <sheetViews>
    <sheetView workbookViewId="0">
      <selection activeCell="C24" sqref="C24"/>
    </sheetView>
  </sheetViews>
  <sheetFormatPr defaultRowHeight="14.5" x14ac:dyDescent="0.35"/>
  <cols>
    <col min="1" max="1" width="34.90625" customWidth="1"/>
    <col min="2" max="2" width="20.1796875" customWidth="1"/>
    <col min="3" max="3" width="16.7265625" customWidth="1"/>
    <col min="4" max="4" width="18.81640625" customWidth="1"/>
    <col min="5" max="5" width="15.81640625" customWidth="1"/>
    <col min="6" max="6" width="20.36328125" customWidth="1"/>
    <col min="7" max="7" width="16.81640625" customWidth="1"/>
    <col min="8" max="8" width="19.6328125" customWidth="1"/>
    <col min="10" max="10" width="30.6328125" bestFit="1" customWidth="1"/>
    <col min="11" max="11" width="25.7265625" bestFit="1" customWidth="1"/>
    <col min="12" max="12" width="26.81640625" bestFit="1" customWidth="1"/>
    <col min="13" max="13" width="24.7265625" bestFit="1" customWidth="1"/>
    <col min="14" max="14" width="22.08984375" bestFit="1" customWidth="1"/>
    <col min="15" max="15" width="25.7265625" bestFit="1" customWidth="1"/>
    <col min="16" max="23" width="11.81640625" bestFit="1" customWidth="1"/>
  </cols>
  <sheetData>
    <row r="1" spans="1:15" x14ac:dyDescent="0.35">
      <c r="A1" s="17" t="s">
        <v>8388</v>
      </c>
      <c r="B1" s="18" t="s">
        <v>8384</v>
      </c>
      <c r="C1" s="18" t="s">
        <v>8389</v>
      </c>
      <c r="D1" s="18" t="s">
        <v>8390</v>
      </c>
      <c r="E1" s="18" t="s">
        <v>8391</v>
      </c>
      <c r="F1" s="18" t="s">
        <v>8385</v>
      </c>
      <c r="G1" s="18" t="s">
        <v>8386</v>
      </c>
      <c r="H1" s="19" t="s">
        <v>8387</v>
      </c>
    </row>
    <row r="2" spans="1:15" x14ac:dyDescent="0.35">
      <c r="A2" s="20" t="s">
        <v>8392</v>
      </c>
      <c r="B2" s="23">
        <f>COUNTIFS('Main Spreadsheet'!D2:D4113, "&lt;1000", 'Main Spreadsheet'!F2:F4113,"successful")</f>
        <v>322</v>
      </c>
      <c r="C2" s="16">
        <f>COUNTIFS('Main Spreadsheet'!D2:D4113, "&lt;1000", 'Main Spreadsheet'!F2:F4113,"failed")</f>
        <v>113</v>
      </c>
      <c r="D2" s="16">
        <f>COUNTIFS('Main Spreadsheet'!D2:D4113, "&lt;1000", 'Main Spreadsheet'!F2:F4113,"canceled")</f>
        <v>18</v>
      </c>
      <c r="E2" s="16">
        <f>COUNTIFS('Main Spreadsheet'!D2:D4113, "&lt;1000")</f>
        <v>461</v>
      </c>
      <c r="F2" s="24">
        <f>SUM(B2/E2)</f>
        <v>0.69848156182212584</v>
      </c>
      <c r="G2" s="24">
        <f>SUM(C2/E2)</f>
        <v>0.24511930585683298</v>
      </c>
      <c r="H2" s="24">
        <f>SUM(D2/E2)</f>
        <v>3.9045553145336226E-2</v>
      </c>
      <c r="L2" s="10" t="s">
        <v>8360</v>
      </c>
      <c r="M2" t="s">
        <v>8406</v>
      </c>
      <c r="N2" t="s">
        <v>8405</v>
      </c>
      <c r="O2" t="s">
        <v>8404</v>
      </c>
    </row>
    <row r="3" spans="1:15" x14ac:dyDescent="0.35">
      <c r="A3" s="20" t="s">
        <v>8393</v>
      </c>
      <c r="B3" s="23">
        <f>COUNTIFS('Main Spreadsheet'!D3:D4114, "&gt;=1000", 'Main Spreadsheet'!D3:D4114, "&lt;=4999", 'Main Spreadsheet'!F3:F4114,"successful")</f>
        <v>932</v>
      </c>
      <c r="C3" s="16">
        <f>COUNTIFS('Main Spreadsheet'!D4:D4115, "&gt;=1000", 'Main Spreadsheet'!D4:D4115, "&lt;=4999", 'Main Spreadsheet'!F4:F4115,"failed")</f>
        <v>420</v>
      </c>
      <c r="D3" s="16">
        <f>COUNTIFS('Main Spreadsheet'!D4:D4115, "&gt;=1000", 'Main Spreadsheet'!D4:D4115, "&lt;=4999", 'Main Spreadsheet'!F4:F4115,"canceled")</f>
        <v>60</v>
      </c>
      <c r="E3" s="16">
        <f>COUNTIFS('Main Spreadsheet'!D1:D4113, "&gt;=1000", 'Main Spreadsheet'!D1:D4113,"&lt;=4999")</f>
        <v>1423</v>
      </c>
      <c r="F3" s="24">
        <f t="shared" ref="F3:F13" si="0">SUM(B3/E3)</f>
        <v>0.65495432185523539</v>
      </c>
      <c r="G3" s="24">
        <f t="shared" ref="G3:G13" si="1">SUM(C3/E3)</f>
        <v>0.29515108924806749</v>
      </c>
      <c r="H3" s="24">
        <f t="shared" ref="H3:H13" si="2">SUM(D3/E3)</f>
        <v>4.2164441321152497E-2</v>
      </c>
      <c r="L3" s="11" t="s">
        <v>8393</v>
      </c>
      <c r="M3" s="12">
        <v>4.2164441321152497E-2</v>
      </c>
      <c r="N3" s="12">
        <v>0.29515108924806749</v>
      </c>
      <c r="O3" s="12">
        <v>0.65495432185523539</v>
      </c>
    </row>
    <row r="4" spans="1:15" x14ac:dyDescent="0.35">
      <c r="A4" s="20" t="s">
        <v>8394</v>
      </c>
      <c r="B4" s="23">
        <f>COUNTIFS('Main Spreadsheet'!D4:D4115, "&gt;=5000", 'Main Spreadsheet'!D4:D4115, "&lt;=9999", 'Main Spreadsheet'!F4:F4115,"successful")</f>
        <v>380</v>
      </c>
      <c r="C4" s="16">
        <f>COUNTIFS('Main Spreadsheet'!D5:D4116, "&gt;=5000", 'Main Spreadsheet'!D5:D4116, "&lt;=9999", 'Main Spreadsheet'!F5:F4116,"failed")</f>
        <v>283</v>
      </c>
      <c r="D4" s="16">
        <f>COUNTIFS('Main Spreadsheet'!D5:D4116, "&gt;=5000", 'Main Spreadsheet'!D5:D4116, "&lt;=9999", 'Main Spreadsheet'!F5:F4116,"canceled")</f>
        <v>52</v>
      </c>
      <c r="E4" s="16">
        <f>COUNTIFS('Main Spreadsheet'!D1:D4113, "&gt;=5000", 'Main Spreadsheet'!D1:D4113,"&lt;=9999")</f>
        <v>722</v>
      </c>
      <c r="F4" s="24">
        <f t="shared" si="0"/>
        <v>0.52631578947368418</v>
      </c>
      <c r="G4" s="24">
        <f t="shared" si="1"/>
        <v>0.39196675900277006</v>
      </c>
      <c r="H4" s="24">
        <f t="shared" si="2"/>
        <v>7.2022160664819951E-2</v>
      </c>
      <c r="L4" s="11" t="s">
        <v>8395</v>
      </c>
      <c r="M4" s="12">
        <v>0.11080332409972299</v>
      </c>
      <c r="N4" s="12">
        <v>0.39889196675900279</v>
      </c>
      <c r="O4" s="12">
        <v>0.46260387811634351</v>
      </c>
    </row>
    <row r="5" spans="1:15" x14ac:dyDescent="0.35">
      <c r="A5" s="20" t="s">
        <v>8395</v>
      </c>
      <c r="B5" s="23">
        <f>COUNTIFS('Main Spreadsheet'!D5:D4116, "&gt;=10000", 'Main Spreadsheet'!D5:D4116, "&lt;=14999", 'Main Spreadsheet'!F5:F4116,"successful")</f>
        <v>167</v>
      </c>
      <c r="C5" s="16">
        <f>COUNTIFS('Main Spreadsheet'!D6:D4117, "&gt;=10000", 'Main Spreadsheet'!D6:D4117, "&lt;=14999", 'Main Spreadsheet'!F6:F4117,"failed")</f>
        <v>144</v>
      </c>
      <c r="D5" s="16">
        <f>COUNTIFS('Main Spreadsheet'!D6:D4117, "&gt;=10000", 'Main Spreadsheet'!D6:D4117, "&lt;=14999", 'Main Spreadsheet'!F6:F4117,"canceled")</f>
        <v>40</v>
      </c>
      <c r="E5" s="16">
        <f>COUNTIFS('Main Spreadsheet'!D2:D4113, "&gt;=10000", 'Main Spreadsheet'!D2:D4113,"&lt;=14999")</f>
        <v>361</v>
      </c>
      <c r="F5" s="24">
        <f t="shared" si="0"/>
        <v>0.46260387811634351</v>
      </c>
      <c r="G5" s="24">
        <f t="shared" si="1"/>
        <v>0.39889196675900279</v>
      </c>
      <c r="H5" s="24">
        <f t="shared" si="2"/>
        <v>0.11080332409972299</v>
      </c>
      <c r="L5" s="11" t="s">
        <v>8396</v>
      </c>
      <c r="M5" s="12">
        <v>8.2926829268292687E-2</v>
      </c>
      <c r="N5" s="12">
        <v>0.43902439024390244</v>
      </c>
      <c r="O5" s="12">
        <v>0.45853658536585368</v>
      </c>
    </row>
    <row r="6" spans="1:15" x14ac:dyDescent="0.35">
      <c r="A6" s="20" t="s">
        <v>8396</v>
      </c>
      <c r="B6" s="23">
        <f>COUNTIFS('Main Spreadsheet'!D6:D4117, "&gt;=15000", 'Main Spreadsheet'!D6:D4117, "&lt;=19999", 'Main Spreadsheet'!F6:F4117,"successful")</f>
        <v>94</v>
      </c>
      <c r="C6" s="16">
        <f>COUNTIFS('Main Spreadsheet'!D7:D4118, "&gt;=15000", 'Main Spreadsheet'!D7:D4118, "&lt;=19999", 'Main Spreadsheet'!F7:F4118,"failed")</f>
        <v>90</v>
      </c>
      <c r="D6" s="16">
        <f>COUNTIFS('Main Spreadsheet'!D7:D4118, "&gt;=15000", 'Main Spreadsheet'!D7:D4118, "&lt;=19999", 'Main Spreadsheet'!F7:F4118,"canceled")</f>
        <v>17</v>
      </c>
      <c r="E6" s="16">
        <f>COUNTIFS('Main Spreadsheet'!D2:D4113, "&gt;=15000", 'Main Spreadsheet'!D2:D4113,"&lt;=19999")</f>
        <v>205</v>
      </c>
      <c r="F6" s="24">
        <f t="shared" si="0"/>
        <v>0.45853658536585368</v>
      </c>
      <c r="G6" s="24">
        <f t="shared" si="1"/>
        <v>0.43902439024390244</v>
      </c>
      <c r="H6" s="24">
        <f t="shared" si="2"/>
        <v>8.2926829268292687E-2</v>
      </c>
      <c r="L6" s="11" t="s">
        <v>8397</v>
      </c>
      <c r="M6" s="12">
        <v>9.3959731543624164E-2</v>
      </c>
      <c r="N6" s="12">
        <v>0.48322147651006714</v>
      </c>
      <c r="O6" s="12">
        <v>0.41610738255033558</v>
      </c>
    </row>
    <row r="7" spans="1:15" x14ac:dyDescent="0.35">
      <c r="A7" s="20" t="s">
        <v>8397</v>
      </c>
      <c r="B7" s="23">
        <f>COUNTIFS('Main Spreadsheet'!D7:D4118, "&gt;=20000", 'Main Spreadsheet'!D7:D4118, "&lt;=24999", 'Main Spreadsheet'!F7:F4118,"successful")</f>
        <v>62</v>
      </c>
      <c r="C7" s="16">
        <f>COUNTIFS('Main Spreadsheet'!D8:D4119, "&gt;=20000", 'Main Spreadsheet'!D8:D4119, "&lt;=24999", 'Main Spreadsheet'!F8:F4119,"failed")</f>
        <v>72</v>
      </c>
      <c r="D7" s="16">
        <f>COUNTIFS('Main Spreadsheet'!D8:D4119, "&gt;=20000", 'Main Spreadsheet'!D8:D4119, "&lt;=24999", 'Main Spreadsheet'!F8:F4119,"canceled")</f>
        <v>14</v>
      </c>
      <c r="E7" s="16">
        <f>COUNTIFS('Main Spreadsheet'!D2:D4113, "&gt;=20000", 'Main Spreadsheet'!D2:D4113,"&lt;=24999")</f>
        <v>149</v>
      </c>
      <c r="F7" s="24">
        <f t="shared" si="0"/>
        <v>0.41610738255033558</v>
      </c>
      <c r="G7" s="24">
        <f t="shared" si="1"/>
        <v>0.48322147651006714</v>
      </c>
      <c r="H7" s="24">
        <f t="shared" si="2"/>
        <v>9.3959731543624164E-2</v>
      </c>
      <c r="L7" s="11" t="s">
        <v>8398</v>
      </c>
      <c r="M7" s="12">
        <v>0.13043478260869565</v>
      </c>
      <c r="N7" s="12">
        <v>0.46376811594202899</v>
      </c>
      <c r="O7" s="12">
        <v>0.39855072463768115</v>
      </c>
    </row>
    <row r="8" spans="1:15" x14ac:dyDescent="0.35">
      <c r="A8" s="20" t="s">
        <v>8398</v>
      </c>
      <c r="B8" s="23">
        <f>COUNTIFS('Main Spreadsheet'!D8:D4119, "&gt;=25000", 'Main Spreadsheet'!D8:D4119, "&lt;=29999", 'Main Spreadsheet'!F8:F4119,"successful")</f>
        <v>55</v>
      </c>
      <c r="C8" s="16">
        <f>COUNTIFS('Main Spreadsheet'!D9:D4120, "&gt;=25000", 'Main Spreadsheet'!D9:D4120, "&lt;=29999", 'Main Spreadsheet'!F9:F4120,"failed")</f>
        <v>64</v>
      </c>
      <c r="D8" s="16">
        <f>COUNTIFS('Main Spreadsheet'!D9:D4120, "&gt;=25000", 'Main Spreadsheet'!D9:D4120, "&lt;=29999", 'Main Spreadsheet'!F9:F4120,"canceled")</f>
        <v>18</v>
      </c>
      <c r="E8" s="16">
        <f>COUNTIFS('Main Spreadsheet'!D2:D4115, "&gt;=25000", 'Main Spreadsheet'!D2:D4115,"&lt;=29999")</f>
        <v>138</v>
      </c>
      <c r="F8" s="24">
        <f t="shared" si="0"/>
        <v>0.39855072463768115</v>
      </c>
      <c r="G8" s="24">
        <f t="shared" si="1"/>
        <v>0.46376811594202899</v>
      </c>
      <c r="H8" s="24">
        <f t="shared" si="2"/>
        <v>0.13043478260869565</v>
      </c>
      <c r="L8" s="11" t="s">
        <v>8399</v>
      </c>
      <c r="M8" s="12">
        <v>0.15476190476190477</v>
      </c>
      <c r="N8" s="12">
        <v>0.44047619047619047</v>
      </c>
      <c r="O8" s="12">
        <v>0.38095238095238093</v>
      </c>
    </row>
    <row r="9" spans="1:15" x14ac:dyDescent="0.35">
      <c r="A9" s="20" t="s">
        <v>8399</v>
      </c>
      <c r="B9" s="23">
        <f>COUNTIFS('Main Spreadsheet'!D9:D4120, "&gt;=30000", 'Main Spreadsheet'!D9:D4120, "&lt;=34999", 'Main Spreadsheet'!F9:F4120,"successful")</f>
        <v>32</v>
      </c>
      <c r="C9" s="16">
        <f>COUNTIFS('Main Spreadsheet'!D10:D4121, "&gt;=30000", 'Main Spreadsheet'!D10:D4121, "&lt;=34999", 'Main Spreadsheet'!F10:F4121,"failed")</f>
        <v>37</v>
      </c>
      <c r="D9" s="16">
        <f>COUNTIFS('Main Spreadsheet'!D10:D4121, "&gt;=30000", 'Main Spreadsheet'!D10:D4121, "&lt;=34999", 'Main Spreadsheet'!F10:F4121,"canceled")</f>
        <v>13</v>
      </c>
      <c r="E9" s="16">
        <f>COUNTIFS('Main Spreadsheet'!D2:D4113, "&gt;=30000", 'Main Spreadsheet'!D2:D4113,"&lt;=34999")</f>
        <v>84</v>
      </c>
      <c r="F9" s="24">
        <f t="shared" si="0"/>
        <v>0.38095238095238093</v>
      </c>
      <c r="G9" s="24">
        <f t="shared" si="1"/>
        <v>0.44047619047619047</v>
      </c>
      <c r="H9" s="24">
        <f t="shared" si="2"/>
        <v>0.15476190476190477</v>
      </c>
      <c r="L9" s="11" t="s">
        <v>8400</v>
      </c>
      <c r="M9" s="12">
        <v>0.12727272727272726</v>
      </c>
      <c r="N9" s="12">
        <v>0.4</v>
      </c>
      <c r="O9" s="12">
        <v>0.47272727272727272</v>
      </c>
    </row>
    <row r="10" spans="1:15" x14ac:dyDescent="0.35">
      <c r="A10" s="20" t="s">
        <v>8400</v>
      </c>
      <c r="B10" s="23">
        <f>COUNTIFS('Main Spreadsheet'!D10:D4121, "&gt;=35000", 'Main Spreadsheet'!D10:D4121, "&lt;=39999", 'Main Spreadsheet'!F10:F4121,"successful")</f>
        <v>26</v>
      </c>
      <c r="C10" s="16">
        <f>COUNTIFS('Main Spreadsheet'!D11:D4122, "&gt;=35000", 'Main Spreadsheet'!D11:D4122, "&lt;=39999", 'Main Spreadsheet'!F11:F4122,"failed")</f>
        <v>22</v>
      </c>
      <c r="D10" s="16">
        <f>COUNTIFS('Main Spreadsheet'!D11:D4122, "&gt;=35000", 'Main Spreadsheet'!D11:D4122, "&lt;=39999", 'Main Spreadsheet'!F11:F4122,"canceled")</f>
        <v>7</v>
      </c>
      <c r="E10" s="16">
        <f>COUNTIFS('Main Spreadsheet'!D2:D4113, "&gt;=35000", 'Main Spreadsheet'!D2:D4113,"&lt;=39999")</f>
        <v>55</v>
      </c>
      <c r="F10" s="24">
        <f t="shared" si="0"/>
        <v>0.47272727272727272</v>
      </c>
      <c r="G10" s="24">
        <f t="shared" si="1"/>
        <v>0.4</v>
      </c>
      <c r="H10" s="24">
        <f t="shared" si="2"/>
        <v>0.12727272727272726</v>
      </c>
      <c r="L10" s="11" t="s">
        <v>8401</v>
      </c>
      <c r="M10" s="12">
        <v>0.13636363636363635</v>
      </c>
      <c r="N10" s="12">
        <v>0.36363636363636365</v>
      </c>
      <c r="O10" s="12">
        <v>0.45454545454545453</v>
      </c>
    </row>
    <row r="11" spans="1:15" x14ac:dyDescent="0.35">
      <c r="A11" s="20" t="s">
        <v>8401</v>
      </c>
      <c r="B11" s="23">
        <f>COUNTIFS('Main Spreadsheet'!D11:D4122, "&gt;=40000", 'Main Spreadsheet'!D11:D4122, "&lt;=44999", 'Main Spreadsheet'!F11:F4122,"successful")</f>
        <v>20</v>
      </c>
      <c r="C11" s="16">
        <f>COUNTIFS('Main Spreadsheet'!D12:D4123, "&gt;=40000", 'Main Spreadsheet'!D12:D4123, "&lt;=44999", 'Main Spreadsheet'!F12:F4123,"failed")</f>
        <v>16</v>
      </c>
      <c r="D11" s="16">
        <f>COUNTIFS('Main Spreadsheet'!D12:D4123, "&gt;=40000", 'Main Spreadsheet'!D12:D4123, "&lt;=44999", 'Main Spreadsheet'!F12:F4123,"canceled")</f>
        <v>6</v>
      </c>
      <c r="E11" s="16">
        <f>COUNTIFS('Main Spreadsheet'!D2:D4113, "&gt;=40000", 'Main Spreadsheet'!D2:D4113,"&lt;=44999")</f>
        <v>44</v>
      </c>
      <c r="F11" s="24">
        <f t="shared" si="0"/>
        <v>0.45454545454545453</v>
      </c>
      <c r="G11" s="24">
        <f t="shared" si="1"/>
        <v>0.36363636363636365</v>
      </c>
      <c r="H11" s="24">
        <f t="shared" si="2"/>
        <v>0.13636363636363635</v>
      </c>
      <c r="L11" s="11" t="s">
        <v>8402</v>
      </c>
      <c r="M11" s="12">
        <v>0.19047619047619047</v>
      </c>
      <c r="N11" s="12">
        <v>0.52380952380952384</v>
      </c>
      <c r="O11" s="12">
        <v>0.2857142857142857</v>
      </c>
    </row>
    <row r="12" spans="1:15" x14ac:dyDescent="0.35">
      <c r="A12" s="20" t="s">
        <v>8402</v>
      </c>
      <c r="B12" s="23">
        <f>COUNTIFS('Main Spreadsheet'!D12:D4123, "&gt;=45000", 'Main Spreadsheet'!D12:D4123, "&lt;=49999", 'Main Spreadsheet'!F12:F4123,"successful")</f>
        <v>6</v>
      </c>
      <c r="C12" s="16">
        <f>COUNTIFS('Main Spreadsheet'!D13:D4124, "&gt;=45000", 'Main Spreadsheet'!D13:D4124, "&lt;=49999", 'Main Spreadsheet'!F13:F4124,"failed")</f>
        <v>11</v>
      </c>
      <c r="D12" s="16">
        <f>COUNTIFS('Main Spreadsheet'!D13:D4124, "&gt;=45000", 'Main Spreadsheet'!D13:D4124, "&lt;=49999", 'Main Spreadsheet'!F13:F4124,"canceled")</f>
        <v>4</v>
      </c>
      <c r="E12" s="16">
        <f>COUNTIFS('Main Spreadsheet'!D2:D4113, "&gt;=45000", 'Main Spreadsheet'!D2:D4113,"&lt;=49999")</f>
        <v>21</v>
      </c>
      <c r="F12" s="24">
        <f t="shared" si="0"/>
        <v>0.2857142857142857</v>
      </c>
      <c r="G12" s="24">
        <f t="shared" si="1"/>
        <v>0.52380952380952384</v>
      </c>
      <c r="H12" s="24">
        <f t="shared" si="2"/>
        <v>0.19047619047619047</v>
      </c>
      <c r="L12" s="11" t="s">
        <v>8394</v>
      </c>
      <c r="M12" s="12">
        <v>7.2022160664819951E-2</v>
      </c>
      <c r="N12" s="12">
        <v>0.39196675900277006</v>
      </c>
      <c r="O12" s="12">
        <v>0.52631578947368418</v>
      </c>
    </row>
    <row r="13" spans="1:15" x14ac:dyDescent="0.35">
      <c r="A13" s="20" t="s">
        <v>8403</v>
      </c>
      <c r="B13" s="23">
        <f>COUNTIFS('Main Spreadsheet'!D13:D4124, "&gt;=50000", 'Main Spreadsheet'!F13:F4124,"successful")</f>
        <v>86</v>
      </c>
      <c r="C13" s="16">
        <f>COUNTIFS('Main Spreadsheet'!D14:D4125, "&gt;=50000", 'Main Spreadsheet'!F14:F4125,"failed")</f>
        <v>258</v>
      </c>
      <c r="D13" s="16">
        <f>COUNTIFS('Main Spreadsheet'!D14:D4125, "&gt;=50000", 'Main Spreadsheet'!F14:F4125,"canceled")</f>
        <v>100</v>
      </c>
      <c r="E13" s="16">
        <f>COUNTIFS('Main Spreadsheet'!D2:D4113, "&gt;=50000")</f>
        <v>449</v>
      </c>
      <c r="F13" s="24">
        <f t="shared" si="0"/>
        <v>0.19153674832962139</v>
      </c>
      <c r="G13" s="24">
        <f t="shared" si="1"/>
        <v>0.57461024498886415</v>
      </c>
      <c r="H13" s="24">
        <f t="shared" si="2"/>
        <v>0.22271714922048999</v>
      </c>
      <c r="L13" s="11" t="s">
        <v>8403</v>
      </c>
      <c r="M13" s="12">
        <v>0.22271714922048999</v>
      </c>
      <c r="N13" s="12">
        <v>0.57461024498886415</v>
      </c>
      <c r="O13" s="12">
        <v>0.19153674832962139</v>
      </c>
    </row>
    <row r="14" spans="1:15" x14ac:dyDescent="0.35">
      <c r="L14" s="11" t="s">
        <v>8392</v>
      </c>
      <c r="M14" s="12">
        <v>3.9045553145336226E-2</v>
      </c>
      <c r="N14" s="12">
        <v>0.24511930585683298</v>
      </c>
      <c r="O14" s="12">
        <v>0.69848156182212584</v>
      </c>
    </row>
    <row r="15" spans="1:15" x14ac:dyDescent="0.35">
      <c r="L15" s="11" t="s">
        <v>8361</v>
      </c>
      <c r="M15" s="12">
        <v>1.4029484307465929</v>
      </c>
      <c r="N15" s="12">
        <v>5.0196754264736141</v>
      </c>
      <c r="O15" s="12">
        <v>5.4010263860902743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A1AF-1800-4036-BC4A-FFB6DAD4A41A}">
  <sheetPr codeName="Sheet5"/>
  <dimension ref="A3:C45"/>
  <sheetViews>
    <sheetView workbookViewId="0">
      <selection activeCell="C37" sqref="C37"/>
    </sheetView>
  </sheetViews>
  <sheetFormatPr defaultRowHeight="14.5" x14ac:dyDescent="0.35"/>
  <cols>
    <col min="1" max="1" width="25.81640625" bestFit="1" customWidth="1"/>
    <col min="2" max="2" width="20.453125" style="15" bestFit="1" customWidth="1"/>
    <col min="3" max="3" width="22.81640625" customWidth="1"/>
    <col min="4" max="4" width="23.1796875" bestFit="1" customWidth="1"/>
    <col min="5" max="5" width="23.81640625" bestFit="1" customWidth="1"/>
    <col min="6" max="6" width="20.453125" bestFit="1" customWidth="1"/>
    <col min="7" max="7" width="23.81640625" bestFit="1" customWidth="1"/>
    <col min="8" max="8" width="23.7265625" bestFit="1" customWidth="1"/>
    <col min="9" max="9" width="23.81640625" bestFit="1" customWidth="1"/>
    <col min="10" max="10" width="20.453125" bestFit="1" customWidth="1"/>
    <col min="11" max="11" width="23.81640625" bestFit="1" customWidth="1"/>
    <col min="12" max="12" width="20.453125" bestFit="1" customWidth="1"/>
    <col min="13" max="13" width="23.81640625" bestFit="1" customWidth="1"/>
    <col min="14" max="14" width="20.453125" bestFit="1" customWidth="1"/>
    <col min="15" max="15" width="23.81640625" bestFit="1" customWidth="1"/>
    <col min="16" max="16" width="20.453125" bestFit="1" customWidth="1"/>
    <col min="17" max="17" width="23.81640625" bestFit="1" customWidth="1"/>
    <col min="18" max="18" width="20.453125" bestFit="1" customWidth="1"/>
    <col min="19" max="19" width="23.81640625" bestFit="1" customWidth="1"/>
    <col min="20" max="20" width="20.453125" bestFit="1" customWidth="1"/>
    <col min="21" max="21" width="23.81640625" bestFit="1" customWidth="1"/>
    <col min="22" max="22" width="20.453125" bestFit="1" customWidth="1"/>
    <col min="23" max="23" width="23.81640625" bestFit="1" customWidth="1"/>
    <col min="24" max="24" width="20.453125" bestFit="1" customWidth="1"/>
    <col min="25" max="25" width="23.81640625" bestFit="1" customWidth="1"/>
    <col min="26" max="26" width="20.453125" bestFit="1" customWidth="1"/>
    <col min="27" max="27" width="23.81640625" bestFit="1" customWidth="1"/>
    <col min="28" max="28" width="20.453125" bestFit="1" customWidth="1"/>
    <col min="29" max="29" width="23.81640625" bestFit="1" customWidth="1"/>
    <col min="30" max="30" width="20.453125" bestFit="1" customWidth="1"/>
    <col min="31" max="31" width="23.81640625" bestFit="1" customWidth="1"/>
    <col min="32" max="32" width="20.453125" bestFit="1" customWidth="1"/>
    <col min="33" max="33" width="23.81640625" bestFit="1" customWidth="1"/>
    <col min="34" max="34" width="20.453125" bestFit="1" customWidth="1"/>
    <col min="35" max="35" width="23.81640625" bestFit="1" customWidth="1"/>
    <col min="36" max="36" width="20.453125" bestFit="1" customWidth="1"/>
    <col min="37" max="37" width="23.81640625" bestFit="1" customWidth="1"/>
    <col min="38" max="38" width="20.453125" bestFit="1" customWidth="1"/>
    <col min="39" max="39" width="23.81640625" bestFit="1" customWidth="1"/>
    <col min="40" max="40" width="20.453125" bestFit="1" customWidth="1"/>
    <col min="41" max="41" width="23.81640625" bestFit="1" customWidth="1"/>
    <col min="42" max="42" width="20.453125" bestFit="1" customWidth="1"/>
    <col min="43" max="43" width="23.81640625" bestFit="1" customWidth="1"/>
    <col min="44" max="44" width="20.453125" bestFit="1" customWidth="1"/>
    <col min="45" max="45" width="23.81640625" bestFit="1" customWidth="1"/>
    <col min="46" max="46" width="20.453125" bestFit="1" customWidth="1"/>
    <col min="47" max="47" width="23.81640625" bestFit="1" customWidth="1"/>
    <col min="48" max="48" width="20.453125" bestFit="1" customWidth="1"/>
    <col min="49" max="49" width="23.81640625" bestFit="1" customWidth="1"/>
    <col min="50" max="50" width="22.90625" bestFit="1" customWidth="1"/>
    <col min="51" max="51" width="23.81640625" bestFit="1" customWidth="1"/>
    <col min="52" max="52" width="20.453125" bestFit="1" customWidth="1"/>
    <col min="53" max="53" width="23.81640625" bestFit="1" customWidth="1"/>
    <col min="54" max="54" width="20.453125" bestFit="1" customWidth="1"/>
    <col min="55" max="55" width="23.81640625" bestFit="1" customWidth="1"/>
    <col min="56" max="56" width="24" bestFit="1" customWidth="1"/>
    <col min="57" max="57" width="23.81640625" bestFit="1" customWidth="1"/>
    <col min="58" max="58" width="20.453125" bestFit="1" customWidth="1"/>
    <col min="59" max="59" width="23.81640625" bestFit="1" customWidth="1"/>
    <col min="60" max="60" width="20.453125" bestFit="1" customWidth="1"/>
    <col min="61" max="61" width="23.81640625" bestFit="1" customWidth="1"/>
    <col min="62" max="62" width="24.6328125" bestFit="1" customWidth="1"/>
    <col min="63" max="63" width="23.81640625" bestFit="1" customWidth="1"/>
    <col min="64" max="64" width="20.453125" bestFit="1" customWidth="1"/>
    <col min="65" max="65" width="23.81640625" bestFit="1" customWidth="1"/>
    <col min="66" max="66" width="20.453125" bestFit="1" customWidth="1"/>
    <col min="67" max="67" width="23.81640625" bestFit="1" customWidth="1"/>
    <col min="68" max="68" width="20.453125" bestFit="1" customWidth="1"/>
    <col min="69" max="69" width="23.81640625" bestFit="1" customWidth="1"/>
    <col min="70" max="70" width="22" bestFit="1" customWidth="1"/>
    <col min="71" max="71" width="23.81640625" bestFit="1" customWidth="1"/>
    <col min="72" max="72" width="26" bestFit="1" customWidth="1"/>
    <col min="73" max="73" width="23.81640625" bestFit="1" customWidth="1"/>
    <col min="74" max="74" width="20.453125" bestFit="1" customWidth="1"/>
    <col min="75" max="75" width="23.81640625" bestFit="1" customWidth="1"/>
    <col min="76" max="76" width="20.453125" bestFit="1" customWidth="1"/>
    <col min="77" max="77" width="23.81640625" bestFit="1" customWidth="1"/>
    <col min="78" max="78" width="20.453125" bestFit="1" customWidth="1"/>
    <col min="79" max="79" width="23.81640625" bestFit="1" customWidth="1"/>
    <col min="80" max="80" width="20.453125" bestFit="1" customWidth="1"/>
    <col min="81" max="81" width="23.81640625" bestFit="1" customWidth="1"/>
    <col min="82" max="82" width="20.453125" bestFit="1" customWidth="1"/>
    <col min="83" max="83" width="23.81640625" bestFit="1" customWidth="1"/>
    <col min="84" max="84" width="25.36328125" bestFit="1" customWidth="1"/>
    <col min="85" max="85" width="28.6328125" bestFit="1" customWidth="1"/>
    <col min="86" max="250" width="25" bestFit="1" customWidth="1"/>
    <col min="251" max="251" width="28" bestFit="1" customWidth="1"/>
    <col min="252" max="301" width="19.1796875" bestFit="1" customWidth="1"/>
    <col min="302" max="302" width="22.1796875" bestFit="1" customWidth="1"/>
    <col min="303" max="330" width="25.54296875" bestFit="1" customWidth="1"/>
    <col min="331" max="331" width="28.54296875" bestFit="1" customWidth="1"/>
    <col min="332" max="385" width="19" bestFit="1" customWidth="1"/>
    <col min="386" max="386" width="22" bestFit="1" customWidth="1"/>
    <col min="387" max="442" width="21.7265625" bestFit="1" customWidth="1"/>
    <col min="443" max="443" width="24.7265625" bestFit="1" customWidth="1"/>
    <col min="444" max="539" width="17" bestFit="1" customWidth="1"/>
    <col min="540" max="540" width="20" bestFit="1" customWidth="1"/>
    <col min="541" max="550" width="17.1796875" bestFit="1" customWidth="1"/>
    <col min="551" max="551" width="20.1796875" bestFit="1" customWidth="1"/>
    <col min="552" max="591" width="17" bestFit="1" customWidth="1"/>
    <col min="592" max="592" width="20" bestFit="1" customWidth="1"/>
    <col min="593" max="622" width="20.54296875" bestFit="1" customWidth="1"/>
    <col min="623" max="623" width="23.54296875" bestFit="1" customWidth="1"/>
    <col min="624" max="703" width="22" bestFit="1" customWidth="1"/>
    <col min="704" max="704" width="25" bestFit="1" customWidth="1"/>
    <col min="705" max="794" width="19.36328125" bestFit="1" customWidth="1"/>
    <col min="795" max="795" width="22.36328125" bestFit="1" customWidth="1"/>
    <col min="796" max="805" width="17.1796875" bestFit="1" customWidth="1"/>
    <col min="806" max="806" width="20.1796875" bestFit="1" customWidth="1"/>
    <col min="807" max="845" width="20.36328125" bestFit="1" customWidth="1"/>
    <col min="846" max="846" width="23.36328125" bestFit="1" customWidth="1"/>
    <col min="847" max="886" width="21.90625" bestFit="1" customWidth="1"/>
    <col min="887" max="887" width="24.90625" bestFit="1" customWidth="1"/>
    <col min="888" max="934" width="12.1796875" bestFit="1" customWidth="1"/>
    <col min="935" max="935" width="15.1796875" bestFit="1" customWidth="1"/>
    <col min="936" max="1086" width="16.54296875" bestFit="1" customWidth="1"/>
    <col min="1087" max="1087" width="19.54296875" bestFit="1" customWidth="1"/>
    <col min="1088" max="1135" width="11.453125" bestFit="1" customWidth="1"/>
    <col min="1136" max="1136" width="14.453125" bestFit="1" customWidth="1"/>
    <col min="1137" max="1153" width="13.08984375" bestFit="1" customWidth="1"/>
    <col min="1154" max="1154" width="16.08984375" bestFit="1" customWidth="1"/>
    <col min="1155" max="1193" width="11.54296875" bestFit="1" customWidth="1"/>
    <col min="1194" max="1194" width="14.54296875" bestFit="1" customWidth="1"/>
    <col min="1195" max="1426" width="11.90625" bestFit="1" customWidth="1"/>
    <col min="1427" max="1427" width="14.90625" bestFit="1" customWidth="1"/>
    <col min="1428" max="1441" width="18.453125" bestFit="1" customWidth="1"/>
    <col min="1442" max="1442" width="21.54296875" bestFit="1" customWidth="1"/>
    <col min="1443" max="1455" width="20.08984375" bestFit="1" customWidth="1"/>
    <col min="1456" max="1456" width="23.08984375" bestFit="1" customWidth="1"/>
    <col min="1457" max="1472" width="20.1796875" bestFit="1" customWidth="1"/>
    <col min="1473" max="1473" width="23.1796875" bestFit="1" customWidth="1"/>
    <col min="1474" max="1629" width="24.7265625" bestFit="1" customWidth="1"/>
    <col min="1630" max="1630" width="27.7265625" bestFit="1" customWidth="1"/>
    <col min="1631" max="1644" width="19.6328125" bestFit="1" customWidth="1"/>
    <col min="1645" max="1645" width="22.6328125" bestFit="1" customWidth="1"/>
    <col min="1646" max="1663" width="20.1796875" bestFit="1" customWidth="1"/>
    <col min="1664" max="1664" width="23.1796875" bestFit="1" customWidth="1"/>
    <col min="1665" max="1696" width="25.81640625" bestFit="1" customWidth="1"/>
    <col min="1697" max="1697" width="28.81640625" bestFit="1" customWidth="1"/>
    <col min="1698" max="1726" width="17.36328125" bestFit="1" customWidth="1"/>
    <col min="1727" max="1727" width="20.36328125" bestFit="1" customWidth="1"/>
    <col min="1728" max="1787" width="20.7265625" bestFit="1" customWidth="1"/>
    <col min="1788" max="1788" width="23.7265625" bestFit="1" customWidth="1"/>
    <col min="1789" max="1808" width="26.453125" bestFit="1" customWidth="1"/>
    <col min="1809" max="1809" width="29.54296875" bestFit="1" customWidth="1"/>
    <col min="1810" max="1846" width="22.1796875" bestFit="1" customWidth="1"/>
    <col min="1847" max="1847" width="25.26953125" bestFit="1" customWidth="1"/>
    <col min="1848" max="1867" width="19.26953125" bestFit="1" customWidth="1"/>
    <col min="1868" max="1868" width="22.26953125" bestFit="1" customWidth="1"/>
    <col min="1869" max="2008" width="20.90625" bestFit="1" customWidth="1"/>
    <col min="2009" max="2009" width="23.90625" bestFit="1" customWidth="1"/>
    <col min="2010" max="2029" width="23.81640625" bestFit="1" customWidth="1"/>
    <col min="2030" max="2030" width="26.81640625" bestFit="1" customWidth="1"/>
    <col min="2031" max="2090" width="27.81640625" bestFit="1" customWidth="1"/>
    <col min="2091" max="2091" width="30.81640625" bestFit="1" customWidth="1"/>
    <col min="2092" max="2283" width="21.36328125" bestFit="1" customWidth="1"/>
    <col min="2284" max="2284" width="24.36328125" bestFit="1" customWidth="1"/>
    <col min="2285" max="2379" width="16.26953125" bestFit="1" customWidth="1"/>
    <col min="2380" max="2380" width="19.26953125" bestFit="1" customWidth="1"/>
    <col min="2381" max="2489" width="16.08984375" bestFit="1" customWidth="1"/>
    <col min="2490" max="2490" width="19.08984375" bestFit="1" customWidth="1"/>
    <col min="2491" max="3285" width="14" bestFit="1" customWidth="1"/>
    <col min="3286" max="3286" width="17.08984375" bestFit="1" customWidth="1"/>
    <col min="3287" max="3451" width="15.36328125" bestFit="1" customWidth="1"/>
    <col min="3452" max="3452" width="18.36328125" bestFit="1" customWidth="1"/>
    <col min="3453" max="3453" width="10.7265625" bestFit="1" customWidth="1"/>
    <col min="3454" max="3454" width="19" bestFit="1" customWidth="1"/>
    <col min="3455" max="3455" width="22" bestFit="1" customWidth="1"/>
    <col min="3456" max="3456" width="21.36328125" bestFit="1" customWidth="1"/>
    <col min="3457" max="3457" width="14" bestFit="1" customWidth="1"/>
    <col min="3458" max="3458" width="17.08984375" bestFit="1" customWidth="1"/>
    <col min="3459" max="3459" width="21.36328125" bestFit="1" customWidth="1"/>
    <col min="3460" max="3460" width="17.36328125" bestFit="1" customWidth="1"/>
    <col min="3461" max="3461" width="20.36328125" bestFit="1" customWidth="1"/>
    <col min="3462" max="3462" width="21.36328125" bestFit="1" customWidth="1"/>
    <col min="3463" max="3463" width="14" bestFit="1" customWidth="1"/>
    <col min="3464" max="3464" width="17.08984375" bestFit="1" customWidth="1"/>
    <col min="3465" max="3465" width="21.36328125" bestFit="1" customWidth="1"/>
    <col min="3466" max="3466" width="25" bestFit="1" customWidth="1"/>
    <col min="3467" max="3467" width="28" bestFit="1" customWidth="1"/>
    <col min="3468" max="3468" width="15.1796875" bestFit="1" customWidth="1"/>
    <col min="3469" max="3469" width="14" bestFit="1" customWidth="1"/>
    <col min="3470" max="3470" width="17.08984375" bestFit="1" customWidth="1"/>
    <col min="3471" max="3471" width="21.36328125" bestFit="1" customWidth="1"/>
    <col min="3472" max="3472" width="14" bestFit="1" customWidth="1"/>
    <col min="3473" max="3473" width="17.08984375" bestFit="1" customWidth="1"/>
    <col min="3474" max="3474" width="21.36328125" bestFit="1" customWidth="1"/>
    <col min="3475" max="3475" width="11.90625" bestFit="1" customWidth="1"/>
    <col min="3476" max="3476" width="14.90625" bestFit="1" customWidth="1"/>
    <col min="3477" max="3477" width="14.1796875" bestFit="1" customWidth="1"/>
    <col min="3478" max="3478" width="11.54296875" bestFit="1" customWidth="1"/>
    <col min="3479" max="3479" width="14.54296875" bestFit="1" customWidth="1"/>
    <col min="3480" max="3480" width="14" bestFit="1" customWidth="1"/>
    <col min="3481" max="3481" width="17.08984375" bestFit="1" customWidth="1"/>
    <col min="3482" max="3482" width="7.54296875" bestFit="1" customWidth="1"/>
    <col min="3483" max="3483" width="14" bestFit="1" customWidth="1"/>
    <col min="3484" max="3484" width="17.08984375" bestFit="1" customWidth="1"/>
    <col min="3485" max="3485" width="21.36328125" bestFit="1" customWidth="1"/>
    <col min="3486" max="3486" width="27.81640625" bestFit="1" customWidth="1"/>
    <col min="3487" max="3487" width="30.81640625" bestFit="1" customWidth="1"/>
    <col min="3488" max="3488" width="20.26953125" bestFit="1" customWidth="1"/>
    <col min="3489" max="3489" width="17.36328125" bestFit="1" customWidth="1"/>
    <col min="3490" max="3490" width="20.36328125" bestFit="1" customWidth="1"/>
    <col min="3491" max="3491" width="21.36328125" bestFit="1" customWidth="1"/>
    <col min="3492" max="3492" width="24.7265625" bestFit="1" customWidth="1"/>
    <col min="3493" max="3493" width="27.7265625" bestFit="1" customWidth="1"/>
    <col min="3494" max="3494" width="10.08984375" bestFit="1" customWidth="1"/>
    <col min="3495" max="3495" width="27.81640625" bestFit="1" customWidth="1"/>
    <col min="3496" max="3496" width="30.81640625" bestFit="1" customWidth="1"/>
    <col min="3497" max="3497" width="21.36328125" bestFit="1" customWidth="1"/>
    <col min="3498" max="3498" width="13.6328125" bestFit="1" customWidth="1"/>
    <col min="3499" max="3499" width="14.54296875" bestFit="1" customWidth="1"/>
    <col min="3500" max="3500" width="21.36328125" bestFit="1" customWidth="1"/>
    <col min="3501" max="3501" width="11.90625" bestFit="1" customWidth="1"/>
    <col min="3502" max="3502" width="14.90625" bestFit="1" customWidth="1"/>
    <col min="3503" max="3503" width="9.08984375" bestFit="1" customWidth="1"/>
    <col min="3504" max="3504" width="21.90625" bestFit="1" customWidth="1"/>
    <col min="3505" max="3505" width="24.90625" bestFit="1" customWidth="1"/>
    <col min="3506" max="3506" width="14" bestFit="1" customWidth="1"/>
    <col min="3507" max="3507" width="17.08984375" bestFit="1" customWidth="1"/>
    <col min="3508" max="3508" width="21.36328125" bestFit="1" customWidth="1"/>
    <col min="3509" max="3509" width="14" bestFit="1" customWidth="1"/>
    <col min="3510" max="3510" width="17.08984375" bestFit="1" customWidth="1"/>
    <col min="3511" max="3511" width="20.26953125" bestFit="1" customWidth="1"/>
    <col min="3512" max="3512" width="13.6328125" bestFit="1" customWidth="1"/>
    <col min="3513" max="3513" width="14.90625" bestFit="1" customWidth="1"/>
    <col min="3514" max="3514" width="14" bestFit="1" customWidth="1"/>
    <col min="3515" max="3515" width="17.08984375" bestFit="1" customWidth="1"/>
    <col min="3516" max="3516" width="21.36328125" bestFit="1" customWidth="1"/>
    <col min="3517" max="3517" width="16.08984375" bestFit="1" customWidth="1"/>
    <col min="3518" max="3518" width="19.08984375" bestFit="1" customWidth="1"/>
    <col min="3519" max="3519" width="21.36328125" bestFit="1" customWidth="1"/>
    <col min="3520" max="3520" width="17" bestFit="1" customWidth="1"/>
    <col min="3521" max="3521" width="20" bestFit="1" customWidth="1"/>
    <col min="3522" max="3522" width="21.36328125" bestFit="1" customWidth="1"/>
    <col min="3523" max="3523" width="25" bestFit="1" customWidth="1"/>
    <col min="3524" max="3524" width="28" bestFit="1" customWidth="1"/>
    <col min="3525" max="3525" width="21.36328125" bestFit="1" customWidth="1"/>
    <col min="3526" max="3526" width="14" bestFit="1" customWidth="1"/>
    <col min="3527" max="3527" width="17.08984375" bestFit="1" customWidth="1"/>
    <col min="3528" max="3528" width="21.36328125" bestFit="1" customWidth="1"/>
    <col min="3529" max="3529" width="16.08984375" bestFit="1" customWidth="1"/>
    <col min="3530" max="3530" width="19.08984375" bestFit="1" customWidth="1"/>
    <col min="3531" max="3531" width="21.36328125" bestFit="1" customWidth="1"/>
    <col min="3532" max="3532" width="14" bestFit="1" customWidth="1"/>
    <col min="3533" max="3533" width="17.08984375" bestFit="1" customWidth="1"/>
    <col min="3534" max="3534" width="21.36328125" bestFit="1" customWidth="1"/>
    <col min="3535" max="3535" width="20.90625" bestFit="1" customWidth="1"/>
    <col min="3536" max="3536" width="23.90625" bestFit="1" customWidth="1"/>
    <col min="3537" max="3537" width="21.36328125" bestFit="1" customWidth="1"/>
    <col min="3538" max="3538" width="25.54296875" bestFit="1" customWidth="1"/>
    <col min="3539" max="3539" width="28.54296875" bestFit="1" customWidth="1"/>
    <col min="3540" max="3540" width="17.1796875" bestFit="1" customWidth="1"/>
    <col min="3541" max="3541" width="20.1796875" bestFit="1" customWidth="1"/>
    <col min="3542" max="3542" width="25.81640625" bestFit="1" customWidth="1"/>
    <col min="3543" max="3543" width="28.81640625" bestFit="1" customWidth="1"/>
    <col min="3544" max="3544" width="9.08984375" bestFit="1" customWidth="1"/>
    <col min="3545" max="3545" width="16.54296875" bestFit="1" customWidth="1"/>
    <col min="3546" max="3546" width="19.54296875" bestFit="1" customWidth="1"/>
    <col min="3547" max="3547" width="21.36328125" bestFit="1" customWidth="1"/>
    <col min="3548" max="3548" width="16.08984375" bestFit="1" customWidth="1"/>
    <col min="3549" max="3549" width="19.08984375" bestFit="1" customWidth="1"/>
    <col min="3550" max="3550" width="21.36328125" bestFit="1" customWidth="1"/>
    <col min="3551" max="3551" width="14" bestFit="1" customWidth="1"/>
    <col min="3552" max="3552" width="17.08984375" bestFit="1" customWidth="1"/>
    <col min="3553" max="3553" width="21.36328125" bestFit="1" customWidth="1"/>
    <col min="3554" max="3554" width="14" bestFit="1" customWidth="1"/>
    <col min="3555" max="3555" width="17.08984375" bestFit="1" customWidth="1"/>
    <col min="3556" max="3556" width="21.36328125" bestFit="1" customWidth="1"/>
    <col min="3557" max="3557" width="13.6328125" bestFit="1" customWidth="1"/>
    <col min="3558" max="3558" width="14.90625" bestFit="1" customWidth="1"/>
    <col min="3559" max="3559" width="20.26953125" bestFit="1" customWidth="1"/>
    <col min="3560" max="3560" width="16.54296875" bestFit="1" customWidth="1"/>
    <col min="3561" max="3561" width="19.54296875" bestFit="1" customWidth="1"/>
    <col min="3562" max="3562" width="21.36328125" bestFit="1" customWidth="1"/>
    <col min="3563" max="3563" width="14" bestFit="1" customWidth="1"/>
    <col min="3564" max="3564" width="17.08984375" bestFit="1" customWidth="1"/>
    <col min="3565" max="3565" width="20.26953125" bestFit="1" customWidth="1"/>
    <col min="3566" max="3566" width="13.6328125" bestFit="1" customWidth="1"/>
    <col min="3567" max="3567" width="14.90625" bestFit="1" customWidth="1"/>
    <col min="3568" max="3568" width="21.36328125" bestFit="1" customWidth="1"/>
    <col min="3569" max="3569" width="20.1796875" bestFit="1" customWidth="1"/>
    <col min="3570" max="3570" width="23.1796875" bestFit="1" customWidth="1"/>
    <col min="3571" max="3571" width="21.36328125" bestFit="1" customWidth="1"/>
    <col min="3572" max="3572" width="17" bestFit="1" customWidth="1"/>
    <col min="3573" max="3573" width="20" bestFit="1" customWidth="1"/>
    <col min="3574" max="3574" width="21.36328125" bestFit="1" customWidth="1"/>
    <col min="3575" max="3575" width="14" bestFit="1" customWidth="1"/>
    <col min="3576" max="3576" width="17.08984375" bestFit="1" customWidth="1"/>
    <col min="3577" max="3577" width="21.36328125" bestFit="1" customWidth="1"/>
    <col min="3578" max="3578" width="16.26953125" bestFit="1" customWidth="1"/>
    <col min="3579" max="3579" width="19.26953125" bestFit="1" customWidth="1"/>
    <col min="3580" max="3580" width="21.36328125" bestFit="1" customWidth="1"/>
    <col min="3581" max="3581" width="22.26953125" bestFit="1" customWidth="1"/>
    <col min="3582" max="3582" width="25.36328125" bestFit="1" customWidth="1"/>
    <col min="3583" max="3583" width="11.08984375" bestFit="1" customWidth="1"/>
    <col min="3584" max="3584" width="14" bestFit="1" customWidth="1"/>
    <col min="3585" max="3585" width="17.08984375" bestFit="1" customWidth="1"/>
    <col min="3586" max="3586" width="21.36328125" bestFit="1" customWidth="1"/>
    <col min="3587" max="3587" width="14" bestFit="1" customWidth="1"/>
    <col min="3588" max="3588" width="17.08984375" bestFit="1" customWidth="1"/>
    <col min="3589" max="3589" width="21.36328125" bestFit="1" customWidth="1"/>
    <col min="3590" max="3590" width="20.90625" bestFit="1" customWidth="1"/>
    <col min="3591" max="3591" width="23.90625" bestFit="1" customWidth="1"/>
    <col min="3592" max="3593" width="21.36328125" bestFit="1" customWidth="1"/>
    <col min="3594" max="3594" width="24.36328125" bestFit="1" customWidth="1"/>
    <col min="3595" max="3595" width="21.36328125" bestFit="1" customWidth="1"/>
    <col min="3596" max="3596" width="24.7265625" bestFit="1" customWidth="1"/>
    <col min="3597" max="3597" width="27.7265625" bestFit="1" customWidth="1"/>
    <col min="3598" max="3598" width="21.36328125" bestFit="1" customWidth="1"/>
    <col min="3599" max="3599" width="25" bestFit="1" customWidth="1"/>
    <col min="3600" max="3600" width="28" bestFit="1" customWidth="1"/>
    <col min="3601" max="3601" width="21.36328125" bestFit="1" customWidth="1"/>
    <col min="3602" max="3602" width="22" bestFit="1" customWidth="1"/>
    <col min="3603" max="3603" width="25" bestFit="1" customWidth="1"/>
    <col min="3604" max="3604" width="12.08984375" bestFit="1" customWidth="1"/>
    <col min="3605" max="3605" width="16.54296875" bestFit="1" customWidth="1"/>
    <col min="3606" max="3606" width="19.54296875" bestFit="1" customWidth="1"/>
    <col min="3607" max="3607" width="21.36328125" bestFit="1" customWidth="1"/>
    <col min="3608" max="3608" width="25" bestFit="1" customWidth="1"/>
    <col min="3609" max="3609" width="28" bestFit="1" customWidth="1"/>
    <col min="3610" max="3610" width="12.08984375" bestFit="1" customWidth="1"/>
    <col min="3611" max="3611" width="17" bestFit="1" customWidth="1"/>
    <col min="3612" max="3612" width="20" bestFit="1" customWidth="1"/>
    <col min="3613" max="3613" width="20.26953125" bestFit="1" customWidth="1"/>
    <col min="3614" max="3614" width="22" bestFit="1" customWidth="1"/>
    <col min="3615" max="3615" width="25" bestFit="1" customWidth="1"/>
    <col min="3616" max="3616" width="21.36328125" bestFit="1" customWidth="1"/>
    <col min="3617" max="3617" width="24.7265625" bestFit="1" customWidth="1"/>
    <col min="3618" max="3618" width="27.7265625" bestFit="1" customWidth="1"/>
    <col min="3619" max="3619" width="21.36328125" bestFit="1" customWidth="1"/>
    <col min="3620" max="3620" width="17" bestFit="1" customWidth="1"/>
    <col min="3621" max="3621" width="20" bestFit="1" customWidth="1"/>
    <col min="3622" max="3622" width="21.36328125" bestFit="1" customWidth="1"/>
    <col min="3623" max="3623" width="22.1796875" bestFit="1" customWidth="1"/>
    <col min="3624" max="3624" width="25.26953125" bestFit="1" customWidth="1"/>
    <col min="3625" max="3625" width="9.08984375" bestFit="1" customWidth="1"/>
    <col min="3626" max="3626" width="16.54296875" bestFit="1" customWidth="1"/>
    <col min="3627" max="3627" width="19.54296875" bestFit="1" customWidth="1"/>
    <col min="3628" max="3628" width="12.08984375" bestFit="1" customWidth="1"/>
    <col min="3629" max="3629" width="24.7265625" bestFit="1" customWidth="1"/>
    <col min="3630" max="3630" width="27.7265625" bestFit="1" customWidth="1"/>
    <col min="3631" max="3631" width="10.08984375" bestFit="1" customWidth="1"/>
    <col min="3632" max="3632" width="19.36328125" bestFit="1" customWidth="1"/>
    <col min="3633" max="3633" width="22.36328125" bestFit="1" customWidth="1"/>
    <col min="3634" max="3634" width="21.36328125" bestFit="1" customWidth="1"/>
    <col min="3635" max="3635" width="14" bestFit="1" customWidth="1"/>
    <col min="3636" max="3636" width="17.08984375" bestFit="1" customWidth="1"/>
    <col min="3637" max="3637" width="21.36328125" bestFit="1" customWidth="1"/>
    <col min="3638" max="3638" width="13.6328125" bestFit="1" customWidth="1"/>
    <col min="3639" max="3639" width="14.90625" bestFit="1" customWidth="1"/>
    <col min="3640" max="3640" width="21.36328125" bestFit="1" customWidth="1"/>
    <col min="3641" max="3641" width="22.1796875" bestFit="1" customWidth="1"/>
    <col min="3642" max="3642" width="25.26953125" bestFit="1" customWidth="1"/>
    <col min="3643" max="3643" width="21.36328125" bestFit="1" customWidth="1"/>
    <col min="3644" max="3644" width="14" bestFit="1" customWidth="1"/>
    <col min="3645" max="3645" width="17.08984375" bestFit="1" customWidth="1"/>
    <col min="3646" max="3646" width="21.36328125" bestFit="1" customWidth="1"/>
    <col min="3647" max="3647" width="18.453125" bestFit="1" customWidth="1"/>
    <col min="3648" max="3648" width="21.54296875" bestFit="1" customWidth="1"/>
    <col min="3649" max="3649" width="11.08984375" bestFit="1" customWidth="1"/>
    <col min="3650" max="3650" width="14" bestFit="1" customWidth="1"/>
    <col min="3651" max="3651" width="17.08984375" bestFit="1" customWidth="1"/>
    <col min="3652" max="3652" width="21.36328125" bestFit="1" customWidth="1"/>
    <col min="3653" max="3653" width="20.7265625" bestFit="1" customWidth="1"/>
    <col min="3654" max="3654" width="23.7265625" bestFit="1" customWidth="1"/>
    <col min="3655" max="3655" width="21.36328125" bestFit="1" customWidth="1"/>
    <col min="3656" max="3656" width="16.54296875" bestFit="1" customWidth="1"/>
    <col min="3657" max="3657" width="19.54296875" bestFit="1" customWidth="1"/>
    <col min="3658" max="3658" width="21.36328125" bestFit="1" customWidth="1"/>
    <col min="3659" max="3659" width="16.08984375" bestFit="1" customWidth="1"/>
    <col min="3660" max="3660" width="19.08984375" bestFit="1" customWidth="1"/>
    <col min="3661" max="3661" width="21.36328125" bestFit="1" customWidth="1"/>
    <col min="3662" max="3662" width="13.6328125" bestFit="1" customWidth="1"/>
    <col min="3663" max="3663" width="14.90625" bestFit="1" customWidth="1"/>
    <col min="3664" max="3664" width="21.36328125" bestFit="1" customWidth="1"/>
    <col min="3665" max="3665" width="16.54296875" bestFit="1" customWidth="1"/>
    <col min="3666" max="3666" width="19.54296875" bestFit="1" customWidth="1"/>
    <col min="3667" max="3667" width="21.36328125" bestFit="1" customWidth="1"/>
    <col min="3668" max="3668" width="14" bestFit="1" customWidth="1"/>
    <col min="3669" max="3669" width="17.08984375" bestFit="1" customWidth="1"/>
    <col min="3670" max="3670" width="21.36328125" bestFit="1" customWidth="1"/>
    <col min="3671" max="3671" width="21.90625" bestFit="1" customWidth="1"/>
    <col min="3672" max="3672" width="24.90625" bestFit="1" customWidth="1"/>
    <col min="3673" max="3673" width="21.36328125" bestFit="1" customWidth="1"/>
    <col min="3674" max="3674" width="14" bestFit="1" customWidth="1"/>
    <col min="3675" max="3675" width="17.08984375" bestFit="1" customWidth="1"/>
    <col min="3676" max="3676" width="21.36328125" bestFit="1" customWidth="1"/>
    <col min="3677" max="3677" width="13.6328125" bestFit="1" customWidth="1"/>
    <col min="3678" max="3678" width="14.90625" bestFit="1" customWidth="1"/>
    <col min="3679" max="3679" width="21.36328125" bestFit="1" customWidth="1"/>
    <col min="3680" max="3680" width="24.7265625" bestFit="1" customWidth="1"/>
    <col min="3681" max="3681" width="27.7265625" bestFit="1" customWidth="1"/>
    <col min="3682" max="3682" width="21.36328125" bestFit="1" customWidth="1"/>
    <col min="3683" max="3683" width="13.6328125" bestFit="1" customWidth="1"/>
    <col min="3684" max="3684" width="14.90625" bestFit="1" customWidth="1"/>
    <col min="3685" max="3685" width="21.36328125" bestFit="1" customWidth="1"/>
    <col min="3686" max="3686" width="16.54296875" bestFit="1" customWidth="1"/>
    <col min="3687" max="3687" width="19.54296875" bestFit="1" customWidth="1"/>
    <col min="3688" max="3688" width="21.36328125" bestFit="1" customWidth="1"/>
    <col min="3689" max="3689" width="15.36328125" bestFit="1" customWidth="1"/>
    <col min="3690" max="3690" width="18.36328125" bestFit="1" customWidth="1"/>
    <col min="3691" max="3691" width="14.1796875" bestFit="1" customWidth="1"/>
    <col min="3692" max="3692" width="16.26953125" bestFit="1" customWidth="1"/>
    <col min="3693" max="3693" width="19.26953125" bestFit="1" customWidth="1"/>
    <col min="3694" max="3694" width="7.54296875" bestFit="1" customWidth="1"/>
    <col min="3695" max="3695" width="14" bestFit="1" customWidth="1"/>
    <col min="3696" max="3696" width="17.08984375" bestFit="1" customWidth="1"/>
    <col min="3697" max="3697" width="21.36328125" bestFit="1" customWidth="1"/>
    <col min="3698" max="3698" width="13.6328125" bestFit="1" customWidth="1"/>
    <col min="3699" max="3699" width="14.90625" bestFit="1" customWidth="1"/>
    <col min="3700" max="3700" width="21.36328125" bestFit="1" customWidth="1"/>
    <col min="3701" max="3701" width="20.54296875" bestFit="1" customWidth="1"/>
    <col min="3702" max="3702" width="23.54296875" bestFit="1" customWidth="1"/>
    <col min="3703" max="3703" width="21.36328125" bestFit="1" customWidth="1"/>
    <col min="3704" max="3704" width="24.7265625" bestFit="1" customWidth="1"/>
    <col min="3705" max="3705" width="27.7265625" bestFit="1" customWidth="1"/>
    <col min="3706" max="3706" width="21.36328125" bestFit="1" customWidth="1"/>
    <col min="3707" max="3707" width="20.36328125" bestFit="1" customWidth="1"/>
    <col min="3708" max="3708" width="23.36328125" bestFit="1" customWidth="1"/>
    <col min="3709" max="3709" width="21.36328125" bestFit="1" customWidth="1"/>
    <col min="3710" max="3710" width="16.08984375" bestFit="1" customWidth="1"/>
    <col min="3711" max="3711" width="19.08984375" bestFit="1" customWidth="1"/>
    <col min="3712" max="3712" width="21.36328125" bestFit="1" customWidth="1"/>
    <col min="3713" max="3713" width="14" bestFit="1" customWidth="1"/>
    <col min="3714" max="3714" width="17.08984375" bestFit="1" customWidth="1"/>
    <col min="3715" max="3715" width="21.36328125" bestFit="1" customWidth="1"/>
    <col min="3716" max="3716" width="16.54296875" bestFit="1" customWidth="1"/>
    <col min="3717" max="3717" width="19.54296875" bestFit="1" customWidth="1"/>
    <col min="3718" max="3718" width="21.36328125" bestFit="1" customWidth="1"/>
    <col min="3719" max="3719" width="14" bestFit="1" customWidth="1"/>
    <col min="3720" max="3720" width="17.08984375" bestFit="1" customWidth="1"/>
    <col min="3721" max="3721" width="13.1796875" bestFit="1" customWidth="1"/>
    <col min="3722" max="3722" width="21.7265625" bestFit="1" customWidth="1"/>
    <col min="3723" max="3723" width="24.7265625" bestFit="1" customWidth="1"/>
    <col min="3724" max="3724" width="20.26953125" bestFit="1" customWidth="1"/>
    <col min="3725" max="3725" width="16.54296875" bestFit="1" customWidth="1"/>
    <col min="3726" max="3726" width="19.54296875" bestFit="1" customWidth="1"/>
    <col min="3727" max="3727" width="21.36328125" bestFit="1" customWidth="1"/>
    <col min="3728" max="3728" width="19.36328125" bestFit="1" customWidth="1"/>
    <col min="3729" max="3729" width="22.36328125" bestFit="1" customWidth="1"/>
    <col min="3730" max="3730" width="21.36328125" bestFit="1" customWidth="1"/>
    <col min="3731" max="3731" width="14" bestFit="1" customWidth="1"/>
    <col min="3732" max="3732" width="17.08984375" bestFit="1" customWidth="1"/>
    <col min="3733" max="3733" width="20.26953125" bestFit="1" customWidth="1"/>
    <col min="3734" max="3734" width="22" bestFit="1" customWidth="1"/>
    <col min="3735" max="3735" width="25" bestFit="1" customWidth="1"/>
    <col min="3736" max="3736" width="21.36328125" bestFit="1" customWidth="1"/>
    <col min="3737" max="3737" width="14" bestFit="1" customWidth="1"/>
    <col min="3738" max="3738" width="17.08984375" bestFit="1" customWidth="1"/>
    <col min="3739" max="3739" width="21.36328125" bestFit="1" customWidth="1"/>
    <col min="3740" max="3740" width="14" bestFit="1" customWidth="1"/>
    <col min="3741" max="3741" width="17.08984375" bestFit="1" customWidth="1"/>
    <col min="3742" max="3743" width="21.36328125" bestFit="1" customWidth="1"/>
    <col min="3744" max="3744" width="24.36328125" bestFit="1" customWidth="1"/>
    <col min="3745" max="3745" width="21.36328125" bestFit="1" customWidth="1"/>
    <col min="3746" max="3746" width="14" bestFit="1" customWidth="1"/>
    <col min="3747" max="3747" width="17.08984375" bestFit="1" customWidth="1"/>
    <col min="3748" max="3748" width="21.36328125" bestFit="1" customWidth="1"/>
    <col min="3749" max="3749" width="16.26953125" bestFit="1" customWidth="1"/>
    <col min="3750" max="3750" width="19.26953125" bestFit="1" customWidth="1"/>
    <col min="3751" max="3751" width="9.08984375" bestFit="1" customWidth="1"/>
    <col min="3752" max="3752" width="25" bestFit="1" customWidth="1"/>
    <col min="3753" max="3753" width="28" bestFit="1" customWidth="1"/>
    <col min="3754" max="3754" width="21.36328125" bestFit="1" customWidth="1"/>
    <col min="3755" max="3755" width="21.7265625" bestFit="1" customWidth="1"/>
    <col min="3756" max="3756" width="24.7265625" bestFit="1" customWidth="1"/>
    <col min="3757" max="3757" width="21.36328125" bestFit="1" customWidth="1"/>
    <col min="3758" max="3758" width="19.1796875" bestFit="1" customWidth="1"/>
    <col min="3759" max="3759" width="22.1796875" bestFit="1" customWidth="1"/>
    <col min="3760" max="3760" width="21.36328125" bestFit="1" customWidth="1"/>
    <col min="3761" max="3761" width="22" bestFit="1" customWidth="1"/>
    <col min="3762" max="3762" width="25" bestFit="1" customWidth="1"/>
    <col min="3763" max="3763" width="21.36328125" bestFit="1" customWidth="1"/>
    <col min="3764" max="3765" width="22.26953125" bestFit="1" customWidth="1"/>
    <col min="3766" max="3766" width="25.36328125" bestFit="1" customWidth="1"/>
    <col min="3767" max="3769" width="19.1796875" bestFit="1" customWidth="1"/>
    <col min="3770" max="3770" width="22.1796875" bestFit="1" customWidth="1"/>
    <col min="3771" max="3771" width="19" bestFit="1" customWidth="1"/>
    <col min="3772" max="3772" width="22" bestFit="1" customWidth="1"/>
    <col min="3773" max="3777" width="17" bestFit="1" customWidth="1"/>
    <col min="3778" max="3778" width="20" bestFit="1" customWidth="1"/>
    <col min="3779" max="3779" width="20.54296875" bestFit="1" customWidth="1"/>
    <col min="3780" max="3780" width="23.54296875" bestFit="1" customWidth="1"/>
    <col min="3781" max="3781" width="17.1796875" bestFit="1" customWidth="1"/>
    <col min="3782" max="3782" width="20.1796875" bestFit="1" customWidth="1"/>
    <col min="3783" max="3784" width="12.1796875" bestFit="1" customWidth="1"/>
    <col min="3785" max="3785" width="15.1796875" bestFit="1" customWidth="1"/>
    <col min="3786" max="3786" width="11.453125" bestFit="1" customWidth="1"/>
    <col min="3787" max="3787" width="14.453125" bestFit="1" customWidth="1"/>
    <col min="3788" max="3788" width="13.08984375" bestFit="1" customWidth="1"/>
    <col min="3789" max="3789" width="16.08984375" bestFit="1" customWidth="1"/>
    <col min="3790" max="3791" width="11.90625" bestFit="1" customWidth="1"/>
    <col min="3792" max="3792" width="14.90625" bestFit="1" customWidth="1"/>
    <col min="3793" max="3793" width="20.08984375" bestFit="1" customWidth="1"/>
    <col min="3794" max="3794" width="23.08984375" bestFit="1" customWidth="1"/>
    <col min="3795" max="3795" width="20.1796875" bestFit="1" customWidth="1"/>
    <col min="3796" max="3796" width="23.1796875" bestFit="1" customWidth="1"/>
    <col min="3797" max="3798" width="17.36328125" bestFit="1" customWidth="1"/>
    <col min="3799" max="3799" width="20.36328125" bestFit="1" customWidth="1"/>
    <col min="3800" max="3803" width="16.26953125" bestFit="1" customWidth="1"/>
    <col min="3804" max="3804" width="19.26953125" bestFit="1" customWidth="1"/>
    <col min="3805" max="3805" width="16.08984375" bestFit="1" customWidth="1"/>
    <col min="3806" max="3806" width="19.08984375" bestFit="1" customWidth="1"/>
    <col min="3807" max="3814" width="14" bestFit="1" customWidth="1"/>
    <col min="3815" max="3815" width="17.08984375" bestFit="1" customWidth="1"/>
    <col min="3816" max="3816" width="15.36328125" bestFit="1" customWidth="1"/>
    <col min="3817" max="3817" width="18.36328125" bestFit="1" customWidth="1"/>
    <col min="3818" max="3818" width="7.54296875" bestFit="1" customWidth="1"/>
    <col min="3819" max="3819" width="14" bestFit="1" customWidth="1"/>
    <col min="3820" max="3820" width="17.08984375" bestFit="1" customWidth="1"/>
    <col min="3821" max="3821" width="12.08984375" bestFit="1" customWidth="1"/>
    <col min="3822" max="3822" width="14" bestFit="1" customWidth="1"/>
    <col min="3823" max="3823" width="17.08984375" bestFit="1" customWidth="1"/>
    <col min="3824" max="3824" width="21.36328125" bestFit="1" customWidth="1"/>
    <col min="3825" max="3825" width="13.6328125" bestFit="1" customWidth="1"/>
    <col min="3826" max="3826" width="14.90625" bestFit="1" customWidth="1"/>
    <col min="3827" max="3827" width="21.36328125" bestFit="1" customWidth="1"/>
    <col min="3828" max="3828" width="19.36328125" bestFit="1" customWidth="1"/>
    <col min="3829" max="3829" width="22.36328125" bestFit="1" customWidth="1"/>
    <col min="3830" max="3830" width="21.36328125" bestFit="1" customWidth="1"/>
    <col min="3831" max="3831" width="16.08984375" bestFit="1" customWidth="1"/>
    <col min="3832" max="3832" width="19.08984375" bestFit="1" customWidth="1"/>
    <col min="3833" max="3833" width="21.36328125" bestFit="1" customWidth="1"/>
    <col min="3834" max="3834" width="14" bestFit="1" customWidth="1"/>
    <col min="3835" max="3835" width="17.08984375" bestFit="1" customWidth="1"/>
    <col min="3836" max="3836" width="21.36328125" bestFit="1" customWidth="1"/>
    <col min="3837" max="3837" width="22.26953125" bestFit="1" customWidth="1"/>
    <col min="3838" max="3838" width="25.36328125" bestFit="1" customWidth="1"/>
    <col min="3839" max="3839" width="21.36328125" bestFit="1" customWidth="1"/>
    <col min="3840" max="3840" width="25" bestFit="1" customWidth="1"/>
    <col min="3841" max="3841" width="28" bestFit="1" customWidth="1"/>
    <col min="3842" max="3842" width="21.36328125" bestFit="1" customWidth="1"/>
    <col min="3843" max="3843" width="14" bestFit="1" customWidth="1"/>
    <col min="3844" max="3844" width="17.08984375" bestFit="1" customWidth="1"/>
    <col min="3845" max="3845" width="9.08984375" bestFit="1" customWidth="1"/>
    <col min="3846" max="3846" width="14" bestFit="1" customWidth="1"/>
    <col min="3847" max="3847" width="17.08984375" bestFit="1" customWidth="1"/>
    <col min="3848" max="3848" width="21.36328125" bestFit="1" customWidth="1"/>
    <col min="3849" max="3849" width="20.90625" bestFit="1" customWidth="1"/>
    <col min="3850" max="3850" width="23.90625" bestFit="1" customWidth="1"/>
    <col min="3851" max="3851" width="21.36328125" bestFit="1" customWidth="1"/>
    <col min="3852" max="3852" width="13.6328125" bestFit="1" customWidth="1"/>
    <col min="3853" max="3853" width="14.90625" bestFit="1" customWidth="1"/>
    <col min="3854" max="3854" width="20.26953125" bestFit="1" customWidth="1"/>
    <col min="3855" max="3855" width="21.90625" bestFit="1" customWidth="1"/>
    <col min="3856" max="3856" width="24.90625" bestFit="1" customWidth="1"/>
    <col min="3857" max="3857" width="21.36328125" bestFit="1" customWidth="1"/>
    <col min="3858" max="3858" width="25" bestFit="1" customWidth="1"/>
    <col min="3859" max="3859" width="28" bestFit="1" customWidth="1"/>
    <col min="3860" max="3861" width="21.36328125" bestFit="1" customWidth="1"/>
    <col min="3862" max="3862" width="24.36328125" bestFit="1" customWidth="1"/>
    <col min="3863" max="3863" width="21.36328125" bestFit="1" customWidth="1"/>
    <col min="3864" max="3865" width="17" bestFit="1" customWidth="1"/>
    <col min="3866" max="3866" width="20" bestFit="1" customWidth="1"/>
    <col min="3867" max="3867" width="11.453125" bestFit="1" customWidth="1"/>
    <col min="3868" max="3868" width="14.453125" bestFit="1" customWidth="1"/>
    <col min="3869" max="3869" width="21.36328125" bestFit="1" customWidth="1"/>
    <col min="3870" max="3870" width="16.54296875" bestFit="1" customWidth="1"/>
    <col min="3871" max="3871" width="19.54296875" bestFit="1" customWidth="1"/>
    <col min="3872" max="3872" width="21.36328125" bestFit="1" customWidth="1"/>
    <col min="3873" max="3873" width="14" bestFit="1" customWidth="1"/>
    <col min="3874" max="3874" width="17.08984375" bestFit="1" customWidth="1"/>
    <col min="3875" max="3875" width="21.36328125" bestFit="1" customWidth="1"/>
    <col min="3876" max="3876" width="14" bestFit="1" customWidth="1"/>
    <col min="3877" max="3877" width="17.08984375" bestFit="1" customWidth="1"/>
    <col min="3878" max="3878" width="21.36328125" bestFit="1" customWidth="1"/>
    <col min="3879" max="3879" width="14" bestFit="1" customWidth="1"/>
    <col min="3880" max="3880" width="17.08984375" bestFit="1" customWidth="1"/>
    <col min="3881" max="3881" width="9.08984375" bestFit="1" customWidth="1"/>
    <col min="3882" max="3882" width="13.6328125" bestFit="1" customWidth="1"/>
    <col min="3883" max="3883" width="14.90625" bestFit="1" customWidth="1"/>
    <col min="3884" max="3884" width="21.36328125" bestFit="1" customWidth="1"/>
    <col min="3885" max="3885" width="14" bestFit="1" customWidth="1"/>
    <col min="3886" max="3886" width="17.08984375" bestFit="1" customWidth="1"/>
    <col min="3887" max="3887" width="21.36328125" bestFit="1" customWidth="1"/>
    <col min="3888" max="3888" width="11.453125" bestFit="1" customWidth="1"/>
    <col min="3889" max="3889" width="14.453125" bestFit="1" customWidth="1"/>
    <col min="3890" max="3890" width="21.36328125" bestFit="1" customWidth="1"/>
    <col min="3891" max="3891" width="24.36328125" bestFit="1" customWidth="1"/>
    <col min="3892" max="3892" width="14" bestFit="1" customWidth="1"/>
    <col min="3893" max="3893" width="17.08984375" bestFit="1" customWidth="1"/>
    <col min="3894" max="3894" width="9.08984375" bestFit="1" customWidth="1"/>
    <col min="3895" max="3895" width="15.36328125" bestFit="1" customWidth="1"/>
    <col min="3896" max="3896" width="18.36328125" bestFit="1" customWidth="1"/>
    <col min="3897" max="3897" width="21.36328125" bestFit="1" customWidth="1"/>
    <col min="3898" max="3898" width="16.08984375" bestFit="1" customWidth="1"/>
    <col min="3899" max="3899" width="19.08984375" bestFit="1" customWidth="1"/>
    <col min="3900" max="3900" width="21.36328125" bestFit="1" customWidth="1"/>
    <col min="3901" max="3901" width="19" bestFit="1" customWidth="1"/>
    <col min="3902" max="3902" width="22" bestFit="1" customWidth="1"/>
    <col min="3903" max="3903" width="21.36328125" bestFit="1" customWidth="1"/>
    <col min="3904" max="3904" width="21.90625" bestFit="1" customWidth="1"/>
    <col min="3905" max="3905" width="24.90625" bestFit="1" customWidth="1"/>
    <col min="3906" max="3906" width="21.36328125" bestFit="1" customWidth="1"/>
    <col min="3907" max="3907" width="16.54296875" bestFit="1" customWidth="1"/>
    <col min="3908" max="3908" width="19.54296875" bestFit="1" customWidth="1"/>
    <col min="3909" max="3910" width="21.36328125" bestFit="1" customWidth="1"/>
    <col min="3911" max="3911" width="24.36328125" bestFit="1" customWidth="1"/>
    <col min="3912" max="3912" width="21.36328125" bestFit="1" customWidth="1"/>
    <col min="3913" max="3913" width="16.54296875" bestFit="1" customWidth="1"/>
    <col min="3914" max="3914" width="19.54296875" bestFit="1" customWidth="1"/>
    <col min="3915" max="3915" width="21.36328125" bestFit="1" customWidth="1"/>
    <col min="3916" max="3916" width="13.6328125" bestFit="1" customWidth="1"/>
    <col min="3917" max="3917" width="14.453125" bestFit="1" customWidth="1"/>
    <col min="3918" max="3918" width="14" bestFit="1" customWidth="1"/>
    <col min="3919" max="3919" width="17.08984375" bestFit="1" customWidth="1"/>
    <col min="3920" max="3920" width="21.36328125" bestFit="1" customWidth="1"/>
    <col min="3921" max="3921" width="16.54296875" bestFit="1" customWidth="1"/>
    <col min="3922" max="3922" width="19.54296875" bestFit="1" customWidth="1"/>
    <col min="3923" max="3923" width="21.36328125" bestFit="1" customWidth="1"/>
    <col min="3924" max="3924" width="13.6328125" bestFit="1" customWidth="1"/>
    <col min="3925" max="3925" width="14.90625" bestFit="1" customWidth="1"/>
    <col min="3926" max="3926" width="21.36328125" bestFit="1" customWidth="1"/>
    <col min="3927" max="3927" width="15.36328125" bestFit="1" customWidth="1"/>
    <col min="3928" max="3928" width="18.36328125" bestFit="1" customWidth="1"/>
    <col min="3929" max="3929" width="21.36328125" bestFit="1" customWidth="1"/>
    <col min="3930" max="3930" width="14" bestFit="1" customWidth="1"/>
    <col min="3931" max="3931" width="17.08984375" bestFit="1" customWidth="1"/>
    <col min="3932" max="3932" width="10.08984375" bestFit="1" customWidth="1"/>
    <col min="3933" max="3933" width="15.36328125" bestFit="1" customWidth="1"/>
    <col min="3934" max="3934" width="18.36328125" bestFit="1" customWidth="1"/>
    <col min="3935" max="3935" width="21.36328125" bestFit="1" customWidth="1"/>
    <col min="3936" max="3936" width="22" bestFit="1" customWidth="1"/>
    <col min="3937" max="3937" width="25" bestFit="1" customWidth="1"/>
    <col min="3938" max="3938" width="21.36328125" bestFit="1" customWidth="1"/>
    <col min="3939" max="3939" width="11.90625" bestFit="1" customWidth="1"/>
    <col min="3940" max="3940" width="14.90625" bestFit="1" customWidth="1"/>
    <col min="3941" max="3941" width="14" bestFit="1" customWidth="1"/>
    <col min="3942" max="3942" width="17.08984375" bestFit="1" customWidth="1"/>
    <col min="3943" max="3943" width="11.08984375" bestFit="1" customWidth="1"/>
    <col min="3944" max="3944" width="15.36328125" bestFit="1" customWidth="1"/>
    <col min="3945" max="3945" width="18.36328125" bestFit="1" customWidth="1"/>
    <col min="3946" max="3946" width="10.08984375" bestFit="1" customWidth="1"/>
    <col min="3947" max="3947" width="14" bestFit="1" customWidth="1"/>
    <col min="3948" max="3948" width="17.08984375" bestFit="1" customWidth="1"/>
    <col min="3949" max="3949" width="21.36328125" bestFit="1" customWidth="1"/>
    <col min="3950" max="3950" width="19.36328125" bestFit="1" customWidth="1"/>
    <col min="3951" max="3951" width="22.36328125" bestFit="1" customWidth="1"/>
    <col min="3952" max="3952" width="21.36328125" bestFit="1" customWidth="1"/>
    <col min="3953" max="3953" width="13.6328125" bestFit="1" customWidth="1"/>
    <col min="3954" max="3954" width="14.90625" bestFit="1" customWidth="1"/>
    <col min="3955" max="3955" width="21.36328125" bestFit="1" customWidth="1"/>
    <col min="3956" max="3956" width="14" bestFit="1" customWidth="1"/>
    <col min="3957" max="3957" width="17.08984375" bestFit="1" customWidth="1"/>
    <col min="3958" max="3958" width="21.36328125" bestFit="1" customWidth="1"/>
    <col min="3959" max="3960" width="14" bestFit="1" customWidth="1"/>
    <col min="3961" max="3961" width="17.08984375" bestFit="1" customWidth="1"/>
    <col min="3962" max="3962" width="7.54296875" bestFit="1" customWidth="1"/>
    <col min="3963" max="3963" width="13.6328125" bestFit="1" customWidth="1"/>
    <col min="3964" max="3964" width="14.90625" bestFit="1" customWidth="1"/>
    <col min="3965" max="3965" width="21.36328125" bestFit="1" customWidth="1"/>
    <col min="3966" max="3966" width="16.54296875" bestFit="1" customWidth="1"/>
    <col min="3967" max="3967" width="19.54296875" bestFit="1" customWidth="1"/>
    <col min="3968" max="3968" width="21.36328125" bestFit="1" customWidth="1"/>
    <col min="3969" max="3969" width="20.90625" bestFit="1" customWidth="1"/>
    <col min="3970" max="3970" width="23.90625" bestFit="1" customWidth="1"/>
    <col min="3971" max="3971" width="21.36328125" bestFit="1" customWidth="1"/>
    <col min="3972" max="3972" width="14" bestFit="1" customWidth="1"/>
    <col min="3973" max="3973" width="17.08984375" bestFit="1" customWidth="1"/>
    <col min="3974" max="3974" width="20.26953125" bestFit="1" customWidth="1"/>
    <col min="3975" max="3975" width="14" bestFit="1" customWidth="1"/>
    <col min="3976" max="3976" width="17.08984375" bestFit="1" customWidth="1"/>
    <col min="3977" max="3977" width="21.36328125" bestFit="1" customWidth="1"/>
    <col min="3978" max="3978" width="22.26953125" bestFit="1" customWidth="1"/>
    <col min="3979" max="3979" width="25.36328125" bestFit="1" customWidth="1"/>
    <col min="3980" max="3980" width="21.36328125" bestFit="1" customWidth="1"/>
    <col min="3981" max="3981" width="24.7265625" bestFit="1" customWidth="1"/>
    <col min="3982" max="3982" width="27.7265625" bestFit="1" customWidth="1"/>
    <col min="3983" max="3983" width="20.26953125" bestFit="1" customWidth="1"/>
    <col min="3984" max="3984" width="14" bestFit="1" customWidth="1"/>
    <col min="3985" max="3985" width="17.08984375" bestFit="1" customWidth="1"/>
    <col min="3986" max="3986" width="21.36328125" bestFit="1" customWidth="1"/>
    <col min="3987" max="3987" width="21.7265625" bestFit="1" customWidth="1"/>
    <col min="3988" max="3988" width="24.7265625" bestFit="1" customWidth="1"/>
    <col min="3989" max="3989" width="20.1796875" bestFit="1" customWidth="1"/>
    <col min="3990" max="3990" width="23.1796875" bestFit="1" customWidth="1"/>
    <col min="3991" max="3991" width="10.08984375" bestFit="1" customWidth="1"/>
    <col min="3992" max="3992" width="19.36328125" bestFit="1" customWidth="1"/>
    <col min="3993" max="3993" width="22.36328125" bestFit="1" customWidth="1"/>
    <col min="3994" max="3994" width="21.36328125" bestFit="1" customWidth="1"/>
    <col min="3995" max="3995" width="21.90625" bestFit="1" customWidth="1"/>
    <col min="3996" max="3996" width="24.90625" bestFit="1" customWidth="1"/>
    <col min="3997" max="3997" width="20.26953125" bestFit="1" customWidth="1"/>
    <col min="3998" max="3998" width="20.90625" bestFit="1" customWidth="1"/>
    <col min="3999" max="3999" width="23.90625" bestFit="1" customWidth="1"/>
    <col min="4000" max="4000" width="21.36328125" bestFit="1" customWidth="1"/>
    <col min="4001" max="4001" width="16.54296875" bestFit="1" customWidth="1"/>
    <col min="4002" max="4002" width="19.54296875" bestFit="1" customWidth="1"/>
    <col min="4003" max="4004" width="21.36328125" bestFit="1" customWidth="1"/>
    <col min="4005" max="4005" width="24.36328125" bestFit="1" customWidth="1"/>
    <col min="4006" max="4006" width="11.08984375" bestFit="1" customWidth="1"/>
    <col min="4007" max="4007" width="20.7265625" bestFit="1" customWidth="1"/>
    <col min="4008" max="4008" width="23.7265625" bestFit="1" customWidth="1"/>
    <col min="4009" max="4009" width="21.36328125" bestFit="1" customWidth="1"/>
    <col min="4010" max="4010" width="16.54296875" bestFit="1" customWidth="1"/>
    <col min="4011" max="4011" width="19.54296875" bestFit="1" customWidth="1"/>
    <col min="4012" max="4012" width="21.36328125" bestFit="1" customWidth="1"/>
    <col min="4013" max="4013" width="16.54296875" bestFit="1" customWidth="1"/>
    <col min="4014" max="4014" width="19.54296875" bestFit="1" customWidth="1"/>
    <col min="4015" max="4015" width="15.36328125" bestFit="1" customWidth="1"/>
    <col min="4016" max="4016" width="18.36328125" bestFit="1" customWidth="1"/>
    <col min="4017" max="4017" width="9.08984375" bestFit="1" customWidth="1"/>
    <col min="4018" max="4018" width="14" bestFit="1" customWidth="1"/>
    <col min="4019" max="4019" width="17.08984375" bestFit="1" customWidth="1"/>
    <col min="4020" max="4020" width="21.36328125" bestFit="1" customWidth="1"/>
    <col min="4021" max="4021" width="20.7265625" bestFit="1" customWidth="1"/>
    <col min="4022" max="4022" width="23.7265625" bestFit="1" customWidth="1"/>
    <col min="4023" max="4023" width="21.36328125" bestFit="1" customWidth="1"/>
    <col min="4024" max="4024" width="24.7265625" bestFit="1" customWidth="1"/>
    <col min="4025" max="4025" width="27.7265625" bestFit="1" customWidth="1"/>
    <col min="4026" max="4026" width="14" bestFit="1" customWidth="1"/>
    <col min="4027" max="4027" width="17.08984375" bestFit="1" customWidth="1"/>
    <col min="4028" max="4028" width="21.36328125" bestFit="1" customWidth="1"/>
    <col min="4029" max="4029" width="16.54296875" bestFit="1" customWidth="1"/>
    <col min="4030" max="4030" width="19.54296875" bestFit="1" customWidth="1"/>
    <col min="4031" max="4031" width="21.36328125" bestFit="1" customWidth="1"/>
    <col min="4032" max="4032" width="25" bestFit="1" customWidth="1"/>
    <col min="4033" max="4033" width="28" bestFit="1" customWidth="1"/>
    <col min="4034" max="4034" width="21.36328125" bestFit="1" customWidth="1"/>
    <col min="4035" max="4035" width="13.6328125" bestFit="1" customWidth="1"/>
    <col min="4036" max="4036" width="14.90625" bestFit="1" customWidth="1"/>
    <col min="4037" max="4037" width="21.36328125" bestFit="1" customWidth="1"/>
    <col min="4038" max="4038" width="14" bestFit="1" customWidth="1"/>
    <col min="4039" max="4039" width="17.08984375" bestFit="1" customWidth="1"/>
    <col min="4040" max="4040" width="15.36328125" bestFit="1" customWidth="1"/>
    <col min="4041" max="4041" width="18.36328125" bestFit="1" customWidth="1"/>
    <col min="4042" max="4042" width="21.36328125" bestFit="1" customWidth="1"/>
    <col min="4043" max="4043" width="14" bestFit="1" customWidth="1"/>
    <col min="4044" max="4044" width="17.08984375" bestFit="1" customWidth="1"/>
    <col min="4045" max="4045" width="21.36328125" bestFit="1" customWidth="1"/>
    <col min="4046" max="4046" width="12.6328125" bestFit="1" customWidth="1"/>
    <col min="4047" max="4047" width="14.90625" bestFit="1" customWidth="1"/>
    <col min="4048" max="4049" width="21.36328125" bestFit="1" customWidth="1"/>
    <col min="4050" max="4050" width="24.36328125" bestFit="1" customWidth="1"/>
    <col min="4051" max="4052" width="21.36328125" bestFit="1" customWidth="1"/>
    <col min="4053" max="4053" width="24.36328125" bestFit="1" customWidth="1"/>
    <col min="4054" max="4054" width="21.36328125" bestFit="1" customWidth="1"/>
    <col min="4055" max="4055" width="14" bestFit="1" customWidth="1"/>
    <col min="4056" max="4056" width="17.08984375" bestFit="1" customWidth="1"/>
    <col min="4057" max="4057" width="21.36328125" bestFit="1" customWidth="1"/>
    <col min="4058" max="4058" width="13.6328125" bestFit="1" customWidth="1"/>
    <col min="4059" max="4059" width="14.54296875" bestFit="1" customWidth="1"/>
    <col min="4060" max="4060" width="21.36328125" bestFit="1" customWidth="1"/>
    <col min="4061" max="4061" width="22.26953125" bestFit="1" customWidth="1"/>
    <col min="4062" max="4062" width="25.36328125" bestFit="1" customWidth="1"/>
    <col min="4063" max="4063" width="14" bestFit="1" customWidth="1"/>
    <col min="4064" max="4064" width="17.08984375" bestFit="1" customWidth="1"/>
    <col min="4065" max="4065" width="11.08984375" bestFit="1" customWidth="1"/>
    <col min="4066" max="4066" width="15.36328125" bestFit="1" customWidth="1"/>
    <col min="4067" max="4067" width="18.36328125" bestFit="1" customWidth="1"/>
    <col min="4068" max="4068" width="21.36328125" bestFit="1" customWidth="1"/>
    <col min="4069" max="4069" width="14" bestFit="1" customWidth="1"/>
    <col min="4070" max="4070" width="17.08984375" bestFit="1" customWidth="1"/>
    <col min="4071" max="4071" width="21.36328125" bestFit="1" customWidth="1"/>
    <col min="4072" max="4072" width="24.7265625" bestFit="1" customWidth="1"/>
    <col min="4073" max="4073" width="27.7265625" bestFit="1" customWidth="1"/>
    <col min="4074" max="4074" width="21.36328125" bestFit="1" customWidth="1"/>
    <col min="4075" max="4075" width="16.54296875" bestFit="1" customWidth="1"/>
    <col min="4076" max="4076" width="19.54296875" bestFit="1" customWidth="1"/>
    <col min="4077" max="4077" width="21.36328125" bestFit="1" customWidth="1"/>
    <col min="4078" max="4078" width="22.26953125" bestFit="1" customWidth="1"/>
    <col min="4079" max="4079" width="25.36328125" bestFit="1" customWidth="1"/>
    <col min="4080" max="4080" width="17" bestFit="1" customWidth="1"/>
    <col min="4081" max="4081" width="20" bestFit="1" customWidth="1"/>
    <col min="4082" max="4082" width="14" bestFit="1" customWidth="1"/>
    <col min="4083" max="4083" width="17.08984375" bestFit="1" customWidth="1"/>
    <col min="4084" max="4084" width="7.54296875" bestFit="1" customWidth="1"/>
    <col min="4085" max="4085" width="14" bestFit="1" customWidth="1"/>
    <col min="4086" max="4086" width="17.08984375" bestFit="1" customWidth="1"/>
    <col min="4087" max="4087" width="21.36328125" bestFit="1" customWidth="1"/>
    <col min="4088" max="4088" width="15.36328125" bestFit="1" customWidth="1"/>
    <col min="4089" max="4089" width="18.36328125" bestFit="1" customWidth="1"/>
    <col min="4090" max="4090" width="21.36328125" bestFit="1" customWidth="1"/>
    <col min="4091" max="4092" width="14" bestFit="1" customWidth="1"/>
    <col min="4093" max="4093" width="17.08984375" bestFit="1" customWidth="1"/>
    <col min="4094" max="4094" width="21.36328125" bestFit="1" customWidth="1"/>
    <col min="4095" max="4095" width="14" bestFit="1" customWidth="1"/>
    <col min="4096" max="4096" width="17.08984375" bestFit="1" customWidth="1"/>
    <col min="4097" max="4097" width="21.36328125" bestFit="1" customWidth="1"/>
    <col min="4098" max="4098" width="14" bestFit="1" customWidth="1"/>
    <col min="4099" max="4099" width="17.08984375" bestFit="1" customWidth="1"/>
    <col min="4100" max="4101" width="21.36328125" bestFit="1" customWidth="1"/>
    <col min="4102" max="4102" width="24.36328125" bestFit="1" customWidth="1"/>
    <col min="4103" max="4103" width="13.1796875" bestFit="1" customWidth="1"/>
    <col min="4104" max="4104" width="14" bestFit="1" customWidth="1"/>
    <col min="4105" max="4105" width="17.08984375" bestFit="1" customWidth="1"/>
    <col min="4106" max="4106" width="21.36328125" bestFit="1" customWidth="1"/>
    <col min="4107" max="4107" width="17.1796875" bestFit="1" customWidth="1"/>
    <col min="4108" max="4108" width="20.1796875" bestFit="1" customWidth="1"/>
    <col min="4109" max="4109" width="25.81640625" bestFit="1" customWidth="1"/>
    <col min="4110" max="4110" width="28.81640625" bestFit="1" customWidth="1"/>
    <col min="4111" max="4111" width="14" bestFit="1" customWidth="1"/>
    <col min="4112" max="4112" width="17.08984375" bestFit="1" customWidth="1"/>
    <col min="4113" max="4113" width="15.36328125" bestFit="1" customWidth="1"/>
    <col min="4114" max="4114" width="18.36328125" bestFit="1" customWidth="1"/>
    <col min="4115" max="4115" width="9.08984375" bestFit="1" customWidth="1"/>
    <col min="4116" max="4116" width="14" bestFit="1" customWidth="1"/>
    <col min="4117" max="4117" width="17.08984375" bestFit="1" customWidth="1"/>
    <col min="4118" max="4118" width="21.36328125" bestFit="1" customWidth="1"/>
    <col min="4119" max="4119" width="14" bestFit="1" customWidth="1"/>
    <col min="4120" max="4120" width="17.08984375" bestFit="1" customWidth="1"/>
    <col min="4121" max="4121" width="10.08984375" bestFit="1" customWidth="1"/>
    <col min="4122" max="4122" width="13.6328125" bestFit="1" customWidth="1"/>
    <col min="4123" max="4123" width="14.54296875" bestFit="1" customWidth="1"/>
    <col min="4124" max="4124" width="21.36328125" bestFit="1" customWidth="1"/>
    <col min="4125" max="4125" width="26.453125" bestFit="1" customWidth="1"/>
    <col min="4126" max="4126" width="29.54296875" bestFit="1" customWidth="1"/>
    <col min="4127" max="4127" width="21.36328125" bestFit="1" customWidth="1"/>
    <col min="4128" max="4128" width="13.6328125" bestFit="1" customWidth="1"/>
    <col min="4129" max="4129" width="14.90625" bestFit="1" customWidth="1"/>
    <col min="4130" max="4130" width="21.36328125" bestFit="1" customWidth="1"/>
    <col min="4131" max="4131" width="13.6328125" bestFit="1" customWidth="1"/>
    <col min="4132" max="4132" width="14.90625" bestFit="1" customWidth="1"/>
    <col min="4133" max="4133" width="21.36328125" bestFit="1" customWidth="1"/>
    <col min="4134" max="4134" width="22" bestFit="1" customWidth="1"/>
    <col min="4135" max="4135" width="25" bestFit="1" customWidth="1"/>
    <col min="4136" max="4136" width="21.36328125" bestFit="1" customWidth="1"/>
    <col min="4137" max="4137" width="24.7265625" bestFit="1" customWidth="1"/>
    <col min="4138" max="4138" width="27.7265625" bestFit="1" customWidth="1"/>
    <col min="4139" max="4139" width="13.1796875" bestFit="1" customWidth="1"/>
    <col min="4140" max="4140" width="16.54296875" bestFit="1" customWidth="1"/>
    <col min="4141" max="4141" width="19.54296875" bestFit="1" customWidth="1"/>
    <col min="4142" max="4142" width="14" bestFit="1" customWidth="1"/>
    <col min="4143" max="4143" width="17.08984375" bestFit="1" customWidth="1"/>
    <col min="4144" max="4144" width="9.08984375" bestFit="1" customWidth="1"/>
    <col min="4145" max="4145" width="16.54296875" bestFit="1" customWidth="1"/>
    <col min="4146" max="4146" width="19.54296875" bestFit="1" customWidth="1"/>
    <col min="4147" max="4147" width="21.36328125" bestFit="1" customWidth="1"/>
    <col min="4148" max="4148" width="13.6328125" bestFit="1" customWidth="1"/>
    <col min="4149" max="4149" width="14.90625" bestFit="1" customWidth="1"/>
    <col min="4150" max="4150" width="21.36328125" bestFit="1" customWidth="1"/>
    <col min="4151" max="4151" width="13.6328125" bestFit="1" customWidth="1"/>
    <col min="4152" max="4152" width="14.453125" bestFit="1" customWidth="1"/>
    <col min="4153" max="4153" width="21.36328125" bestFit="1" customWidth="1"/>
    <col min="4154" max="4154" width="13.6328125" bestFit="1" customWidth="1"/>
    <col min="4155" max="4155" width="14.90625" bestFit="1" customWidth="1"/>
    <col min="4156" max="4156" width="21.36328125" bestFit="1" customWidth="1"/>
    <col min="4157" max="4157" width="20.36328125" bestFit="1" customWidth="1"/>
    <col min="4158" max="4158" width="23.36328125" bestFit="1" customWidth="1"/>
    <col min="4159" max="4159" width="21.36328125" bestFit="1" customWidth="1"/>
    <col min="4160" max="4160" width="17.1796875" bestFit="1" customWidth="1"/>
    <col min="4161" max="4161" width="20.1796875" bestFit="1" customWidth="1"/>
    <col min="4162" max="4162" width="25.81640625" bestFit="1" customWidth="1"/>
    <col min="4163" max="4163" width="28.81640625" bestFit="1" customWidth="1"/>
    <col min="4164" max="4164" width="16.26953125" bestFit="1" customWidth="1"/>
    <col min="4165" max="4165" width="19.26953125" bestFit="1" customWidth="1"/>
    <col min="4166" max="4166" width="7.54296875" bestFit="1" customWidth="1"/>
    <col min="4167" max="4167" width="13.6328125" bestFit="1" customWidth="1"/>
    <col min="4168" max="4168" width="14.90625" bestFit="1" customWidth="1"/>
    <col min="4169" max="4169" width="21.36328125" bestFit="1" customWidth="1"/>
    <col min="4170" max="4170" width="19" bestFit="1" customWidth="1"/>
    <col min="4171" max="4171" width="22" bestFit="1" customWidth="1"/>
    <col min="4172" max="4172" width="21.36328125" bestFit="1" customWidth="1"/>
    <col min="4173" max="4173" width="16.08984375" bestFit="1" customWidth="1"/>
    <col min="4174" max="4174" width="19.08984375" bestFit="1" customWidth="1"/>
    <col min="4175" max="4175" width="21.36328125" bestFit="1" customWidth="1"/>
    <col min="4176" max="4176" width="22" bestFit="1" customWidth="1"/>
    <col min="4177" max="4177" width="25" bestFit="1" customWidth="1"/>
    <col min="4178" max="4178" width="20.26953125" bestFit="1" customWidth="1"/>
    <col min="4179" max="4179" width="19" bestFit="1" customWidth="1"/>
    <col min="4180" max="4180" width="22" bestFit="1" customWidth="1"/>
    <col min="4181" max="4181" width="14" bestFit="1" customWidth="1"/>
    <col min="4182" max="4182" width="17.08984375" bestFit="1" customWidth="1"/>
    <col min="4183" max="4183" width="11.08984375" bestFit="1" customWidth="1"/>
    <col min="4184" max="4184" width="13.6328125" bestFit="1" customWidth="1"/>
    <col min="4185" max="4185" width="14.90625" bestFit="1" customWidth="1"/>
    <col min="4186" max="4186" width="21.36328125" bestFit="1" customWidth="1"/>
    <col min="4187" max="4187" width="15.36328125" bestFit="1" customWidth="1"/>
    <col min="4188" max="4188" width="18.36328125" bestFit="1" customWidth="1"/>
    <col min="4189" max="4189" width="21.36328125" bestFit="1" customWidth="1"/>
    <col min="4190" max="4190" width="14" bestFit="1" customWidth="1"/>
    <col min="4191" max="4191" width="17.08984375" bestFit="1" customWidth="1"/>
    <col min="4192" max="4192" width="21.36328125" bestFit="1" customWidth="1"/>
    <col min="4193" max="4193" width="20.7265625" bestFit="1" customWidth="1"/>
    <col min="4194" max="4194" width="23.7265625" bestFit="1" customWidth="1"/>
    <col min="4195" max="4195" width="21.36328125" bestFit="1" customWidth="1"/>
    <col min="4196" max="4196" width="14" bestFit="1" customWidth="1"/>
    <col min="4197" max="4197" width="17.08984375" bestFit="1" customWidth="1"/>
    <col min="4198" max="4199" width="21.36328125" bestFit="1" customWidth="1"/>
    <col min="4200" max="4200" width="24.36328125" bestFit="1" customWidth="1"/>
    <col min="4201" max="4201" width="16.26953125" bestFit="1" customWidth="1"/>
    <col min="4202" max="4202" width="19.26953125" bestFit="1" customWidth="1"/>
    <col min="4203" max="4203" width="10.08984375" bestFit="1" customWidth="1"/>
    <col min="4204" max="4204" width="13.6328125" bestFit="1" customWidth="1"/>
    <col min="4205" max="4205" width="14.90625" bestFit="1" customWidth="1"/>
    <col min="4206" max="4206" width="14" bestFit="1" customWidth="1"/>
    <col min="4207" max="4207" width="17.08984375" bestFit="1" customWidth="1"/>
    <col min="4208" max="4208" width="21.36328125" bestFit="1" customWidth="1"/>
    <col min="4209" max="4209" width="14" bestFit="1" customWidth="1"/>
    <col min="4210" max="4210" width="17.08984375" bestFit="1" customWidth="1"/>
    <col min="4211" max="4211" width="10.08984375" bestFit="1" customWidth="1"/>
    <col min="4212" max="4212" width="14" bestFit="1" customWidth="1"/>
    <col min="4213" max="4213" width="17.08984375" bestFit="1" customWidth="1"/>
    <col min="4214" max="4214" width="21.36328125" bestFit="1" customWidth="1"/>
    <col min="4215" max="4215" width="17" bestFit="1" customWidth="1"/>
    <col min="4216" max="4216" width="20" bestFit="1" customWidth="1"/>
    <col min="4217" max="4217" width="9.08984375" bestFit="1" customWidth="1"/>
    <col min="4218" max="4218" width="17" bestFit="1" customWidth="1"/>
    <col min="4219" max="4219" width="20" bestFit="1" customWidth="1"/>
    <col min="4220" max="4220" width="21.36328125" bestFit="1" customWidth="1"/>
    <col min="4221" max="4221" width="21.90625" bestFit="1" customWidth="1"/>
    <col min="4222" max="4222" width="24.90625" bestFit="1" customWidth="1"/>
    <col min="4223" max="4223" width="21.36328125" bestFit="1" customWidth="1"/>
    <col min="4224" max="4224" width="14" bestFit="1" customWidth="1"/>
    <col min="4225" max="4225" width="17.08984375" bestFit="1" customWidth="1"/>
    <col min="4226" max="4226" width="21.36328125" bestFit="1" customWidth="1"/>
    <col min="4227" max="4227" width="16.54296875" bestFit="1" customWidth="1"/>
    <col min="4228" max="4228" width="19.54296875" bestFit="1" customWidth="1"/>
    <col min="4229" max="4229" width="20.26953125" bestFit="1" customWidth="1"/>
    <col min="4230" max="4230" width="22" bestFit="1" customWidth="1"/>
    <col min="4231" max="4231" width="25" bestFit="1" customWidth="1"/>
    <col min="4232" max="4232" width="21.36328125" bestFit="1" customWidth="1"/>
    <col min="4233" max="4233" width="16.54296875" bestFit="1" customWidth="1"/>
    <col min="4234" max="4234" width="19.54296875" bestFit="1" customWidth="1"/>
    <col min="4235" max="4235" width="21.36328125" bestFit="1" customWidth="1"/>
    <col min="4236" max="4236" width="15.36328125" bestFit="1" customWidth="1"/>
    <col min="4237" max="4237" width="18.36328125" bestFit="1" customWidth="1"/>
    <col min="4238" max="4238" width="21.36328125" bestFit="1" customWidth="1"/>
    <col min="4239" max="4239" width="17.1796875" bestFit="1" customWidth="1"/>
    <col min="4240" max="4240" width="20.1796875" bestFit="1" customWidth="1"/>
    <col min="4241" max="4241" width="21.36328125" bestFit="1" customWidth="1"/>
    <col min="4242" max="4242" width="13.6328125" bestFit="1" customWidth="1"/>
    <col min="4243" max="4243" width="14.90625" bestFit="1" customWidth="1"/>
    <col min="4244" max="4244" width="21.36328125" bestFit="1" customWidth="1"/>
    <col min="4245" max="4245" width="20.7265625" bestFit="1" customWidth="1"/>
    <col min="4246" max="4246" width="23.7265625" bestFit="1" customWidth="1"/>
    <col min="4247" max="4247" width="21.36328125" bestFit="1" customWidth="1"/>
    <col min="4248" max="4248" width="15.36328125" bestFit="1" customWidth="1"/>
    <col min="4249" max="4249" width="18.36328125" bestFit="1" customWidth="1"/>
    <col min="4250" max="4250" width="21.36328125" bestFit="1" customWidth="1"/>
    <col min="4251" max="4251" width="14" bestFit="1" customWidth="1"/>
    <col min="4252" max="4252" width="17.08984375" bestFit="1" customWidth="1"/>
    <col min="4253" max="4253" width="21.36328125" bestFit="1" customWidth="1"/>
    <col min="4254" max="4254" width="20.7265625" bestFit="1" customWidth="1"/>
    <col min="4255" max="4255" width="23.7265625" bestFit="1" customWidth="1"/>
    <col min="4256" max="4256" width="21.36328125" bestFit="1" customWidth="1"/>
    <col min="4257" max="4257" width="22.26953125" bestFit="1" customWidth="1"/>
    <col min="4258" max="4258" width="25.36328125" bestFit="1" customWidth="1"/>
    <col min="4259" max="4259" width="11.54296875" bestFit="1" customWidth="1"/>
    <col min="4260" max="4260" width="14.54296875" bestFit="1" customWidth="1"/>
    <col min="4261" max="4261" width="14" bestFit="1" customWidth="1"/>
    <col min="4262" max="4262" width="17.08984375" bestFit="1" customWidth="1"/>
    <col min="4263" max="4263" width="10.08984375" bestFit="1" customWidth="1"/>
    <col min="4264" max="4264" width="13.6328125" bestFit="1" customWidth="1"/>
    <col min="4265" max="4265" width="14.90625" bestFit="1" customWidth="1"/>
    <col min="4266" max="4266" width="21.36328125" bestFit="1" customWidth="1"/>
    <col min="4267" max="4267" width="14" bestFit="1" customWidth="1"/>
    <col min="4268" max="4268" width="17.08984375" bestFit="1" customWidth="1"/>
    <col min="4269" max="4269" width="21.36328125" bestFit="1" customWidth="1"/>
    <col min="4270" max="4270" width="22" bestFit="1" customWidth="1"/>
    <col min="4271" max="4271" width="25" bestFit="1" customWidth="1"/>
    <col min="4272" max="4272" width="21.36328125" bestFit="1" customWidth="1"/>
    <col min="4273" max="4273" width="13.6328125" bestFit="1" customWidth="1"/>
    <col min="4274" max="4274" width="14.90625" bestFit="1" customWidth="1"/>
    <col min="4275" max="4275" width="21.36328125" bestFit="1" customWidth="1"/>
    <col min="4276" max="4276" width="13.6328125" bestFit="1" customWidth="1"/>
    <col min="4277" max="4277" width="16.08984375" bestFit="1" customWidth="1"/>
    <col min="4278" max="4278" width="21.36328125" bestFit="1" customWidth="1"/>
    <col min="4279" max="4279" width="15.36328125" bestFit="1" customWidth="1"/>
    <col min="4280" max="4280" width="18.36328125" bestFit="1" customWidth="1"/>
    <col min="4281" max="4281" width="21.36328125" bestFit="1" customWidth="1"/>
    <col min="4282" max="4282" width="24.7265625" bestFit="1" customWidth="1"/>
    <col min="4283" max="4283" width="27.7265625" bestFit="1" customWidth="1"/>
    <col min="4284" max="4284" width="21.36328125" bestFit="1" customWidth="1"/>
    <col min="4285" max="4285" width="12.1796875" bestFit="1" customWidth="1"/>
    <col min="4286" max="4286" width="15.1796875" bestFit="1" customWidth="1"/>
    <col min="4287" max="4287" width="16.54296875" bestFit="1" customWidth="1"/>
    <col min="4288" max="4288" width="19.54296875" bestFit="1" customWidth="1"/>
    <col min="4289" max="4289" width="16.26953125" bestFit="1" customWidth="1"/>
    <col min="4290" max="4290" width="19.26953125" bestFit="1" customWidth="1"/>
    <col min="4291" max="4291" width="15.36328125" bestFit="1" customWidth="1"/>
    <col min="4292" max="4292" width="18.36328125" bestFit="1" customWidth="1"/>
    <col min="4293" max="4293" width="7.54296875" bestFit="1" customWidth="1"/>
    <col min="4294" max="4294" width="25" bestFit="1" customWidth="1"/>
    <col min="4295" max="4295" width="28" bestFit="1" customWidth="1"/>
    <col min="4296" max="4296" width="21.36328125" bestFit="1" customWidth="1"/>
    <col min="4297" max="4297" width="25" bestFit="1" customWidth="1"/>
    <col min="4298" max="4298" width="28" bestFit="1" customWidth="1"/>
    <col min="4299" max="4299" width="21.36328125" bestFit="1" customWidth="1"/>
    <col min="4300" max="4300" width="13.6328125" bestFit="1" customWidth="1"/>
    <col min="4301" max="4301" width="15.1796875" bestFit="1" customWidth="1"/>
    <col min="4302" max="4302" width="21.36328125" bestFit="1" customWidth="1"/>
    <col min="4303" max="4303" width="14" bestFit="1" customWidth="1"/>
    <col min="4304" max="4304" width="17.08984375" bestFit="1" customWidth="1"/>
    <col min="4305" max="4305" width="21.36328125" bestFit="1" customWidth="1"/>
    <col min="4306" max="4306" width="20.36328125" bestFit="1" customWidth="1"/>
    <col min="4307" max="4307" width="23.36328125" bestFit="1" customWidth="1"/>
    <col min="4308" max="4308" width="21.36328125" bestFit="1" customWidth="1"/>
    <col min="4309" max="4309" width="16.54296875" bestFit="1" customWidth="1"/>
    <col min="4310" max="4310" width="19.54296875" bestFit="1" customWidth="1"/>
    <col min="4311" max="4311" width="9.08984375" bestFit="1" customWidth="1"/>
    <col min="4312" max="4312" width="20.7265625" bestFit="1" customWidth="1"/>
    <col min="4313" max="4313" width="23.7265625" bestFit="1" customWidth="1"/>
    <col min="4314" max="4314" width="21.36328125" bestFit="1" customWidth="1"/>
    <col min="4315" max="4315" width="19.1796875" bestFit="1" customWidth="1"/>
    <col min="4316" max="4316" width="22.1796875" bestFit="1" customWidth="1"/>
    <col min="4317" max="4317" width="21.36328125" bestFit="1" customWidth="1"/>
    <col min="4318" max="4318" width="14" bestFit="1" customWidth="1"/>
    <col min="4319" max="4319" width="17.08984375" bestFit="1" customWidth="1"/>
    <col min="4320" max="4320" width="9.08984375" bestFit="1" customWidth="1"/>
    <col min="4321" max="4321" width="14" bestFit="1" customWidth="1"/>
    <col min="4322" max="4322" width="17.08984375" bestFit="1" customWidth="1"/>
    <col min="4323" max="4323" width="9.08984375" bestFit="1" customWidth="1"/>
    <col min="4324" max="4324" width="14" bestFit="1" customWidth="1"/>
    <col min="4325" max="4325" width="17.08984375" bestFit="1" customWidth="1"/>
    <col min="4326" max="4326" width="21.36328125" bestFit="1" customWidth="1"/>
    <col min="4327" max="4327" width="16.54296875" bestFit="1" customWidth="1"/>
    <col min="4328" max="4328" width="19.54296875" bestFit="1" customWidth="1"/>
    <col min="4329" max="4329" width="21.36328125" bestFit="1" customWidth="1"/>
    <col min="4330" max="4330" width="24.7265625" bestFit="1" customWidth="1"/>
    <col min="4331" max="4331" width="27.7265625" bestFit="1" customWidth="1"/>
    <col min="4332" max="4333" width="21.36328125" bestFit="1" customWidth="1"/>
    <col min="4334" max="4334" width="24.36328125" bestFit="1" customWidth="1"/>
    <col min="4335" max="4335" width="21.36328125" bestFit="1" customWidth="1"/>
    <col min="4336" max="4336" width="20.7265625" bestFit="1" customWidth="1"/>
    <col min="4337" max="4337" width="23.7265625" bestFit="1" customWidth="1"/>
    <col min="4338" max="4338" width="10.08984375" bestFit="1" customWidth="1"/>
    <col min="4339" max="4339" width="25" bestFit="1" customWidth="1"/>
    <col min="4340" max="4340" width="28" bestFit="1" customWidth="1"/>
    <col min="4341" max="4341" width="21.36328125" bestFit="1" customWidth="1"/>
    <col min="4342" max="4342" width="17" bestFit="1" customWidth="1"/>
    <col min="4343" max="4343" width="20" bestFit="1" customWidth="1"/>
    <col min="4344" max="4344" width="21.36328125" bestFit="1" customWidth="1"/>
    <col min="4345" max="4345" width="14" bestFit="1" customWidth="1"/>
    <col min="4346" max="4346" width="17.08984375" bestFit="1" customWidth="1"/>
    <col min="4347" max="4347" width="21.36328125" bestFit="1" customWidth="1"/>
    <col min="4348" max="4348" width="20.36328125" bestFit="1" customWidth="1"/>
    <col min="4349" max="4349" width="23.36328125" bestFit="1" customWidth="1"/>
    <col min="4350" max="4350" width="21.36328125" bestFit="1" customWidth="1"/>
    <col min="4351" max="4351" width="12.1796875" bestFit="1" customWidth="1"/>
    <col min="4352" max="4352" width="15.1796875" bestFit="1" customWidth="1"/>
    <col min="4353" max="4353" width="11.453125" bestFit="1" customWidth="1"/>
    <col min="4354" max="4354" width="14.453125" bestFit="1" customWidth="1"/>
    <col min="4355" max="4355" width="25.81640625" bestFit="1" customWidth="1"/>
    <col min="4356" max="4356" width="28.81640625" bestFit="1" customWidth="1"/>
    <col min="4357" max="4357" width="21.36328125" bestFit="1" customWidth="1"/>
    <col min="4358" max="4358" width="24.36328125" bestFit="1" customWidth="1"/>
    <col min="4359" max="4360" width="14" bestFit="1" customWidth="1"/>
    <col min="4361" max="4361" width="17.08984375" bestFit="1" customWidth="1"/>
    <col min="4362" max="4362" width="7.54296875" bestFit="1" customWidth="1"/>
    <col min="4363" max="4363" width="14" bestFit="1" customWidth="1"/>
    <col min="4364" max="4364" width="17.08984375" bestFit="1" customWidth="1"/>
    <col min="4365" max="4365" width="20.26953125" bestFit="1" customWidth="1"/>
    <col min="4366" max="4366" width="16.08984375" bestFit="1" customWidth="1"/>
    <col min="4367" max="4367" width="19.08984375" bestFit="1" customWidth="1"/>
    <col min="4368" max="4368" width="12.08984375" bestFit="1" customWidth="1"/>
    <col min="4369" max="4369" width="25" bestFit="1" customWidth="1"/>
    <col min="4370" max="4370" width="28" bestFit="1" customWidth="1"/>
    <col min="4371" max="4371" width="21.36328125" bestFit="1" customWidth="1"/>
    <col min="4372" max="4372" width="14" bestFit="1" customWidth="1"/>
    <col min="4373" max="4373" width="17.08984375" bestFit="1" customWidth="1"/>
    <col min="4374" max="4374" width="21.36328125" bestFit="1" customWidth="1"/>
    <col min="4375" max="4375" width="25" bestFit="1" customWidth="1"/>
    <col min="4376" max="4376" width="28" bestFit="1" customWidth="1"/>
    <col min="4377" max="4377" width="9.08984375" bestFit="1" customWidth="1"/>
    <col min="4378" max="4378" width="25" bestFit="1" customWidth="1"/>
    <col min="4379" max="4379" width="28" bestFit="1" customWidth="1"/>
    <col min="4380" max="4380" width="21.36328125" bestFit="1" customWidth="1"/>
    <col min="4381" max="4381" width="24.7265625" bestFit="1" customWidth="1"/>
    <col min="4382" max="4382" width="27.7265625" bestFit="1" customWidth="1"/>
    <col min="4383" max="4383" width="21.36328125" bestFit="1" customWidth="1"/>
    <col min="4384" max="4384" width="14" bestFit="1" customWidth="1"/>
    <col min="4385" max="4385" width="17.08984375" bestFit="1" customWidth="1"/>
    <col min="4386" max="4386" width="21.36328125" bestFit="1" customWidth="1"/>
    <col min="4387" max="4387" width="20.90625" bestFit="1" customWidth="1"/>
    <col min="4388" max="4388" width="23.90625" bestFit="1" customWidth="1"/>
    <col min="4389" max="4389" width="21.36328125" bestFit="1" customWidth="1"/>
    <col min="4390" max="4390" width="24.7265625" bestFit="1" customWidth="1"/>
    <col min="4391" max="4391" width="27.7265625" bestFit="1" customWidth="1"/>
    <col min="4392" max="4393" width="21.36328125" bestFit="1" customWidth="1"/>
    <col min="4394" max="4394" width="24.36328125" bestFit="1" customWidth="1"/>
    <col min="4395" max="4395" width="9.08984375" bestFit="1" customWidth="1"/>
    <col min="4396" max="4397" width="14" bestFit="1" customWidth="1"/>
    <col min="4398" max="4398" width="17.08984375" bestFit="1" customWidth="1"/>
    <col min="4399" max="4399" width="21.36328125" bestFit="1" customWidth="1"/>
    <col min="4400" max="4400" width="24.7265625" bestFit="1" customWidth="1"/>
    <col min="4401" max="4401" width="27.7265625" bestFit="1" customWidth="1"/>
    <col min="4402" max="4402" width="21.36328125" bestFit="1" customWidth="1"/>
    <col min="4403" max="4403" width="24.7265625" bestFit="1" customWidth="1"/>
    <col min="4404" max="4404" width="27.7265625" bestFit="1" customWidth="1"/>
    <col min="4405" max="4405" width="21.36328125" bestFit="1" customWidth="1"/>
    <col min="4406" max="4406" width="22.26953125" bestFit="1" customWidth="1"/>
    <col min="4407" max="4407" width="25.36328125" bestFit="1" customWidth="1"/>
    <col min="4408" max="4408" width="21.36328125" bestFit="1" customWidth="1"/>
    <col min="4409" max="4409" width="16.08984375" bestFit="1" customWidth="1"/>
    <col min="4410" max="4410" width="19.08984375" bestFit="1" customWidth="1"/>
    <col min="4411" max="4411" width="20.26953125" bestFit="1" customWidth="1"/>
    <col min="4412" max="4412" width="16.08984375" bestFit="1" customWidth="1"/>
    <col min="4413" max="4413" width="19.08984375" bestFit="1" customWidth="1"/>
    <col min="4414" max="4414" width="14" bestFit="1" customWidth="1"/>
    <col min="4415" max="4415" width="17.08984375" bestFit="1" customWidth="1"/>
    <col min="4416" max="4416" width="21.36328125" bestFit="1" customWidth="1"/>
    <col min="4417" max="4417" width="14" bestFit="1" customWidth="1"/>
    <col min="4418" max="4418" width="17.08984375" bestFit="1" customWidth="1"/>
    <col min="4419" max="4419" width="15.36328125" bestFit="1" customWidth="1"/>
    <col min="4420" max="4420" width="18.36328125" bestFit="1" customWidth="1"/>
    <col min="4421" max="4421" width="9.08984375" bestFit="1" customWidth="1"/>
    <col min="4422" max="4422" width="13.6328125" bestFit="1" customWidth="1"/>
    <col min="4423" max="4423" width="14.90625" bestFit="1" customWidth="1"/>
    <col min="4424" max="4424" width="21.36328125" bestFit="1" customWidth="1"/>
    <col min="4425" max="4425" width="13.6328125" bestFit="1" customWidth="1"/>
    <col min="4426" max="4426" width="14.90625" bestFit="1" customWidth="1"/>
    <col min="4427" max="4427" width="20.26953125" bestFit="1" customWidth="1"/>
    <col min="4428" max="4428" width="27.81640625" bestFit="1" customWidth="1"/>
    <col min="4429" max="4429" width="30.81640625" bestFit="1" customWidth="1"/>
    <col min="4430" max="4430" width="21.36328125" bestFit="1" customWidth="1"/>
    <col min="4431" max="4431" width="20.36328125" bestFit="1" customWidth="1"/>
    <col min="4432" max="4432" width="23.36328125" bestFit="1" customWidth="1"/>
    <col min="4433" max="4433" width="21.36328125" bestFit="1" customWidth="1"/>
    <col min="4434" max="4434" width="21.90625" bestFit="1" customWidth="1"/>
    <col min="4435" max="4435" width="24.90625" bestFit="1" customWidth="1"/>
    <col min="4436" max="4436" width="21.36328125" bestFit="1" customWidth="1"/>
    <col min="4437" max="4437" width="20.90625" bestFit="1" customWidth="1"/>
    <col min="4438" max="4438" width="23.90625" bestFit="1" customWidth="1"/>
    <col min="4439" max="4439" width="21.36328125" bestFit="1" customWidth="1"/>
    <col min="4440" max="4440" width="24.7265625" bestFit="1" customWidth="1"/>
    <col min="4441" max="4441" width="27.7265625" bestFit="1" customWidth="1"/>
    <col min="4442" max="4442" width="21.36328125" bestFit="1" customWidth="1"/>
    <col min="4443" max="4443" width="17" bestFit="1" customWidth="1"/>
    <col min="4444" max="4444" width="20" bestFit="1" customWidth="1"/>
    <col min="4445" max="4445" width="15.36328125" bestFit="1" customWidth="1"/>
    <col min="4446" max="4446" width="18.36328125" bestFit="1" customWidth="1"/>
    <col min="4447" max="4447" width="21.36328125" bestFit="1" customWidth="1"/>
    <col min="4448" max="4448" width="14" bestFit="1" customWidth="1"/>
    <col min="4449" max="4449" width="17.08984375" bestFit="1" customWidth="1"/>
    <col min="4450" max="4450" width="21.36328125" bestFit="1" customWidth="1"/>
    <col min="4451" max="4451" width="25.54296875" bestFit="1" customWidth="1"/>
    <col min="4452" max="4452" width="28.54296875" bestFit="1" customWidth="1"/>
    <col min="4453" max="4453" width="21.36328125" bestFit="1" customWidth="1"/>
    <col min="4454" max="4454" width="22" bestFit="1" customWidth="1"/>
    <col min="4455" max="4455" width="25" bestFit="1" customWidth="1"/>
    <col min="4456" max="4456" width="21.36328125" bestFit="1" customWidth="1"/>
    <col min="4457" max="4457" width="14" bestFit="1" customWidth="1"/>
    <col min="4458" max="4458" width="17.08984375" bestFit="1" customWidth="1"/>
    <col min="4459" max="4459" width="21.36328125" bestFit="1" customWidth="1"/>
    <col min="4460" max="4460" width="19.1796875" bestFit="1" customWidth="1"/>
    <col min="4461" max="4461" width="22.1796875" bestFit="1" customWidth="1"/>
    <col min="4462" max="4462" width="27.81640625" bestFit="1" customWidth="1"/>
    <col min="4463" max="4463" width="30.81640625" bestFit="1" customWidth="1"/>
    <col min="4464" max="4464" width="7.54296875" bestFit="1" customWidth="1"/>
    <col min="4465" max="4465" width="16.54296875" bestFit="1" customWidth="1"/>
    <col min="4466" max="4466" width="19.54296875" bestFit="1" customWidth="1"/>
    <col min="4467" max="4467" width="20.26953125" bestFit="1" customWidth="1"/>
    <col min="4468" max="4468" width="14" bestFit="1" customWidth="1"/>
    <col min="4469" max="4469" width="17.08984375" bestFit="1" customWidth="1"/>
    <col min="4470" max="4470" width="21.36328125" bestFit="1" customWidth="1"/>
    <col min="4471" max="4471" width="14" bestFit="1" customWidth="1"/>
    <col min="4472" max="4472" width="17.08984375" bestFit="1" customWidth="1"/>
    <col min="4473" max="4473" width="21.36328125" bestFit="1" customWidth="1"/>
    <col min="4474" max="4474" width="21.7265625" bestFit="1" customWidth="1"/>
    <col min="4475" max="4475" width="24.7265625" bestFit="1" customWidth="1"/>
    <col min="4476" max="4476" width="21.36328125" bestFit="1" customWidth="1"/>
    <col min="4477" max="4477" width="14" bestFit="1" customWidth="1"/>
    <col min="4478" max="4478" width="17.08984375" bestFit="1" customWidth="1"/>
    <col min="4479" max="4479" width="21.36328125" bestFit="1" customWidth="1"/>
    <col min="4480" max="4480" width="20.90625" bestFit="1" customWidth="1"/>
    <col min="4481" max="4481" width="23.90625" bestFit="1" customWidth="1"/>
    <col min="4482" max="4482" width="21.36328125" bestFit="1" customWidth="1"/>
    <col min="4483" max="4483" width="11.453125" bestFit="1" customWidth="1"/>
    <col min="4484" max="4484" width="14.453125" bestFit="1" customWidth="1"/>
    <col min="4485" max="4485" width="14" bestFit="1" customWidth="1"/>
    <col min="4486" max="4486" width="17.08984375" bestFit="1" customWidth="1"/>
    <col min="4487" max="4487" width="10.08984375" bestFit="1" customWidth="1"/>
    <col min="4488" max="4488" width="17" bestFit="1" customWidth="1"/>
    <col min="4489" max="4489" width="20" bestFit="1" customWidth="1"/>
    <col min="4490" max="4490" width="9.08984375" bestFit="1" customWidth="1"/>
    <col min="4491" max="4491" width="14" bestFit="1" customWidth="1"/>
    <col min="4492" max="4492" width="17.08984375" bestFit="1" customWidth="1"/>
    <col min="4493" max="4493" width="21.36328125" bestFit="1" customWidth="1"/>
    <col min="4494" max="4494" width="15.36328125" bestFit="1" customWidth="1"/>
    <col min="4495" max="4495" width="18.36328125" bestFit="1" customWidth="1"/>
    <col min="4496" max="4496" width="20.26953125" bestFit="1" customWidth="1"/>
    <col min="4497" max="4497" width="25" bestFit="1" customWidth="1"/>
    <col min="4498" max="4498" width="28" bestFit="1" customWidth="1"/>
    <col min="4499" max="4499" width="21.36328125" bestFit="1" customWidth="1"/>
    <col min="4500" max="4500" width="16.54296875" bestFit="1" customWidth="1"/>
    <col min="4501" max="4501" width="19.54296875" bestFit="1" customWidth="1"/>
    <col min="4502" max="4502" width="21.36328125" bestFit="1" customWidth="1"/>
    <col min="4503" max="4503" width="13.6328125" bestFit="1" customWidth="1"/>
    <col min="4504" max="4504" width="14.90625" bestFit="1" customWidth="1"/>
    <col min="4505" max="4505" width="21.36328125" bestFit="1" customWidth="1"/>
    <col min="4506" max="4506" width="24.7265625" bestFit="1" customWidth="1"/>
    <col min="4507" max="4507" width="27.7265625" bestFit="1" customWidth="1"/>
    <col min="4508" max="4508" width="21.36328125" bestFit="1" customWidth="1"/>
    <col min="4509" max="4509" width="20.08984375" bestFit="1" customWidth="1"/>
    <col min="4510" max="4510" width="23.08984375" bestFit="1" customWidth="1"/>
    <col min="4511" max="4511" width="21.36328125" bestFit="1" customWidth="1"/>
    <col min="4512" max="4512" width="25" bestFit="1" customWidth="1"/>
    <col min="4513" max="4513" width="28" bestFit="1" customWidth="1"/>
    <col min="4514" max="4514" width="21.36328125" bestFit="1" customWidth="1"/>
    <col min="4515" max="4515" width="22.26953125" bestFit="1" customWidth="1"/>
    <col min="4516" max="4516" width="25.36328125" bestFit="1" customWidth="1"/>
    <col min="4517" max="4517" width="21.36328125" bestFit="1" customWidth="1"/>
    <col min="4518" max="4518" width="24.7265625" bestFit="1" customWidth="1"/>
    <col min="4519" max="4519" width="27.7265625" bestFit="1" customWidth="1"/>
    <col min="4520" max="4520" width="21.36328125" bestFit="1" customWidth="1"/>
    <col min="4521" max="4521" width="19" bestFit="1" customWidth="1"/>
    <col min="4522" max="4522" width="22" bestFit="1" customWidth="1"/>
    <col min="4523" max="4523" width="12.1796875" bestFit="1" customWidth="1"/>
    <col min="4524" max="4524" width="15.1796875" bestFit="1" customWidth="1"/>
    <col min="4525" max="4525" width="20.7265625" bestFit="1" customWidth="1"/>
    <col min="4526" max="4526" width="23.7265625" bestFit="1" customWidth="1"/>
    <col min="4527" max="4527" width="21.36328125" bestFit="1" customWidth="1"/>
    <col min="4528" max="4528" width="15.36328125" bestFit="1" customWidth="1"/>
    <col min="4529" max="4529" width="18.36328125" bestFit="1" customWidth="1"/>
    <col min="4530" max="4530" width="21.36328125" bestFit="1" customWidth="1"/>
    <col min="4531" max="4531" width="21.7265625" bestFit="1" customWidth="1"/>
    <col min="4532" max="4532" width="24.7265625" bestFit="1" customWidth="1"/>
    <col min="4533" max="4533" width="21.36328125" bestFit="1" customWidth="1"/>
    <col min="4534" max="4534" width="14" bestFit="1" customWidth="1"/>
    <col min="4535" max="4535" width="17.08984375" bestFit="1" customWidth="1"/>
    <col min="4536" max="4536" width="11.08984375" bestFit="1" customWidth="1"/>
    <col min="4537" max="4537" width="16.08984375" bestFit="1" customWidth="1"/>
    <col min="4538" max="4538" width="19.08984375" bestFit="1" customWidth="1"/>
    <col min="4539" max="4539" width="21.36328125" bestFit="1" customWidth="1"/>
    <col min="4540" max="4540" width="25" bestFit="1" customWidth="1"/>
    <col min="4541" max="4541" width="28" bestFit="1" customWidth="1"/>
    <col min="4542" max="4542" width="21.36328125" bestFit="1" customWidth="1"/>
    <col min="4543" max="4543" width="22" bestFit="1" customWidth="1"/>
    <col min="4544" max="4544" width="25" bestFit="1" customWidth="1"/>
    <col min="4545" max="4545" width="20.26953125" bestFit="1" customWidth="1"/>
    <col min="4546" max="4546" width="24.7265625" bestFit="1" customWidth="1"/>
    <col min="4547" max="4547" width="27.7265625" bestFit="1" customWidth="1"/>
    <col min="4548" max="4548" width="21.36328125" bestFit="1" customWidth="1"/>
    <col min="4549" max="4550" width="14" bestFit="1" customWidth="1"/>
    <col min="4551" max="4551" width="17.08984375" bestFit="1" customWidth="1"/>
    <col min="4552" max="4552" width="7.54296875" bestFit="1" customWidth="1"/>
    <col min="4553" max="4553" width="25" bestFit="1" customWidth="1"/>
    <col min="4554" max="4554" width="28" bestFit="1" customWidth="1"/>
    <col min="4555" max="4555" width="21.36328125" bestFit="1" customWidth="1"/>
    <col min="4556" max="4556" width="21.7265625" bestFit="1" customWidth="1"/>
    <col min="4557" max="4557" width="24.7265625" bestFit="1" customWidth="1"/>
    <col min="4558" max="4558" width="21.36328125" bestFit="1" customWidth="1"/>
    <col min="4559" max="4559" width="14" bestFit="1" customWidth="1"/>
    <col min="4560" max="4560" width="17.08984375" bestFit="1" customWidth="1"/>
    <col min="4561" max="4561" width="21.36328125" bestFit="1" customWidth="1"/>
    <col min="4562" max="4562" width="14" bestFit="1" customWidth="1"/>
    <col min="4563" max="4563" width="17.08984375" bestFit="1" customWidth="1"/>
    <col min="4564" max="4565" width="21.36328125" bestFit="1" customWidth="1"/>
    <col min="4566" max="4566" width="24.36328125" bestFit="1" customWidth="1"/>
    <col min="4567" max="4567" width="14" bestFit="1" customWidth="1"/>
    <col min="4568" max="4568" width="17.08984375" bestFit="1" customWidth="1"/>
    <col min="4569" max="4569" width="9.08984375" bestFit="1" customWidth="1"/>
    <col min="4570" max="4570" width="14" bestFit="1" customWidth="1"/>
    <col min="4571" max="4571" width="17.08984375" bestFit="1" customWidth="1"/>
    <col min="4572" max="4572" width="21.36328125" bestFit="1" customWidth="1"/>
    <col min="4573" max="4573" width="16.54296875" bestFit="1" customWidth="1"/>
    <col min="4574" max="4574" width="19.54296875" bestFit="1" customWidth="1"/>
    <col min="4575" max="4575" width="14" bestFit="1" customWidth="1"/>
    <col min="4576" max="4576" width="17.08984375" bestFit="1" customWidth="1"/>
    <col min="4577" max="4577" width="10.08984375" bestFit="1" customWidth="1"/>
    <col min="4578" max="4578" width="14" bestFit="1" customWidth="1"/>
    <col min="4579" max="4579" width="17.08984375" bestFit="1" customWidth="1"/>
    <col min="4580" max="4580" width="20.26953125" bestFit="1" customWidth="1"/>
    <col min="4581" max="4581" width="17.36328125" bestFit="1" customWidth="1"/>
    <col min="4582" max="4582" width="20.36328125" bestFit="1" customWidth="1"/>
    <col min="4583" max="4583" width="21.36328125" bestFit="1" customWidth="1"/>
    <col min="4584" max="4584" width="20.7265625" bestFit="1" customWidth="1"/>
    <col min="4585" max="4585" width="23.7265625" bestFit="1" customWidth="1"/>
    <col min="4586" max="4586" width="21.36328125" bestFit="1" customWidth="1"/>
    <col min="4587" max="4587" width="21.90625" bestFit="1" customWidth="1"/>
    <col min="4588" max="4588" width="24.90625" bestFit="1" customWidth="1"/>
    <col min="4589" max="4589" width="21.36328125" bestFit="1" customWidth="1"/>
    <col min="4590" max="4590" width="14" bestFit="1" customWidth="1"/>
    <col min="4591" max="4591" width="17.08984375" bestFit="1" customWidth="1"/>
    <col min="4592" max="4592" width="21.36328125" bestFit="1" customWidth="1"/>
    <col min="4593" max="4593" width="22.26953125" bestFit="1" customWidth="1"/>
    <col min="4594" max="4594" width="25.36328125" bestFit="1" customWidth="1"/>
    <col min="4595" max="4595" width="14" bestFit="1" customWidth="1"/>
    <col min="4596" max="4596" width="17.08984375" bestFit="1" customWidth="1"/>
    <col min="4597" max="4597" width="9.08984375" bestFit="1" customWidth="1"/>
    <col min="4598" max="4598" width="14" bestFit="1" customWidth="1"/>
    <col min="4599" max="4599" width="17.08984375" bestFit="1" customWidth="1"/>
    <col min="4600" max="4600" width="10.08984375" bestFit="1" customWidth="1"/>
    <col min="4601" max="4601" width="16.54296875" bestFit="1" customWidth="1"/>
    <col min="4602" max="4602" width="19.54296875" bestFit="1" customWidth="1"/>
    <col min="4603" max="4603" width="15.1796875" bestFit="1" customWidth="1"/>
    <col min="4604" max="4604" width="20.36328125" bestFit="1" customWidth="1"/>
    <col min="4605" max="4605" width="23.36328125" bestFit="1" customWidth="1"/>
    <col min="4606" max="4606" width="21.36328125" bestFit="1" customWidth="1"/>
    <col min="4607" max="4607" width="25" bestFit="1" customWidth="1"/>
    <col min="4608" max="4608" width="28" bestFit="1" customWidth="1"/>
    <col min="4609" max="4609" width="21.36328125" bestFit="1" customWidth="1"/>
    <col min="4610" max="4610" width="14" bestFit="1" customWidth="1"/>
    <col min="4611" max="4611" width="17.08984375" bestFit="1" customWidth="1"/>
    <col min="4612" max="4612" width="21.36328125" bestFit="1" customWidth="1"/>
    <col min="4613" max="4613" width="14" bestFit="1" customWidth="1"/>
    <col min="4614" max="4614" width="17.08984375" bestFit="1" customWidth="1"/>
    <col min="4615" max="4615" width="21.36328125" bestFit="1" customWidth="1"/>
    <col min="4616" max="4616" width="15.36328125" bestFit="1" customWidth="1"/>
    <col min="4617" max="4617" width="18.36328125" bestFit="1" customWidth="1"/>
    <col min="4618" max="4618" width="21.36328125" bestFit="1" customWidth="1"/>
    <col min="4619" max="4619" width="16.08984375" bestFit="1" customWidth="1"/>
    <col min="4620" max="4620" width="19.08984375" bestFit="1" customWidth="1"/>
    <col min="4621" max="4621" width="21.36328125" bestFit="1" customWidth="1"/>
    <col min="4622" max="4622" width="25" bestFit="1" customWidth="1"/>
    <col min="4623" max="4623" width="28" bestFit="1" customWidth="1"/>
    <col min="4624" max="4624" width="21.36328125" bestFit="1" customWidth="1"/>
    <col min="4625" max="4625" width="13.6328125" bestFit="1" customWidth="1"/>
    <col min="4626" max="4626" width="15.1796875" bestFit="1" customWidth="1"/>
    <col min="4627" max="4627" width="21.36328125" bestFit="1" customWidth="1"/>
    <col min="4628" max="4628" width="22" bestFit="1" customWidth="1"/>
    <col min="4629" max="4629" width="25" bestFit="1" customWidth="1"/>
    <col min="4630" max="4630" width="21.36328125" bestFit="1" customWidth="1"/>
    <col min="4631" max="4631" width="16.54296875" bestFit="1" customWidth="1"/>
    <col min="4632" max="4632" width="19.54296875" bestFit="1" customWidth="1"/>
    <col min="4633" max="4633" width="14" bestFit="1" customWidth="1"/>
    <col min="4634" max="4634" width="17.08984375" bestFit="1" customWidth="1"/>
    <col min="4635" max="4635" width="21.36328125" bestFit="1" customWidth="1"/>
    <col min="4636" max="4636" width="16.26953125" bestFit="1" customWidth="1"/>
    <col min="4637" max="4637" width="19.26953125" bestFit="1" customWidth="1"/>
    <col min="4638" max="4638" width="11.08984375" bestFit="1" customWidth="1"/>
    <col min="4639" max="4639" width="15.36328125" bestFit="1" customWidth="1"/>
    <col min="4640" max="4640" width="18.36328125" bestFit="1" customWidth="1"/>
    <col min="4641" max="4641" width="21.36328125" bestFit="1" customWidth="1"/>
    <col min="4642" max="4642" width="14" bestFit="1" customWidth="1"/>
    <col min="4643" max="4643" width="17.08984375" bestFit="1" customWidth="1"/>
    <col min="4644" max="4644" width="21.36328125" bestFit="1" customWidth="1"/>
    <col min="4645" max="4645" width="22" bestFit="1" customWidth="1"/>
    <col min="4646" max="4646" width="25" bestFit="1" customWidth="1"/>
    <col min="4647" max="4647" width="21.36328125" bestFit="1" customWidth="1"/>
    <col min="4648" max="4648" width="15.36328125" bestFit="1" customWidth="1"/>
    <col min="4649" max="4649" width="18.36328125" bestFit="1" customWidth="1"/>
    <col min="4650" max="4650" width="7.54296875" bestFit="1" customWidth="1"/>
    <col min="4651" max="4651" width="14" bestFit="1" customWidth="1"/>
    <col min="4652" max="4652" width="17.08984375" bestFit="1" customWidth="1"/>
    <col min="4653" max="4653" width="21.36328125" bestFit="1" customWidth="1"/>
    <col min="4654" max="4654" width="20.54296875" bestFit="1" customWidth="1"/>
    <col min="4655" max="4655" width="23.54296875" bestFit="1" customWidth="1"/>
    <col min="4656" max="4656" width="21.36328125" bestFit="1" customWidth="1"/>
    <col min="4657" max="4657" width="14" bestFit="1" customWidth="1"/>
    <col min="4658" max="4658" width="17.08984375" bestFit="1" customWidth="1"/>
    <col min="4659" max="4659" width="21.36328125" bestFit="1" customWidth="1"/>
    <col min="4660" max="4660" width="19" bestFit="1" customWidth="1"/>
    <col min="4661" max="4661" width="22" bestFit="1" customWidth="1"/>
    <col min="4662" max="4662" width="21.36328125" bestFit="1" customWidth="1"/>
    <col min="4663" max="4663" width="13.6328125" bestFit="1" customWidth="1"/>
    <col min="4664" max="4664" width="14.453125" bestFit="1" customWidth="1"/>
    <col min="4665" max="4665" width="21.36328125" bestFit="1" customWidth="1"/>
    <col min="4666" max="4666" width="15.36328125" bestFit="1" customWidth="1"/>
    <col min="4667" max="4667" width="18.36328125" bestFit="1" customWidth="1"/>
    <col min="4668" max="4668" width="21.36328125" bestFit="1" customWidth="1"/>
    <col min="4669" max="4669" width="13.6328125" bestFit="1" customWidth="1"/>
    <col min="4670" max="4670" width="14.90625" bestFit="1" customWidth="1"/>
    <col min="4671" max="4671" width="21.36328125" bestFit="1" customWidth="1"/>
    <col min="4672" max="4672" width="13.6328125" bestFit="1" customWidth="1"/>
    <col min="4673" max="4673" width="14.90625" bestFit="1" customWidth="1"/>
    <col min="4674" max="4674" width="21.36328125" bestFit="1" customWidth="1"/>
    <col min="4675" max="4675" width="13.6328125" bestFit="1" customWidth="1"/>
    <col min="4676" max="4676" width="14.90625" bestFit="1" customWidth="1"/>
    <col min="4677" max="4677" width="21.36328125" bestFit="1" customWidth="1"/>
    <col min="4678" max="4678" width="24.7265625" bestFit="1" customWidth="1"/>
    <col min="4679" max="4679" width="27.7265625" bestFit="1" customWidth="1"/>
    <col min="4680" max="4680" width="21.36328125" bestFit="1" customWidth="1"/>
    <col min="4681" max="4681" width="25" bestFit="1" customWidth="1"/>
    <col min="4682" max="4682" width="28" bestFit="1" customWidth="1"/>
    <col min="4683" max="4684" width="21.36328125" bestFit="1" customWidth="1"/>
    <col min="4685" max="4685" width="24.36328125" bestFit="1" customWidth="1"/>
    <col min="4686" max="4686" width="21.36328125" bestFit="1" customWidth="1"/>
    <col min="4687" max="4687" width="14" bestFit="1" customWidth="1"/>
    <col min="4688" max="4688" width="17.08984375" bestFit="1" customWidth="1"/>
    <col min="4689" max="4689" width="21.36328125" bestFit="1" customWidth="1"/>
    <col min="4690" max="4690" width="27.81640625" bestFit="1" customWidth="1"/>
    <col min="4691" max="4691" width="30.81640625" bestFit="1" customWidth="1"/>
    <col min="4692" max="4692" width="21.36328125" bestFit="1" customWidth="1"/>
    <col min="4693" max="4693" width="24.7265625" bestFit="1" customWidth="1"/>
    <col min="4694" max="4694" width="27.7265625" bestFit="1" customWidth="1"/>
    <col min="4695" max="4695" width="21.36328125" bestFit="1" customWidth="1"/>
    <col min="4696" max="4696" width="25" bestFit="1" customWidth="1"/>
    <col min="4697" max="4697" width="28" bestFit="1" customWidth="1"/>
    <col min="4698" max="4698" width="21.36328125" bestFit="1" customWidth="1"/>
    <col min="4699" max="4699" width="14" bestFit="1" customWidth="1"/>
    <col min="4700" max="4700" width="17.08984375" bestFit="1" customWidth="1"/>
    <col min="4701" max="4701" width="21.36328125" bestFit="1" customWidth="1"/>
    <col min="4702" max="4702" width="16.54296875" bestFit="1" customWidth="1"/>
    <col min="4703" max="4703" width="19.54296875" bestFit="1" customWidth="1"/>
    <col min="4704" max="4704" width="21.36328125" bestFit="1" customWidth="1"/>
    <col min="4705" max="4705" width="14" bestFit="1" customWidth="1"/>
    <col min="4706" max="4706" width="17.08984375" bestFit="1" customWidth="1"/>
    <col min="4707" max="4707" width="21.36328125" bestFit="1" customWidth="1"/>
    <col min="4708" max="4708" width="24.7265625" bestFit="1" customWidth="1"/>
    <col min="4709" max="4709" width="27.7265625" bestFit="1" customWidth="1"/>
    <col min="4710" max="4710" width="21.36328125" bestFit="1" customWidth="1"/>
    <col min="4711" max="4711" width="14" bestFit="1" customWidth="1"/>
    <col min="4712" max="4712" width="17.08984375" bestFit="1" customWidth="1"/>
    <col min="4713" max="4713" width="21.36328125" bestFit="1" customWidth="1"/>
    <col min="4714" max="4714" width="11.90625" bestFit="1" customWidth="1"/>
    <col min="4715" max="4715" width="14.90625" bestFit="1" customWidth="1"/>
    <col min="4716" max="4716" width="11.08984375" bestFit="1" customWidth="1"/>
    <col min="4717" max="4717" width="22" bestFit="1" customWidth="1"/>
    <col min="4718" max="4718" width="25" bestFit="1" customWidth="1"/>
    <col min="4719" max="4719" width="15.1796875" bestFit="1" customWidth="1"/>
    <col min="4720" max="4720" width="14" bestFit="1" customWidth="1"/>
    <col min="4721" max="4721" width="17.08984375" bestFit="1" customWidth="1"/>
    <col min="4722" max="4722" width="20.26953125" bestFit="1" customWidth="1"/>
    <col min="4723" max="4723" width="25" bestFit="1" customWidth="1"/>
    <col min="4724" max="4724" width="28" bestFit="1" customWidth="1"/>
    <col min="4725" max="4725" width="21.36328125" bestFit="1" customWidth="1"/>
    <col min="4726" max="4726" width="14" bestFit="1" customWidth="1"/>
    <col min="4727" max="4727" width="17.08984375" bestFit="1" customWidth="1"/>
    <col min="4728" max="4728" width="21.36328125" bestFit="1" customWidth="1"/>
    <col min="4729" max="4729" width="14" bestFit="1" customWidth="1"/>
    <col min="4730" max="4730" width="17.08984375" bestFit="1" customWidth="1"/>
    <col min="4731" max="4731" width="21.36328125" bestFit="1" customWidth="1"/>
    <col min="4732" max="4732" width="18.453125" bestFit="1" customWidth="1"/>
    <col min="4733" max="4733" width="21.54296875" bestFit="1" customWidth="1"/>
    <col min="4734" max="4734" width="21.36328125" bestFit="1" customWidth="1"/>
    <col min="4735" max="4735" width="14" bestFit="1" customWidth="1"/>
    <col min="4736" max="4736" width="17.08984375" bestFit="1" customWidth="1"/>
    <col min="4737" max="4737" width="21.36328125" bestFit="1" customWidth="1"/>
    <col min="4738" max="4738" width="27.81640625" bestFit="1" customWidth="1"/>
    <col min="4739" max="4739" width="30.81640625" bestFit="1" customWidth="1"/>
    <col min="4740" max="4740" width="21.36328125" bestFit="1" customWidth="1"/>
    <col min="4741" max="4741" width="14" bestFit="1" customWidth="1"/>
    <col min="4742" max="4742" width="17.08984375" bestFit="1" customWidth="1"/>
    <col min="4743" max="4743" width="21.36328125" bestFit="1" customWidth="1"/>
    <col min="4744" max="4744" width="16.08984375" bestFit="1" customWidth="1"/>
    <col min="4745" max="4745" width="19.08984375" bestFit="1" customWidth="1"/>
    <col min="4746" max="4746" width="10.08984375" bestFit="1" customWidth="1"/>
    <col min="4747" max="4747" width="24.7265625" bestFit="1" customWidth="1"/>
    <col min="4748" max="4748" width="27.7265625" bestFit="1" customWidth="1"/>
    <col min="4749" max="4749" width="20.26953125" bestFit="1" customWidth="1"/>
    <col min="4750" max="4750" width="17.36328125" bestFit="1" customWidth="1"/>
    <col min="4751" max="4751" width="20.36328125" bestFit="1" customWidth="1"/>
    <col min="4752" max="4753" width="14" bestFit="1" customWidth="1"/>
    <col min="4754" max="4754" width="17.08984375" bestFit="1" customWidth="1"/>
    <col min="4755" max="4755" width="7.54296875" bestFit="1" customWidth="1"/>
    <col min="4756" max="4756" width="16.08984375" bestFit="1" customWidth="1"/>
    <col min="4757" max="4757" width="19.08984375" bestFit="1" customWidth="1"/>
    <col min="4758" max="4758" width="21.36328125" bestFit="1" customWidth="1"/>
    <col min="4759" max="4759" width="24.7265625" bestFit="1" customWidth="1"/>
    <col min="4760" max="4760" width="27.7265625" bestFit="1" customWidth="1"/>
    <col min="4761" max="4761" width="21.36328125" bestFit="1" customWidth="1"/>
    <col min="4762" max="4762" width="14" bestFit="1" customWidth="1"/>
    <col min="4763" max="4763" width="17.08984375" bestFit="1" customWidth="1"/>
    <col min="4764" max="4764" width="21.36328125" bestFit="1" customWidth="1"/>
    <col min="4765" max="4765" width="12.6328125" bestFit="1" customWidth="1"/>
    <col min="4766" max="4766" width="14.90625" bestFit="1" customWidth="1"/>
    <col min="4767" max="4767" width="21.36328125" bestFit="1" customWidth="1"/>
    <col min="4768" max="4768" width="14" bestFit="1" customWidth="1"/>
    <col min="4769" max="4769" width="17.08984375" bestFit="1" customWidth="1"/>
    <col min="4770" max="4771" width="21.36328125" bestFit="1" customWidth="1"/>
    <col min="4772" max="4772" width="24.36328125" bestFit="1" customWidth="1"/>
    <col min="4773" max="4773" width="9.08984375" bestFit="1" customWidth="1"/>
    <col min="4774" max="4774" width="14" bestFit="1" customWidth="1"/>
    <col min="4775" max="4775" width="17.08984375" bestFit="1" customWidth="1"/>
    <col min="4776" max="4776" width="21.36328125" bestFit="1" customWidth="1"/>
    <col min="4777" max="4777" width="13.6328125" bestFit="1" customWidth="1"/>
    <col min="4778" max="4778" width="14.90625" bestFit="1" customWidth="1"/>
    <col min="4779" max="4779" width="21.36328125" bestFit="1" customWidth="1"/>
    <col min="4780" max="4780" width="25" bestFit="1" customWidth="1"/>
    <col min="4781" max="4781" width="28" bestFit="1" customWidth="1"/>
    <col min="4782" max="4782" width="20.26953125" bestFit="1" customWidth="1"/>
    <col min="4783" max="4783" width="13.6328125" bestFit="1" customWidth="1"/>
    <col min="4784" max="4784" width="16.08984375" bestFit="1" customWidth="1"/>
    <col min="4785" max="4785" width="20.26953125" bestFit="1" customWidth="1"/>
    <col min="4786" max="4786" width="18.453125" bestFit="1" customWidth="1"/>
    <col min="4787" max="4787" width="21.54296875" bestFit="1" customWidth="1"/>
    <col min="4788" max="4788" width="21.36328125" bestFit="1" customWidth="1"/>
    <col min="4789" max="4789" width="20.7265625" bestFit="1" customWidth="1"/>
    <col min="4790" max="4790" width="23.7265625" bestFit="1" customWidth="1"/>
    <col min="4791" max="4791" width="21.36328125" bestFit="1" customWidth="1"/>
    <col min="4792" max="4792" width="24.7265625" bestFit="1" customWidth="1"/>
    <col min="4793" max="4793" width="27.7265625" bestFit="1" customWidth="1"/>
    <col min="4794" max="4794" width="21.36328125" bestFit="1" customWidth="1"/>
    <col min="4795" max="4795" width="14" bestFit="1" customWidth="1"/>
    <col min="4796" max="4796" width="17.08984375" bestFit="1" customWidth="1"/>
    <col min="4797" max="4797" width="21.36328125" bestFit="1" customWidth="1"/>
    <col min="4798" max="4798" width="20.36328125" bestFit="1" customWidth="1"/>
    <col min="4799" max="4799" width="23.36328125" bestFit="1" customWidth="1"/>
    <col min="4800" max="4800" width="21.36328125" bestFit="1" customWidth="1"/>
    <col min="4801" max="4801" width="21.7265625" bestFit="1" customWidth="1"/>
    <col min="4802" max="4802" width="24.7265625" bestFit="1" customWidth="1"/>
    <col min="4803" max="4803" width="21.36328125" bestFit="1" customWidth="1"/>
    <col min="4804" max="4804" width="14" bestFit="1" customWidth="1"/>
    <col min="4805" max="4805" width="17.08984375" bestFit="1" customWidth="1"/>
    <col min="4806" max="4806" width="21.36328125" bestFit="1" customWidth="1"/>
    <col min="4807" max="4807" width="14" bestFit="1" customWidth="1"/>
    <col min="4808" max="4808" width="17.08984375" bestFit="1" customWidth="1"/>
    <col min="4809" max="4809" width="21.36328125" bestFit="1" customWidth="1"/>
    <col min="4810" max="4810" width="14" bestFit="1" customWidth="1"/>
    <col min="4811" max="4811" width="17.08984375" bestFit="1" customWidth="1"/>
    <col min="4812" max="4812" width="9.08984375" bestFit="1" customWidth="1"/>
    <col min="4813" max="4813" width="14" bestFit="1" customWidth="1"/>
    <col min="4814" max="4814" width="17.08984375" bestFit="1" customWidth="1"/>
    <col min="4815" max="4815" width="21.36328125" bestFit="1" customWidth="1"/>
    <col min="4816" max="4816" width="14" bestFit="1" customWidth="1"/>
    <col min="4817" max="4817" width="17.08984375" bestFit="1" customWidth="1"/>
    <col min="4818" max="4818" width="21.36328125" bestFit="1" customWidth="1"/>
    <col min="4819" max="4819" width="16.54296875" bestFit="1" customWidth="1"/>
    <col min="4820" max="4820" width="19.54296875" bestFit="1" customWidth="1"/>
    <col min="4821" max="4821" width="20.26953125" bestFit="1" customWidth="1"/>
    <col min="4822" max="4822" width="13.6328125" bestFit="1" customWidth="1"/>
    <col min="4823" max="4823" width="14.90625" bestFit="1" customWidth="1"/>
    <col min="4824" max="4824" width="21.36328125" bestFit="1" customWidth="1"/>
    <col min="4825" max="4825" width="21.7265625" bestFit="1" customWidth="1"/>
    <col min="4826" max="4826" width="24.7265625" bestFit="1" customWidth="1"/>
    <col min="4827" max="4827" width="21.36328125" bestFit="1" customWidth="1"/>
    <col min="4828" max="4828" width="20.7265625" bestFit="1" customWidth="1"/>
    <col min="4829" max="4829" width="23.7265625" bestFit="1" customWidth="1"/>
    <col min="4830" max="4830" width="21.36328125" bestFit="1" customWidth="1"/>
    <col min="4831" max="4832" width="19" bestFit="1" customWidth="1"/>
    <col min="4833" max="4833" width="22" bestFit="1" customWidth="1"/>
    <col min="4834" max="4834" width="17" bestFit="1" customWidth="1"/>
    <col min="4835" max="4835" width="20" bestFit="1" customWidth="1"/>
    <col min="4836" max="4836" width="11.453125" bestFit="1" customWidth="1"/>
    <col min="4837" max="4837" width="14.453125" bestFit="1" customWidth="1"/>
    <col min="4838" max="4838" width="20.08984375" bestFit="1" customWidth="1"/>
    <col min="4839" max="4839" width="23.08984375" bestFit="1" customWidth="1"/>
    <col min="4840" max="4840" width="17.36328125" bestFit="1" customWidth="1"/>
    <col min="4841" max="4841" width="20.36328125" bestFit="1" customWidth="1"/>
    <col min="4842" max="4842" width="21.36328125" bestFit="1" customWidth="1"/>
    <col min="4843" max="4843" width="24.36328125" bestFit="1" customWidth="1"/>
    <col min="4844" max="4844" width="16.26953125" bestFit="1" customWidth="1"/>
    <col min="4845" max="4845" width="19.26953125" bestFit="1" customWidth="1"/>
    <col min="4846" max="4847" width="14" bestFit="1" customWidth="1"/>
    <col min="4848" max="4848" width="17.08984375" bestFit="1" customWidth="1"/>
    <col min="4849" max="4849" width="7.54296875" bestFit="1" customWidth="1"/>
    <col min="4850" max="4850" width="14" bestFit="1" customWidth="1"/>
    <col min="4851" max="4851" width="17.08984375" bestFit="1" customWidth="1"/>
    <col min="4852" max="4852" width="21.36328125" bestFit="1" customWidth="1"/>
    <col min="4853" max="4853" width="14" bestFit="1" customWidth="1"/>
    <col min="4854" max="4854" width="17.08984375" bestFit="1" customWidth="1"/>
    <col min="4855" max="4855" width="21.36328125" bestFit="1" customWidth="1"/>
    <col min="4856" max="4856" width="16.08984375" bestFit="1" customWidth="1"/>
    <col min="4857" max="4857" width="19.08984375" bestFit="1" customWidth="1"/>
    <col min="4858" max="4858" width="11.08984375" bestFit="1" customWidth="1"/>
    <col min="4859" max="4859" width="20.36328125" bestFit="1" customWidth="1"/>
    <col min="4860" max="4860" width="23.36328125" bestFit="1" customWidth="1"/>
    <col min="4861" max="4861" width="21.36328125" bestFit="1" customWidth="1"/>
    <col min="4862" max="4862" width="11.90625" bestFit="1" customWidth="1"/>
    <col min="4863" max="4863" width="14.90625" bestFit="1" customWidth="1"/>
    <col min="4864" max="4864" width="14.1796875" bestFit="1" customWidth="1"/>
    <col min="4865" max="4865" width="24.7265625" bestFit="1" customWidth="1"/>
    <col min="4866" max="4866" width="27.7265625" bestFit="1" customWidth="1"/>
    <col min="4867" max="4867" width="21.36328125" bestFit="1" customWidth="1"/>
    <col min="4868" max="4868" width="16.54296875" bestFit="1" customWidth="1"/>
    <col min="4869" max="4869" width="19.54296875" bestFit="1" customWidth="1"/>
    <col min="4870" max="4870" width="21.36328125" bestFit="1" customWidth="1"/>
    <col min="4871" max="4871" width="14" bestFit="1" customWidth="1"/>
    <col min="4872" max="4872" width="17.08984375" bestFit="1" customWidth="1"/>
    <col min="4873" max="4873" width="21.36328125" bestFit="1" customWidth="1"/>
    <col min="4874" max="4874" width="14" bestFit="1" customWidth="1"/>
    <col min="4875" max="4875" width="17.08984375" bestFit="1" customWidth="1"/>
    <col min="4876" max="4876" width="21.36328125" bestFit="1" customWidth="1"/>
    <col min="4877" max="4877" width="14" bestFit="1" customWidth="1"/>
    <col min="4878" max="4878" width="17.08984375" bestFit="1" customWidth="1"/>
    <col min="4879" max="4879" width="21.36328125" bestFit="1" customWidth="1"/>
    <col min="4880" max="4880" width="19" bestFit="1" customWidth="1"/>
    <col min="4881" max="4881" width="22" bestFit="1" customWidth="1"/>
    <col min="4882" max="4882" width="21.36328125" bestFit="1" customWidth="1"/>
    <col min="4883" max="4883" width="14" bestFit="1" customWidth="1"/>
    <col min="4884" max="4884" width="17.08984375" bestFit="1" customWidth="1"/>
    <col min="4885" max="4885" width="11.08984375" bestFit="1" customWidth="1"/>
    <col min="4886" max="4886" width="11.90625" bestFit="1" customWidth="1"/>
    <col min="4887" max="4887" width="14.90625" bestFit="1" customWidth="1"/>
    <col min="4888" max="4888" width="13.1796875" bestFit="1" customWidth="1"/>
    <col min="4889" max="4889" width="14" bestFit="1" customWidth="1"/>
    <col min="4890" max="4890" width="17.08984375" bestFit="1" customWidth="1"/>
    <col min="4891" max="4891" width="21.36328125" bestFit="1" customWidth="1"/>
    <col min="4892" max="4892" width="14" bestFit="1" customWidth="1"/>
    <col min="4893" max="4893" width="17.08984375" bestFit="1" customWidth="1"/>
    <col min="4894" max="4894" width="12.08984375" bestFit="1" customWidth="1"/>
    <col min="4895" max="4895" width="20.54296875" bestFit="1" customWidth="1"/>
    <col min="4896" max="4896" width="23.54296875" bestFit="1" customWidth="1"/>
    <col min="4897" max="4897" width="21.36328125" bestFit="1" customWidth="1"/>
    <col min="4898" max="4898" width="17" bestFit="1" customWidth="1"/>
    <col min="4899" max="4899" width="20" bestFit="1" customWidth="1"/>
    <col min="4900" max="4900" width="21.36328125" bestFit="1" customWidth="1"/>
    <col min="4901" max="4901" width="12.6328125" bestFit="1" customWidth="1"/>
    <col min="4902" max="4902" width="14.90625" bestFit="1" customWidth="1"/>
    <col min="4903" max="4903" width="15.1796875" bestFit="1" customWidth="1"/>
    <col min="4904" max="4904" width="21.36328125" bestFit="1" customWidth="1"/>
    <col min="4905" max="4905" width="24.36328125" bestFit="1" customWidth="1"/>
    <col min="4906" max="4906" width="10.08984375" bestFit="1" customWidth="1"/>
    <col min="4907" max="4907" width="14" bestFit="1" customWidth="1"/>
    <col min="4908" max="4908" width="17.08984375" bestFit="1" customWidth="1"/>
    <col min="4909" max="4909" width="21.36328125" bestFit="1" customWidth="1"/>
    <col min="4910" max="4910" width="17" bestFit="1" customWidth="1"/>
    <col min="4911" max="4911" width="20" bestFit="1" customWidth="1"/>
    <col min="4912" max="4912" width="21.36328125" bestFit="1" customWidth="1"/>
    <col min="4913" max="4913" width="22" bestFit="1" customWidth="1"/>
    <col min="4914" max="4914" width="25" bestFit="1" customWidth="1"/>
    <col min="4915" max="4915" width="21.36328125" bestFit="1" customWidth="1"/>
    <col min="4916" max="4916" width="11.90625" bestFit="1" customWidth="1"/>
    <col min="4917" max="4917" width="14.90625" bestFit="1" customWidth="1"/>
    <col min="4918" max="4918" width="14.1796875" bestFit="1" customWidth="1"/>
    <col min="4919" max="4919" width="17" bestFit="1" customWidth="1"/>
    <col min="4920" max="4920" width="20" bestFit="1" customWidth="1"/>
    <col min="4921" max="4921" width="20.26953125" bestFit="1" customWidth="1"/>
    <col min="4922" max="4922" width="14" bestFit="1" customWidth="1"/>
    <col min="4923" max="4923" width="17.08984375" bestFit="1" customWidth="1"/>
    <col min="4924" max="4924" width="9.08984375" bestFit="1" customWidth="1"/>
    <col min="4925" max="4925" width="20.7265625" bestFit="1" customWidth="1"/>
    <col min="4926" max="4926" width="23.7265625" bestFit="1" customWidth="1"/>
    <col min="4927" max="4927" width="21.36328125" bestFit="1" customWidth="1"/>
    <col min="4928" max="4928" width="14" bestFit="1" customWidth="1"/>
    <col min="4929" max="4929" width="17.08984375" bestFit="1" customWidth="1"/>
    <col min="4930" max="4930" width="21.36328125" bestFit="1" customWidth="1"/>
    <col min="4931" max="4931" width="14" bestFit="1" customWidth="1"/>
    <col min="4932" max="4932" width="17.08984375" bestFit="1" customWidth="1"/>
    <col min="4933" max="4933" width="21.36328125" bestFit="1" customWidth="1"/>
    <col min="4934" max="4934" width="23.81640625" bestFit="1" customWidth="1"/>
    <col min="4935" max="4935" width="26.81640625" bestFit="1" customWidth="1"/>
    <col min="4936" max="4936" width="21.36328125" bestFit="1" customWidth="1"/>
    <col min="4937" max="4937" width="27.81640625" bestFit="1" customWidth="1"/>
    <col min="4938" max="4938" width="30.81640625" bestFit="1" customWidth="1"/>
    <col min="4939" max="4939" width="21.36328125" bestFit="1" customWidth="1"/>
    <col min="4940" max="4942" width="14" bestFit="1" customWidth="1"/>
    <col min="4943" max="4943" width="17.08984375" bestFit="1" customWidth="1"/>
    <col min="4944" max="4944" width="7.54296875" bestFit="1" customWidth="1"/>
    <col min="4945" max="4945" width="14" bestFit="1" customWidth="1"/>
    <col min="4946" max="4946" width="17.08984375" bestFit="1" customWidth="1"/>
    <col min="4947" max="4947" width="21.36328125" bestFit="1" customWidth="1"/>
    <col min="4948" max="4948" width="20.36328125" bestFit="1" customWidth="1"/>
    <col min="4949" max="4949" width="23.36328125" bestFit="1" customWidth="1"/>
    <col min="4950" max="4950" width="21.36328125" bestFit="1" customWidth="1"/>
    <col min="4951" max="4951" width="21.90625" bestFit="1" customWidth="1"/>
    <col min="4952" max="4952" width="24.90625" bestFit="1" customWidth="1"/>
    <col min="4953" max="4953" width="21.36328125" bestFit="1" customWidth="1"/>
    <col min="4954" max="4954" width="18.453125" bestFit="1" customWidth="1"/>
    <col min="4955" max="4955" width="21.54296875" bestFit="1" customWidth="1"/>
    <col min="4956" max="4956" width="21.36328125" bestFit="1" customWidth="1"/>
    <col min="4957" max="4957" width="16.54296875" bestFit="1" customWidth="1"/>
    <col min="4958" max="4958" width="19.54296875" bestFit="1" customWidth="1"/>
    <col min="4959" max="4959" width="21.36328125" bestFit="1" customWidth="1"/>
    <col min="4960" max="4960" width="14" bestFit="1" customWidth="1"/>
    <col min="4961" max="4961" width="17.08984375" bestFit="1" customWidth="1"/>
    <col min="4962" max="4962" width="21.36328125" bestFit="1" customWidth="1"/>
    <col min="4963" max="4963" width="14" bestFit="1" customWidth="1"/>
    <col min="4964" max="4964" width="17.08984375" bestFit="1" customWidth="1"/>
    <col min="4965" max="4965" width="12.08984375" bestFit="1" customWidth="1"/>
    <col min="4966" max="4966" width="13.6328125" bestFit="1" customWidth="1"/>
    <col min="4967" max="4967" width="15.1796875" bestFit="1" customWidth="1"/>
    <col min="4968" max="4968" width="21.36328125" bestFit="1" customWidth="1"/>
    <col min="4969" max="4969" width="14" bestFit="1" customWidth="1"/>
    <col min="4970" max="4970" width="17.08984375" bestFit="1" customWidth="1"/>
    <col min="4971" max="4971" width="9.08984375" bestFit="1" customWidth="1"/>
    <col min="4972" max="4972" width="16.54296875" bestFit="1" customWidth="1"/>
    <col min="4973" max="4973" width="19.54296875" bestFit="1" customWidth="1"/>
    <col min="4974" max="4974" width="11.08984375" bestFit="1" customWidth="1"/>
    <col min="4975" max="4975" width="15.36328125" bestFit="1" customWidth="1"/>
    <col min="4976" max="4976" width="18.36328125" bestFit="1" customWidth="1"/>
    <col min="4977" max="4977" width="21.36328125" bestFit="1" customWidth="1"/>
    <col min="4978" max="4978" width="17" bestFit="1" customWidth="1"/>
    <col min="4979" max="4979" width="20" bestFit="1" customWidth="1"/>
    <col min="4980" max="4980" width="12.08984375" bestFit="1" customWidth="1"/>
    <col min="4981" max="4981" width="22" bestFit="1" customWidth="1"/>
    <col min="4982" max="4982" width="25" bestFit="1" customWidth="1"/>
    <col min="4983" max="4984" width="21.36328125" bestFit="1" customWidth="1"/>
    <col min="4985" max="4985" width="24.36328125" bestFit="1" customWidth="1"/>
    <col min="4986" max="4986" width="21.36328125" bestFit="1" customWidth="1"/>
    <col min="4987" max="4987" width="25" bestFit="1" customWidth="1"/>
    <col min="4988" max="4988" width="28" bestFit="1" customWidth="1"/>
    <col min="4989" max="4989" width="21.36328125" bestFit="1" customWidth="1"/>
    <col min="4990" max="4990" width="15.36328125" bestFit="1" customWidth="1"/>
    <col min="4991" max="4991" width="18.36328125" bestFit="1" customWidth="1"/>
    <col min="4992" max="4992" width="21.36328125" bestFit="1" customWidth="1"/>
    <col min="4993" max="4993" width="20.36328125" bestFit="1" customWidth="1"/>
    <col min="4994" max="4994" width="23.36328125" bestFit="1" customWidth="1"/>
    <col min="4995" max="4995" width="21.36328125" bestFit="1" customWidth="1"/>
    <col min="4996" max="4996" width="13.6328125" bestFit="1" customWidth="1"/>
    <col min="4997" max="4997" width="14.90625" bestFit="1" customWidth="1"/>
    <col min="4998" max="4998" width="21.36328125" bestFit="1" customWidth="1"/>
    <col min="4999" max="4999" width="20.90625" bestFit="1" customWidth="1"/>
    <col min="5000" max="5000" width="23.90625" bestFit="1" customWidth="1"/>
    <col min="5001" max="5001" width="21.36328125" bestFit="1" customWidth="1"/>
    <col min="5002" max="5002" width="14" bestFit="1" customWidth="1"/>
    <col min="5003" max="5003" width="17.08984375" bestFit="1" customWidth="1"/>
    <col min="5004" max="5004" width="21.36328125" bestFit="1" customWidth="1"/>
    <col min="5005" max="5005" width="25" bestFit="1" customWidth="1"/>
    <col min="5006" max="5006" width="28" bestFit="1" customWidth="1"/>
    <col min="5007" max="5007" width="21.36328125" bestFit="1" customWidth="1"/>
    <col min="5008" max="5008" width="22.26953125" bestFit="1" customWidth="1"/>
    <col min="5009" max="5009" width="25.36328125" bestFit="1" customWidth="1"/>
    <col min="5010" max="5010" width="9.08984375" bestFit="1" customWidth="1"/>
    <col min="5011" max="5011" width="24.7265625" bestFit="1" customWidth="1"/>
    <col min="5012" max="5012" width="27.7265625" bestFit="1" customWidth="1"/>
    <col min="5013" max="5013" width="21.36328125" bestFit="1" customWidth="1"/>
    <col min="5014" max="5014" width="24.7265625" bestFit="1" customWidth="1"/>
    <col min="5015" max="5015" width="27.7265625" bestFit="1" customWidth="1"/>
    <col min="5016" max="5016" width="21.36328125" bestFit="1" customWidth="1"/>
    <col min="5017" max="5017" width="13.6328125" bestFit="1" customWidth="1"/>
    <col min="5018" max="5018" width="14.90625" bestFit="1" customWidth="1"/>
    <col min="5019" max="5019" width="21.36328125" bestFit="1" customWidth="1"/>
    <col min="5020" max="5020" width="14" bestFit="1" customWidth="1"/>
    <col min="5021" max="5021" width="17.08984375" bestFit="1" customWidth="1"/>
    <col min="5022" max="5022" width="21.36328125" bestFit="1" customWidth="1"/>
    <col min="5023" max="5023" width="13.6328125" bestFit="1" customWidth="1"/>
    <col min="5024" max="5024" width="14.90625" bestFit="1" customWidth="1"/>
    <col min="5025" max="5025" width="21.36328125" bestFit="1" customWidth="1"/>
    <col min="5026" max="5026" width="14" bestFit="1" customWidth="1"/>
    <col min="5027" max="5027" width="17.08984375" bestFit="1" customWidth="1"/>
    <col min="5028" max="5028" width="21.36328125" bestFit="1" customWidth="1"/>
    <col min="5029" max="5029" width="21.90625" bestFit="1" customWidth="1"/>
    <col min="5030" max="5030" width="24.90625" bestFit="1" customWidth="1"/>
    <col min="5031" max="5031" width="21.36328125" bestFit="1" customWidth="1"/>
    <col min="5032" max="5033" width="14" bestFit="1" customWidth="1"/>
    <col min="5034" max="5034" width="17.08984375" bestFit="1" customWidth="1"/>
    <col min="5035" max="5035" width="21.36328125" bestFit="1" customWidth="1"/>
    <col min="5036" max="5036" width="14" bestFit="1" customWidth="1"/>
    <col min="5037" max="5037" width="17.08984375" bestFit="1" customWidth="1"/>
    <col min="5038" max="5038" width="7.54296875" bestFit="1" customWidth="1"/>
    <col min="5039" max="5039" width="14" bestFit="1" customWidth="1"/>
    <col min="5040" max="5040" width="17.08984375" bestFit="1" customWidth="1"/>
    <col min="5041" max="5041" width="21.36328125" bestFit="1" customWidth="1"/>
    <col min="5042" max="5042" width="17" bestFit="1" customWidth="1"/>
    <col min="5043" max="5043" width="20" bestFit="1" customWidth="1"/>
    <col min="5044" max="5044" width="21.36328125" bestFit="1" customWidth="1"/>
    <col min="5045" max="5045" width="16.54296875" bestFit="1" customWidth="1"/>
    <col min="5046" max="5046" width="19.54296875" bestFit="1" customWidth="1"/>
    <col min="5047" max="5047" width="10.08984375" bestFit="1" customWidth="1"/>
    <col min="5048" max="5048" width="13.6328125" bestFit="1" customWidth="1"/>
    <col min="5049" max="5049" width="14.90625" bestFit="1" customWidth="1"/>
    <col min="5050" max="5050" width="14" bestFit="1" customWidth="1"/>
    <col min="5051" max="5051" width="17.08984375" bestFit="1" customWidth="1"/>
    <col min="5052" max="5052" width="21.36328125" bestFit="1" customWidth="1"/>
    <col min="5053" max="5053" width="13.6328125" bestFit="1" customWidth="1"/>
    <col min="5054" max="5054" width="15.1796875" bestFit="1" customWidth="1"/>
    <col min="5055" max="5055" width="21.36328125" bestFit="1" customWidth="1"/>
    <col min="5056" max="5056" width="19" bestFit="1" customWidth="1"/>
    <col min="5057" max="5057" width="22" bestFit="1" customWidth="1"/>
    <col min="5058" max="5058" width="21.36328125" bestFit="1" customWidth="1"/>
    <col min="5059" max="5059" width="14" bestFit="1" customWidth="1"/>
    <col min="5060" max="5060" width="17.08984375" bestFit="1" customWidth="1"/>
    <col min="5061" max="5061" width="21.36328125" bestFit="1" customWidth="1"/>
    <col min="5062" max="5062" width="16.54296875" bestFit="1" customWidth="1"/>
    <col min="5063" max="5063" width="19.54296875" bestFit="1" customWidth="1"/>
    <col min="5064" max="5064" width="10.08984375" bestFit="1" customWidth="1"/>
    <col min="5065" max="5065" width="22.26953125" bestFit="1" customWidth="1"/>
    <col min="5066" max="5066" width="25.36328125" bestFit="1" customWidth="1"/>
    <col min="5067" max="5067" width="17" bestFit="1" customWidth="1"/>
    <col min="5068" max="5068" width="20" bestFit="1" customWidth="1"/>
    <col min="5069" max="5069" width="20.54296875" bestFit="1" customWidth="1"/>
    <col min="5070" max="5070" width="23.54296875" bestFit="1" customWidth="1"/>
    <col min="5071" max="5071" width="11.54296875" bestFit="1" customWidth="1"/>
    <col min="5072" max="5072" width="14.54296875" bestFit="1" customWidth="1"/>
    <col min="5073" max="5073" width="11.90625" bestFit="1" customWidth="1"/>
    <col min="5074" max="5074" width="14.90625" bestFit="1" customWidth="1"/>
    <col min="5075" max="5078" width="14" bestFit="1" customWidth="1"/>
    <col min="5079" max="5079" width="17.08984375" bestFit="1" customWidth="1"/>
    <col min="5080" max="5081" width="15.36328125" bestFit="1" customWidth="1"/>
    <col min="5082" max="5082" width="18.36328125" bestFit="1" customWidth="1"/>
    <col min="5083" max="5083" width="9.08984375" bestFit="1" customWidth="1"/>
    <col min="5084" max="5084" width="13.6328125" bestFit="1" customWidth="1"/>
    <col min="5085" max="5085" width="14.90625" bestFit="1" customWidth="1"/>
    <col min="5086" max="5086" width="21.36328125" bestFit="1" customWidth="1"/>
    <col min="5087" max="5087" width="14" bestFit="1" customWidth="1"/>
    <col min="5088" max="5088" width="17.08984375" bestFit="1" customWidth="1"/>
    <col min="5089" max="5089" width="21.36328125" bestFit="1" customWidth="1"/>
    <col min="5090" max="5090" width="14" bestFit="1" customWidth="1"/>
    <col min="5091" max="5091" width="17.08984375" bestFit="1" customWidth="1"/>
    <col min="5092" max="5092" width="11.08984375" bestFit="1" customWidth="1"/>
    <col min="5093" max="5093" width="14" bestFit="1" customWidth="1"/>
    <col min="5094" max="5094" width="17.08984375" bestFit="1" customWidth="1"/>
    <col min="5095" max="5095" width="21.36328125" bestFit="1" customWidth="1"/>
    <col min="5096" max="5096" width="25" bestFit="1" customWidth="1"/>
    <col min="5097" max="5097" width="28" bestFit="1" customWidth="1"/>
    <col min="5098" max="5098" width="21.36328125" bestFit="1" customWidth="1"/>
    <col min="5099" max="5099" width="20.90625" bestFit="1" customWidth="1"/>
    <col min="5100" max="5100" width="23.90625" bestFit="1" customWidth="1"/>
    <col min="5101" max="5101" width="9.08984375" bestFit="1" customWidth="1"/>
    <col min="5102" max="5102" width="11.90625" bestFit="1" customWidth="1"/>
    <col min="5103" max="5103" width="14.90625" bestFit="1" customWidth="1"/>
    <col min="5104" max="5104" width="12.08984375" bestFit="1" customWidth="1"/>
    <col min="5105" max="5105" width="14" bestFit="1" customWidth="1"/>
    <col min="5106" max="5106" width="17.08984375" bestFit="1" customWidth="1"/>
    <col min="5107" max="5107" width="21.36328125" bestFit="1" customWidth="1"/>
    <col min="5108" max="5108" width="13.6328125" bestFit="1" customWidth="1"/>
    <col min="5109" max="5109" width="14.90625" bestFit="1" customWidth="1"/>
    <col min="5110" max="5110" width="21.36328125" bestFit="1" customWidth="1"/>
    <col min="5111" max="5111" width="14" bestFit="1" customWidth="1"/>
    <col min="5112" max="5112" width="17.08984375" bestFit="1" customWidth="1"/>
    <col min="5113" max="5113" width="21.36328125" bestFit="1" customWidth="1"/>
    <col min="5114" max="5114" width="14" bestFit="1" customWidth="1"/>
    <col min="5115" max="5115" width="17.08984375" bestFit="1" customWidth="1"/>
    <col min="5116" max="5116" width="21.36328125" bestFit="1" customWidth="1"/>
    <col min="5117" max="5118" width="14" bestFit="1" customWidth="1"/>
    <col min="5119" max="5119" width="17.08984375" bestFit="1" customWidth="1"/>
    <col min="5120" max="5120" width="7.54296875" bestFit="1" customWidth="1"/>
    <col min="5121" max="5121" width="16.54296875" bestFit="1" customWidth="1"/>
    <col min="5122" max="5122" width="19.54296875" bestFit="1" customWidth="1"/>
    <col min="5123" max="5123" width="20.26953125" bestFit="1" customWidth="1"/>
    <col min="5124" max="5124" width="13.6328125" bestFit="1" customWidth="1"/>
    <col min="5125" max="5125" width="14.90625" bestFit="1" customWidth="1"/>
    <col min="5126" max="5126" width="21.36328125" bestFit="1" customWidth="1"/>
    <col min="5127" max="5127" width="20.90625" bestFit="1" customWidth="1"/>
    <col min="5128" max="5128" width="23.90625" bestFit="1" customWidth="1"/>
    <col min="5129" max="5129" width="20.26953125" bestFit="1" customWidth="1"/>
    <col min="5130" max="5130" width="25.81640625" bestFit="1" customWidth="1"/>
    <col min="5131" max="5131" width="28.81640625" bestFit="1" customWidth="1"/>
    <col min="5132" max="5132" width="21.36328125" bestFit="1" customWidth="1"/>
    <col min="5133" max="5133" width="13.08984375" bestFit="1" customWidth="1"/>
    <col min="5134" max="5134" width="16.08984375" bestFit="1" customWidth="1"/>
    <col min="5135" max="5135" width="21.36328125" bestFit="1" customWidth="1"/>
    <col min="5136" max="5136" width="14" bestFit="1" customWidth="1"/>
    <col min="5137" max="5137" width="17.08984375" bestFit="1" customWidth="1"/>
    <col min="5138" max="5138" width="20.26953125" bestFit="1" customWidth="1"/>
    <col min="5139" max="5139" width="17.36328125" bestFit="1" customWidth="1"/>
    <col min="5140" max="5140" width="20.36328125" bestFit="1" customWidth="1"/>
    <col min="5141" max="5141" width="21.36328125" bestFit="1" customWidth="1"/>
    <col min="5142" max="5142" width="14" bestFit="1" customWidth="1"/>
    <col min="5143" max="5143" width="17.08984375" bestFit="1" customWidth="1"/>
    <col min="5144" max="5144" width="11.08984375" bestFit="1" customWidth="1"/>
    <col min="5145" max="5145" width="25" bestFit="1" customWidth="1"/>
    <col min="5146" max="5146" width="28" bestFit="1" customWidth="1"/>
    <col min="5147" max="5147" width="21.36328125" bestFit="1" customWidth="1"/>
    <col min="5148" max="5148" width="13.6328125" bestFit="1" customWidth="1"/>
    <col min="5149" max="5149" width="14.90625" bestFit="1" customWidth="1"/>
    <col min="5150" max="5150" width="21.36328125" bestFit="1" customWidth="1"/>
    <col min="5151" max="5151" width="15.36328125" bestFit="1" customWidth="1"/>
    <col min="5152" max="5152" width="18.36328125" bestFit="1" customWidth="1"/>
    <col min="5153" max="5153" width="21.36328125" bestFit="1" customWidth="1"/>
    <col min="5154" max="5154" width="14" bestFit="1" customWidth="1"/>
    <col min="5155" max="5155" width="17.08984375" bestFit="1" customWidth="1"/>
    <col min="5156" max="5156" width="13.1796875" bestFit="1" customWidth="1"/>
    <col min="5157" max="5157" width="14" bestFit="1" customWidth="1"/>
    <col min="5158" max="5158" width="17.08984375" bestFit="1" customWidth="1"/>
    <col min="5159" max="5159" width="21.36328125" bestFit="1" customWidth="1"/>
    <col min="5160" max="5160" width="13.6328125" bestFit="1" customWidth="1"/>
    <col min="5161" max="5161" width="16.08984375" bestFit="1" customWidth="1"/>
    <col min="5162" max="5162" width="21.36328125" bestFit="1" customWidth="1"/>
    <col min="5163" max="5163" width="14" bestFit="1" customWidth="1"/>
    <col min="5164" max="5164" width="17.08984375" bestFit="1" customWidth="1"/>
    <col min="5165" max="5165" width="21.36328125" bestFit="1" customWidth="1"/>
    <col min="5166" max="5166" width="13.6328125" bestFit="1" customWidth="1"/>
    <col min="5167" max="5167" width="14.90625" bestFit="1" customWidth="1"/>
    <col min="5168" max="5168" width="21.36328125" bestFit="1" customWidth="1"/>
    <col min="5169" max="5169" width="13.6328125" bestFit="1" customWidth="1"/>
    <col min="5170" max="5170" width="14.90625" bestFit="1" customWidth="1"/>
    <col min="5171" max="5171" width="21.36328125" bestFit="1" customWidth="1"/>
    <col min="5172" max="5172" width="14" bestFit="1" customWidth="1"/>
    <col min="5173" max="5173" width="17.08984375" bestFit="1" customWidth="1"/>
    <col min="5174" max="5174" width="21.36328125" bestFit="1" customWidth="1"/>
    <col min="5175" max="5175" width="19.36328125" bestFit="1" customWidth="1"/>
    <col min="5176" max="5176" width="22.36328125" bestFit="1" customWidth="1"/>
    <col min="5177" max="5177" width="21.36328125" bestFit="1" customWidth="1"/>
    <col min="5178" max="5178" width="14" bestFit="1" customWidth="1"/>
    <col min="5179" max="5179" width="17.08984375" bestFit="1" customWidth="1"/>
    <col min="5180" max="5180" width="21.36328125" bestFit="1" customWidth="1"/>
    <col min="5181" max="5181" width="13.6328125" bestFit="1" customWidth="1"/>
    <col min="5182" max="5182" width="14.90625" bestFit="1" customWidth="1"/>
    <col min="5183" max="5183" width="21.36328125" bestFit="1" customWidth="1"/>
    <col min="5184" max="5184" width="24.7265625" bestFit="1" customWidth="1"/>
    <col min="5185" max="5185" width="27.7265625" bestFit="1" customWidth="1"/>
    <col min="5186" max="5186" width="21.36328125" bestFit="1" customWidth="1"/>
    <col min="5187" max="5187" width="14" bestFit="1" customWidth="1"/>
    <col min="5188" max="5188" width="17.08984375" bestFit="1" customWidth="1"/>
    <col min="5189" max="5189" width="20.26953125" bestFit="1" customWidth="1"/>
    <col min="5190" max="5190" width="14" bestFit="1" customWidth="1"/>
    <col min="5191" max="5191" width="17.08984375" bestFit="1" customWidth="1"/>
    <col min="5192" max="5192" width="21.36328125" bestFit="1" customWidth="1"/>
    <col min="5193" max="5193" width="14" bestFit="1" customWidth="1"/>
    <col min="5194" max="5194" width="17.08984375" bestFit="1" customWidth="1"/>
    <col min="5195" max="5195" width="21.36328125" bestFit="1" customWidth="1"/>
    <col min="5196" max="5196" width="14" bestFit="1" customWidth="1"/>
    <col min="5197" max="5197" width="17.08984375" bestFit="1" customWidth="1"/>
    <col min="5198" max="5198" width="21.36328125" bestFit="1" customWidth="1"/>
    <col min="5199" max="5199" width="27.81640625" bestFit="1" customWidth="1"/>
    <col min="5200" max="5200" width="30.81640625" bestFit="1" customWidth="1"/>
    <col min="5201" max="5201" width="10.08984375" bestFit="1" customWidth="1"/>
    <col min="5202" max="5202" width="24.7265625" bestFit="1" customWidth="1"/>
    <col min="5203" max="5203" width="27.7265625" bestFit="1" customWidth="1"/>
    <col min="5204" max="5204" width="11.08984375" bestFit="1" customWidth="1"/>
    <col min="5205" max="5205" width="21.7265625" bestFit="1" customWidth="1"/>
    <col min="5206" max="5206" width="24.7265625" bestFit="1" customWidth="1"/>
    <col min="5207" max="5207" width="21.36328125" bestFit="1" customWidth="1"/>
    <col min="5208" max="5208" width="24.7265625" bestFit="1" customWidth="1"/>
    <col min="5209" max="5209" width="27.7265625" bestFit="1" customWidth="1"/>
    <col min="5210" max="5210" width="21.36328125" bestFit="1" customWidth="1"/>
    <col min="5211" max="5211" width="22.26953125" bestFit="1" customWidth="1"/>
    <col min="5212" max="5212" width="25.36328125" bestFit="1" customWidth="1"/>
    <col min="5213" max="5213" width="7.54296875" bestFit="1" customWidth="1"/>
    <col min="5214" max="5214" width="20.90625" bestFit="1" customWidth="1"/>
    <col min="5215" max="5215" width="23.90625" bestFit="1" customWidth="1"/>
    <col min="5216" max="5216" width="21.36328125" bestFit="1" customWidth="1"/>
    <col min="5217" max="5217" width="20.36328125" bestFit="1" customWidth="1"/>
    <col min="5218" max="5218" width="23.36328125" bestFit="1" customWidth="1"/>
    <col min="5219" max="5219" width="21.36328125" bestFit="1" customWidth="1"/>
    <col min="5220" max="5220" width="24.7265625" bestFit="1" customWidth="1"/>
    <col min="5221" max="5221" width="27.7265625" bestFit="1" customWidth="1"/>
    <col min="5222" max="5222" width="21.36328125" bestFit="1" customWidth="1"/>
    <col min="5223" max="5223" width="14" bestFit="1" customWidth="1"/>
    <col min="5224" max="5224" width="17.08984375" bestFit="1" customWidth="1"/>
    <col min="5225" max="5225" width="21.36328125" bestFit="1" customWidth="1"/>
    <col min="5226" max="5226" width="15.36328125" bestFit="1" customWidth="1"/>
    <col min="5227" max="5227" width="18.36328125" bestFit="1" customWidth="1"/>
    <col min="5228" max="5228" width="21.36328125" bestFit="1" customWidth="1"/>
    <col min="5229" max="5229" width="14" bestFit="1" customWidth="1"/>
    <col min="5230" max="5230" width="17.08984375" bestFit="1" customWidth="1"/>
    <col min="5231" max="5231" width="21.36328125" bestFit="1" customWidth="1"/>
    <col min="5232" max="5232" width="26.453125" bestFit="1" customWidth="1"/>
    <col min="5233" max="5233" width="29.54296875" bestFit="1" customWidth="1"/>
    <col min="5234" max="5234" width="21.36328125" bestFit="1" customWidth="1"/>
    <col min="5235" max="5235" width="20.90625" bestFit="1" customWidth="1"/>
    <col min="5236" max="5236" width="23.90625" bestFit="1" customWidth="1"/>
    <col min="5237" max="5237" width="21.36328125" bestFit="1" customWidth="1"/>
    <col min="5238" max="5238" width="19" bestFit="1" customWidth="1"/>
    <col min="5239" max="5239" width="22" bestFit="1" customWidth="1"/>
    <col min="5240" max="5240" width="21.36328125" bestFit="1" customWidth="1"/>
    <col min="5241" max="5241" width="13.6328125" bestFit="1" customWidth="1"/>
    <col min="5242" max="5242" width="14.90625" bestFit="1" customWidth="1"/>
    <col min="5243" max="5243" width="21.36328125" bestFit="1" customWidth="1"/>
    <col min="5244" max="5244" width="14" bestFit="1" customWidth="1"/>
    <col min="5245" max="5245" width="17.08984375" bestFit="1" customWidth="1"/>
    <col min="5246" max="5246" width="21.36328125" bestFit="1" customWidth="1"/>
    <col min="5247" max="5248" width="14" bestFit="1" customWidth="1"/>
    <col min="5249" max="5249" width="17.08984375" bestFit="1" customWidth="1"/>
    <col min="5250" max="5250" width="21.36328125" bestFit="1" customWidth="1"/>
    <col min="5251" max="5251" width="16.26953125" bestFit="1" customWidth="1"/>
    <col min="5252" max="5252" width="19.26953125" bestFit="1" customWidth="1"/>
    <col min="5253" max="5253" width="21.36328125" bestFit="1" customWidth="1"/>
    <col min="5254" max="5254" width="13.6328125" bestFit="1" customWidth="1"/>
    <col min="5255" max="5255" width="14.90625" bestFit="1" customWidth="1"/>
    <col min="5256" max="5256" width="21.36328125" bestFit="1" customWidth="1"/>
    <col min="5257" max="5257" width="14" bestFit="1" customWidth="1"/>
    <col min="5258" max="5258" width="17.08984375" bestFit="1" customWidth="1"/>
    <col min="5259" max="5259" width="11.08984375" bestFit="1" customWidth="1"/>
    <col min="5260" max="5260" width="11.90625" bestFit="1" customWidth="1"/>
    <col min="5261" max="5261" width="14.90625" bestFit="1" customWidth="1"/>
    <col min="5262" max="5262" width="10.08984375" bestFit="1" customWidth="1"/>
    <col min="5263" max="5263" width="16.08984375" bestFit="1" customWidth="1"/>
    <col min="5264" max="5264" width="19.08984375" bestFit="1" customWidth="1"/>
    <col min="5265" max="5265" width="21.36328125" bestFit="1" customWidth="1"/>
    <col min="5266" max="5266" width="14" bestFit="1" customWidth="1"/>
    <col min="5267" max="5267" width="17.08984375" bestFit="1" customWidth="1"/>
    <col min="5268" max="5268" width="20.26953125" bestFit="1" customWidth="1"/>
    <col min="5269" max="5269" width="12.6328125" bestFit="1" customWidth="1"/>
    <col min="5270" max="5270" width="14.90625" bestFit="1" customWidth="1"/>
    <col min="5271" max="5271" width="21.36328125" bestFit="1" customWidth="1"/>
    <col min="5272" max="5272" width="14" bestFit="1" customWidth="1"/>
    <col min="5273" max="5273" width="17.08984375" bestFit="1" customWidth="1"/>
    <col min="5274" max="5274" width="21.36328125" bestFit="1" customWidth="1"/>
    <col min="5275" max="5275" width="17" bestFit="1" customWidth="1"/>
    <col min="5276" max="5276" width="20" bestFit="1" customWidth="1"/>
    <col min="5277" max="5277" width="13.1796875" bestFit="1" customWidth="1"/>
    <col min="5278" max="5278" width="13.6328125" bestFit="1" customWidth="1"/>
    <col min="5279" max="5279" width="14.90625" bestFit="1" customWidth="1"/>
    <col min="5280" max="5280" width="20.26953125" bestFit="1" customWidth="1"/>
    <col min="5281" max="5281" width="20.90625" bestFit="1" customWidth="1"/>
    <col min="5282" max="5282" width="23.90625" bestFit="1" customWidth="1"/>
    <col min="5283" max="5283" width="21.36328125" bestFit="1" customWidth="1"/>
    <col min="5284" max="5284" width="13.6328125" bestFit="1" customWidth="1"/>
    <col min="5285" max="5285" width="14.90625" bestFit="1" customWidth="1"/>
    <col min="5286" max="5286" width="20.26953125" bestFit="1" customWidth="1"/>
    <col min="5287" max="5287" width="22" bestFit="1" customWidth="1"/>
    <col min="5288" max="5288" width="25" bestFit="1" customWidth="1"/>
    <col min="5289" max="5289" width="21.36328125" bestFit="1" customWidth="1"/>
    <col min="5290" max="5290" width="14" bestFit="1" customWidth="1"/>
    <col min="5291" max="5291" width="17.08984375" bestFit="1" customWidth="1"/>
    <col min="5292" max="5292" width="21.36328125" bestFit="1" customWidth="1"/>
    <col min="5293" max="5293" width="13.6328125" bestFit="1" customWidth="1"/>
    <col min="5294" max="5294" width="14.54296875" bestFit="1" customWidth="1"/>
    <col min="5295" max="5295" width="21.36328125" bestFit="1" customWidth="1"/>
    <col min="5296" max="5296" width="22" bestFit="1" customWidth="1"/>
    <col min="5297" max="5297" width="25" bestFit="1" customWidth="1"/>
    <col min="5298" max="5298" width="21.36328125" bestFit="1" customWidth="1"/>
    <col min="5299" max="5299" width="16.26953125" bestFit="1" customWidth="1"/>
    <col min="5300" max="5300" width="19.26953125" bestFit="1" customWidth="1"/>
    <col min="5301" max="5301" width="10.08984375" bestFit="1" customWidth="1"/>
    <col min="5302" max="5302" width="14" bestFit="1" customWidth="1"/>
    <col min="5303" max="5303" width="17.08984375" bestFit="1" customWidth="1"/>
    <col min="5304" max="5304" width="21.36328125" bestFit="1" customWidth="1"/>
    <col min="5305" max="5305" width="15.36328125" bestFit="1" customWidth="1"/>
    <col min="5306" max="5306" width="18.36328125" bestFit="1" customWidth="1"/>
    <col min="5307" max="5307" width="9.08984375" bestFit="1" customWidth="1"/>
    <col min="5308" max="5308" width="16.54296875" bestFit="1" customWidth="1"/>
    <col min="5309" max="5309" width="19.54296875" bestFit="1" customWidth="1"/>
    <col min="5310" max="5310" width="21.36328125" bestFit="1" customWidth="1"/>
    <col min="5311" max="5311" width="14" bestFit="1" customWidth="1"/>
    <col min="5312" max="5312" width="17.08984375" bestFit="1" customWidth="1"/>
    <col min="5313" max="5313" width="21.36328125" bestFit="1" customWidth="1"/>
    <col min="5314" max="5314" width="27.81640625" bestFit="1" customWidth="1"/>
    <col min="5315" max="5315" width="30.81640625" bestFit="1" customWidth="1"/>
    <col min="5316" max="5316" width="21.36328125" bestFit="1" customWidth="1"/>
    <col min="5317" max="5317" width="16.08984375" bestFit="1" customWidth="1"/>
    <col min="5318" max="5318" width="19.08984375" bestFit="1" customWidth="1"/>
    <col min="5319" max="5319" width="21.36328125" bestFit="1" customWidth="1"/>
    <col min="5320" max="5320" width="25" bestFit="1" customWidth="1"/>
    <col min="5321" max="5321" width="28" bestFit="1" customWidth="1"/>
    <col min="5322" max="5322" width="21.36328125" bestFit="1" customWidth="1"/>
    <col min="5323" max="5323" width="19.1796875" bestFit="1" customWidth="1"/>
    <col min="5324" max="5324" width="22.1796875" bestFit="1" customWidth="1"/>
    <col min="5325" max="5325" width="17" bestFit="1" customWidth="1"/>
    <col min="5326" max="5326" width="20" bestFit="1" customWidth="1"/>
    <col min="5327" max="5327" width="11.453125" bestFit="1" customWidth="1"/>
    <col min="5328" max="5328" width="14.453125" bestFit="1" customWidth="1"/>
    <col min="5329" max="5329" width="20.1796875" bestFit="1" customWidth="1"/>
    <col min="5330" max="5330" width="23.1796875" bestFit="1" customWidth="1"/>
    <col min="5331" max="5331" width="21.36328125" bestFit="1" customWidth="1"/>
    <col min="5332" max="5332" width="24.36328125" bestFit="1" customWidth="1"/>
    <col min="5333" max="5333" width="14" bestFit="1" customWidth="1"/>
    <col min="5334" max="5334" width="17.08984375" bestFit="1" customWidth="1"/>
    <col min="5335" max="5335" width="15.36328125" bestFit="1" customWidth="1"/>
    <col min="5336" max="5336" width="18.36328125" bestFit="1" customWidth="1"/>
    <col min="5337" max="5337" width="7.54296875" bestFit="1" customWidth="1"/>
    <col min="5338" max="5338" width="22" bestFit="1" customWidth="1"/>
    <col min="5339" max="5339" width="25" bestFit="1" customWidth="1"/>
    <col min="5340" max="5340" width="21.36328125" bestFit="1" customWidth="1"/>
    <col min="5341" max="5341" width="24.7265625" bestFit="1" customWidth="1"/>
    <col min="5342" max="5342" width="27.7265625" bestFit="1" customWidth="1"/>
    <col min="5343" max="5343" width="21.36328125" bestFit="1" customWidth="1"/>
    <col min="5344" max="5344" width="24.7265625" bestFit="1" customWidth="1"/>
    <col min="5345" max="5345" width="27.7265625" bestFit="1" customWidth="1"/>
    <col min="5346" max="5346" width="9.08984375" bestFit="1" customWidth="1"/>
    <col min="5347" max="5347" width="14" bestFit="1" customWidth="1"/>
    <col min="5348" max="5348" width="17.08984375" bestFit="1" customWidth="1"/>
    <col min="5349" max="5349" width="21.36328125" bestFit="1" customWidth="1"/>
    <col min="5350" max="5350" width="15.36328125" bestFit="1" customWidth="1"/>
    <col min="5351" max="5351" width="18.36328125" bestFit="1" customWidth="1"/>
    <col min="5352" max="5352" width="21.36328125" bestFit="1" customWidth="1"/>
    <col min="5353" max="5353" width="21.90625" bestFit="1" customWidth="1"/>
    <col min="5354" max="5354" width="24.90625" bestFit="1" customWidth="1"/>
    <col min="5355" max="5355" width="21.36328125" bestFit="1" customWidth="1"/>
    <col min="5356" max="5356" width="14" bestFit="1" customWidth="1"/>
    <col min="5357" max="5357" width="17.08984375" bestFit="1" customWidth="1"/>
    <col min="5358" max="5358" width="21.36328125" bestFit="1" customWidth="1"/>
    <col min="5359" max="5359" width="14" bestFit="1" customWidth="1"/>
    <col min="5360" max="5360" width="17.08984375" bestFit="1" customWidth="1"/>
    <col min="5361" max="5362" width="21.36328125" bestFit="1" customWidth="1"/>
    <col min="5363" max="5363" width="24.36328125" bestFit="1" customWidth="1"/>
    <col min="5364" max="5364" width="21.36328125" bestFit="1" customWidth="1"/>
    <col min="5365" max="5365" width="13.6328125" bestFit="1" customWidth="1"/>
    <col min="5366" max="5366" width="14.90625" bestFit="1" customWidth="1"/>
    <col min="5367" max="5367" width="21.36328125" bestFit="1" customWidth="1"/>
    <col min="5368" max="5368" width="25" bestFit="1" customWidth="1"/>
    <col min="5369" max="5369" width="28" bestFit="1" customWidth="1"/>
    <col min="5370" max="5370" width="21.36328125" bestFit="1" customWidth="1"/>
    <col min="5371" max="5371" width="22" bestFit="1" customWidth="1"/>
    <col min="5372" max="5372" width="25" bestFit="1" customWidth="1"/>
    <col min="5373" max="5373" width="21.36328125" bestFit="1" customWidth="1"/>
    <col min="5374" max="5374" width="14" bestFit="1" customWidth="1"/>
    <col min="5375" max="5375" width="17.08984375" bestFit="1" customWidth="1"/>
    <col min="5376" max="5376" width="21.36328125" bestFit="1" customWidth="1"/>
    <col min="5377" max="5377" width="14" bestFit="1" customWidth="1"/>
    <col min="5378" max="5378" width="17.08984375" bestFit="1" customWidth="1"/>
    <col min="5379" max="5379" width="21.36328125" bestFit="1" customWidth="1"/>
    <col min="5380" max="5380" width="13.6328125" bestFit="1" customWidth="1"/>
    <col min="5381" max="5381" width="14.90625" bestFit="1" customWidth="1"/>
    <col min="5382" max="5382" width="21.36328125" bestFit="1" customWidth="1"/>
    <col min="5383" max="5383" width="19" bestFit="1" customWidth="1"/>
    <col min="5384" max="5384" width="22" bestFit="1" customWidth="1"/>
    <col min="5385" max="5385" width="21.36328125" bestFit="1" customWidth="1"/>
    <col min="5386" max="5386" width="23.81640625" bestFit="1" customWidth="1"/>
    <col min="5387" max="5387" width="26.81640625" bestFit="1" customWidth="1"/>
    <col min="5388" max="5388" width="21.36328125" bestFit="1" customWidth="1"/>
    <col min="5389" max="5389" width="20.1796875" bestFit="1" customWidth="1"/>
    <col min="5390" max="5390" width="23.1796875" bestFit="1" customWidth="1"/>
    <col min="5391" max="5391" width="21.36328125" bestFit="1" customWidth="1"/>
    <col min="5392" max="5392" width="14" bestFit="1" customWidth="1"/>
    <col min="5393" max="5393" width="17.08984375" bestFit="1" customWidth="1"/>
    <col min="5394" max="5394" width="21.36328125" bestFit="1" customWidth="1"/>
    <col min="5395" max="5395" width="19.36328125" bestFit="1" customWidth="1"/>
    <col min="5396" max="5396" width="22.36328125" bestFit="1" customWidth="1"/>
    <col min="5397" max="5397" width="21.36328125" bestFit="1" customWidth="1"/>
    <col min="5398" max="5398" width="25" bestFit="1" customWidth="1"/>
    <col min="5399" max="5399" width="28" bestFit="1" customWidth="1"/>
    <col min="5400" max="5400" width="21.36328125" bestFit="1" customWidth="1"/>
    <col min="5401" max="5401" width="16.54296875" bestFit="1" customWidth="1"/>
    <col min="5402" max="5402" width="19.54296875" bestFit="1" customWidth="1"/>
    <col min="5403" max="5403" width="21.36328125" bestFit="1" customWidth="1"/>
    <col min="5404" max="5404" width="13.6328125" bestFit="1" customWidth="1"/>
    <col min="5405" max="5405" width="16.08984375" bestFit="1" customWidth="1"/>
    <col min="5406" max="5406" width="21.36328125" bestFit="1" customWidth="1"/>
    <col min="5407" max="5407" width="13.6328125" bestFit="1" customWidth="1"/>
    <col min="5408" max="5408" width="14.90625" bestFit="1" customWidth="1"/>
    <col min="5409" max="5409" width="21.36328125" bestFit="1" customWidth="1"/>
    <col min="5410" max="5410" width="14" bestFit="1" customWidth="1"/>
    <col min="5411" max="5411" width="17.08984375" bestFit="1" customWidth="1"/>
    <col min="5412" max="5412" width="21.36328125" bestFit="1" customWidth="1"/>
    <col min="5413" max="5413" width="25" bestFit="1" customWidth="1"/>
    <col min="5414" max="5414" width="28" bestFit="1" customWidth="1"/>
    <col min="5415" max="5415" width="21.36328125" bestFit="1" customWidth="1"/>
    <col min="5416" max="5416" width="22" bestFit="1" customWidth="1"/>
    <col min="5417" max="5417" width="25" bestFit="1" customWidth="1"/>
    <col min="5418" max="5418" width="21.36328125" bestFit="1" customWidth="1"/>
    <col min="5419" max="5419" width="13.6328125" bestFit="1" customWidth="1"/>
    <col min="5420" max="5420" width="14.90625" bestFit="1" customWidth="1"/>
    <col min="5421" max="5421" width="21.36328125" bestFit="1" customWidth="1"/>
    <col min="5422" max="5422" width="13.6328125" bestFit="1" customWidth="1"/>
    <col min="5423" max="5423" width="15.1796875" bestFit="1" customWidth="1"/>
    <col min="5424" max="5424" width="21.36328125" bestFit="1" customWidth="1"/>
    <col min="5425" max="5425" width="24.7265625" bestFit="1" customWidth="1"/>
    <col min="5426" max="5426" width="27.7265625" bestFit="1" customWidth="1"/>
    <col min="5427" max="5428" width="21.36328125" bestFit="1" customWidth="1"/>
    <col min="5429" max="5429" width="24.36328125" bestFit="1" customWidth="1"/>
    <col min="5430" max="5430" width="21.36328125" bestFit="1" customWidth="1"/>
    <col min="5431" max="5431" width="15.36328125" bestFit="1" customWidth="1"/>
    <col min="5432" max="5432" width="18.36328125" bestFit="1" customWidth="1"/>
    <col min="5433" max="5433" width="9.08984375" bestFit="1" customWidth="1"/>
    <col min="5434" max="5434" width="14" bestFit="1" customWidth="1"/>
    <col min="5435" max="5435" width="17.08984375" bestFit="1" customWidth="1"/>
    <col min="5436" max="5436" width="21.36328125" bestFit="1" customWidth="1"/>
    <col min="5437" max="5437" width="14" bestFit="1" customWidth="1"/>
    <col min="5438" max="5438" width="17.08984375" bestFit="1" customWidth="1"/>
    <col min="5439" max="5439" width="21.36328125" bestFit="1" customWidth="1"/>
    <col min="5440" max="5440" width="16.08984375" bestFit="1" customWidth="1"/>
    <col min="5441" max="5441" width="19.08984375" bestFit="1" customWidth="1"/>
    <col min="5442" max="5442" width="21.36328125" bestFit="1" customWidth="1"/>
    <col min="5443" max="5443" width="14" bestFit="1" customWidth="1"/>
    <col min="5444" max="5444" width="17.08984375" bestFit="1" customWidth="1"/>
    <col min="5445" max="5445" width="21.36328125" bestFit="1" customWidth="1"/>
    <col min="5446" max="5446" width="24.7265625" bestFit="1" customWidth="1"/>
    <col min="5447" max="5447" width="27.7265625" bestFit="1" customWidth="1"/>
    <col min="5448" max="5448" width="21.36328125" bestFit="1" customWidth="1"/>
    <col min="5449" max="5449" width="21.7265625" bestFit="1" customWidth="1"/>
    <col min="5450" max="5450" width="24.7265625" bestFit="1" customWidth="1"/>
    <col min="5451" max="5451" width="20.26953125" bestFit="1" customWidth="1"/>
    <col min="5452" max="5452" width="13.6328125" bestFit="1" customWidth="1"/>
    <col min="5453" max="5453" width="14.90625" bestFit="1" customWidth="1"/>
    <col min="5454" max="5454" width="21.36328125" bestFit="1" customWidth="1"/>
    <col min="5455" max="5455" width="14" bestFit="1" customWidth="1"/>
    <col min="5456" max="5456" width="17.08984375" bestFit="1" customWidth="1"/>
    <col min="5457" max="5457" width="21.36328125" bestFit="1" customWidth="1"/>
    <col min="5458" max="5458" width="13.6328125" bestFit="1" customWidth="1"/>
    <col min="5459" max="5459" width="14.90625" bestFit="1" customWidth="1"/>
    <col min="5460" max="5460" width="14" bestFit="1" customWidth="1"/>
    <col min="5461" max="5461" width="17.08984375" bestFit="1" customWidth="1"/>
    <col min="5462" max="5462" width="21.36328125" bestFit="1" customWidth="1"/>
    <col min="5463" max="5463" width="14" bestFit="1" customWidth="1"/>
    <col min="5464" max="5464" width="17.08984375" bestFit="1" customWidth="1"/>
    <col min="5465" max="5465" width="21.36328125" bestFit="1" customWidth="1"/>
    <col min="5466" max="5466" width="22.26953125" bestFit="1" customWidth="1"/>
    <col min="5467" max="5467" width="25.36328125" bestFit="1" customWidth="1"/>
    <col min="5468" max="5468" width="13.1796875" bestFit="1" customWidth="1"/>
    <col min="5469" max="5469" width="14" bestFit="1" customWidth="1"/>
    <col min="5470" max="5470" width="17.08984375" bestFit="1" customWidth="1"/>
    <col min="5471" max="5471" width="21.36328125" bestFit="1" customWidth="1"/>
    <col min="5472" max="5472" width="17" bestFit="1" customWidth="1"/>
    <col min="5473" max="5473" width="20" bestFit="1" customWidth="1"/>
    <col min="5474" max="5474" width="21.36328125" bestFit="1" customWidth="1"/>
    <col min="5475" max="5475" width="17.36328125" bestFit="1" customWidth="1"/>
    <col min="5476" max="5476" width="20.36328125" bestFit="1" customWidth="1"/>
    <col min="5477" max="5479" width="14" bestFit="1" customWidth="1"/>
    <col min="5480" max="5480" width="17.08984375" bestFit="1" customWidth="1"/>
    <col min="5481" max="5481" width="21.36328125" bestFit="1" customWidth="1"/>
    <col min="5482" max="5482" width="13.6328125" bestFit="1" customWidth="1"/>
    <col min="5483" max="5483" width="14.90625" bestFit="1" customWidth="1"/>
    <col min="5484" max="5484" width="21.36328125" bestFit="1" customWidth="1"/>
    <col min="5485" max="5485" width="13.6328125" bestFit="1" customWidth="1"/>
    <col min="5486" max="5486" width="14.90625" bestFit="1" customWidth="1"/>
    <col min="5487" max="5487" width="21.36328125" bestFit="1" customWidth="1"/>
    <col min="5488" max="5488" width="20.7265625" bestFit="1" customWidth="1"/>
    <col min="5489" max="5489" width="23.7265625" bestFit="1" customWidth="1"/>
    <col min="5490" max="5490" width="21.36328125" bestFit="1" customWidth="1"/>
    <col min="5491" max="5491" width="25" bestFit="1" customWidth="1"/>
    <col min="5492" max="5492" width="28" bestFit="1" customWidth="1"/>
    <col min="5493" max="5493" width="21.36328125" bestFit="1" customWidth="1"/>
    <col min="5494" max="5494" width="20.7265625" bestFit="1" customWidth="1"/>
    <col min="5495" max="5495" width="23.7265625" bestFit="1" customWidth="1"/>
    <col min="5496" max="5496" width="21.36328125" bestFit="1" customWidth="1"/>
    <col min="5497" max="5497" width="16.54296875" bestFit="1" customWidth="1"/>
    <col min="5498" max="5498" width="19.54296875" bestFit="1" customWidth="1"/>
    <col min="5499" max="5499" width="21.36328125" bestFit="1" customWidth="1"/>
    <col min="5500" max="5500" width="14" bestFit="1" customWidth="1"/>
    <col min="5501" max="5501" width="17.08984375" bestFit="1" customWidth="1"/>
    <col min="5502" max="5502" width="21.36328125" bestFit="1" customWidth="1"/>
    <col min="5503" max="5503" width="13.6328125" bestFit="1" customWidth="1"/>
    <col min="5504" max="5504" width="16.08984375" bestFit="1" customWidth="1"/>
    <col min="5505" max="5505" width="21.36328125" bestFit="1" customWidth="1"/>
    <col min="5506" max="5506" width="14" bestFit="1" customWidth="1"/>
    <col min="5507" max="5507" width="17.08984375" bestFit="1" customWidth="1"/>
    <col min="5508" max="5508" width="21.36328125" bestFit="1" customWidth="1"/>
    <col min="5509" max="5509" width="22.26953125" bestFit="1" customWidth="1"/>
    <col min="5510" max="5510" width="25.36328125" bestFit="1" customWidth="1"/>
    <col min="5511" max="5511" width="20.1796875" bestFit="1" customWidth="1"/>
    <col min="5512" max="5512" width="23.1796875" bestFit="1" customWidth="1"/>
    <col min="5513" max="5513" width="7.54296875" bestFit="1" customWidth="1"/>
    <col min="5514" max="5514" width="13.6328125" bestFit="1" customWidth="1"/>
    <col min="5515" max="5515" width="14.90625" bestFit="1" customWidth="1"/>
    <col min="5516" max="5516" width="21.36328125" bestFit="1" customWidth="1"/>
    <col min="5517" max="5517" width="24.7265625" bestFit="1" customWidth="1"/>
    <col min="5518" max="5518" width="27.7265625" bestFit="1" customWidth="1"/>
    <col min="5519" max="5519" width="21.36328125" bestFit="1" customWidth="1"/>
    <col min="5520" max="5520" width="24.7265625" bestFit="1" customWidth="1"/>
    <col min="5521" max="5521" width="27.7265625" bestFit="1" customWidth="1"/>
    <col min="5522" max="5522" width="21.36328125" bestFit="1" customWidth="1"/>
    <col min="5523" max="5523" width="20.90625" bestFit="1" customWidth="1"/>
    <col min="5524" max="5524" width="23.90625" bestFit="1" customWidth="1"/>
    <col min="5525" max="5525" width="21.36328125" bestFit="1" customWidth="1"/>
    <col min="5526" max="5526" width="13.6328125" bestFit="1" customWidth="1"/>
    <col min="5527" max="5527" width="14.90625" bestFit="1" customWidth="1"/>
    <col min="5528" max="5528" width="21.36328125" bestFit="1" customWidth="1"/>
    <col min="5529" max="5529" width="13.6328125" bestFit="1" customWidth="1"/>
    <col min="5530" max="5530" width="14.90625" bestFit="1" customWidth="1"/>
    <col min="5531" max="5531" width="21.36328125" bestFit="1" customWidth="1"/>
    <col min="5532" max="5532" width="20.7265625" bestFit="1" customWidth="1"/>
    <col min="5533" max="5533" width="23.7265625" bestFit="1" customWidth="1"/>
    <col min="5534" max="5534" width="21.36328125" bestFit="1" customWidth="1"/>
    <col min="5535" max="5535" width="20.90625" bestFit="1" customWidth="1"/>
    <col min="5536" max="5536" width="23.90625" bestFit="1" customWidth="1"/>
    <col min="5537" max="5537" width="21.36328125" bestFit="1" customWidth="1"/>
    <col min="5538" max="5538" width="20.36328125" bestFit="1" customWidth="1"/>
    <col min="5539" max="5539" width="23.36328125" bestFit="1" customWidth="1"/>
    <col min="5540" max="5540" width="21.36328125" bestFit="1" customWidth="1"/>
    <col min="5541" max="5541" width="14" bestFit="1" customWidth="1"/>
    <col min="5542" max="5542" width="17.08984375" bestFit="1" customWidth="1"/>
    <col min="5543" max="5543" width="21.36328125" bestFit="1" customWidth="1"/>
    <col min="5544" max="5544" width="13.6328125" bestFit="1" customWidth="1"/>
    <col min="5545" max="5545" width="14.90625" bestFit="1" customWidth="1"/>
    <col min="5546" max="5546" width="21.36328125" bestFit="1" customWidth="1"/>
    <col min="5547" max="5547" width="20.90625" bestFit="1" customWidth="1"/>
    <col min="5548" max="5548" width="23.90625" bestFit="1" customWidth="1"/>
    <col min="5549" max="5549" width="20.26953125" bestFit="1" customWidth="1"/>
    <col min="5550" max="5550" width="15.36328125" bestFit="1" customWidth="1"/>
    <col min="5551" max="5551" width="18.36328125" bestFit="1" customWidth="1"/>
    <col min="5552" max="5552" width="21.36328125" bestFit="1" customWidth="1"/>
    <col min="5553" max="5553" width="13.6328125" bestFit="1" customWidth="1"/>
    <col min="5554" max="5554" width="14.90625" bestFit="1" customWidth="1"/>
    <col min="5555" max="5555" width="21.36328125" bestFit="1" customWidth="1"/>
    <col min="5556" max="5556" width="14" bestFit="1" customWidth="1"/>
    <col min="5557" max="5557" width="17.08984375" bestFit="1" customWidth="1"/>
    <col min="5558" max="5558" width="20.26953125" bestFit="1" customWidth="1"/>
    <col min="5559" max="5559" width="25" bestFit="1" customWidth="1"/>
    <col min="5560" max="5560" width="28" bestFit="1" customWidth="1"/>
    <col min="5561" max="5561" width="21.36328125" bestFit="1" customWidth="1"/>
    <col min="5562" max="5562" width="15.36328125" bestFit="1" customWidth="1"/>
    <col min="5563" max="5563" width="18.36328125" bestFit="1" customWidth="1"/>
    <col min="5564" max="5564" width="21.36328125" bestFit="1" customWidth="1"/>
    <col min="5565" max="5565" width="24.7265625" bestFit="1" customWidth="1"/>
    <col min="5566" max="5566" width="27.7265625" bestFit="1" customWidth="1"/>
    <col min="5567" max="5567" width="21.36328125" bestFit="1" customWidth="1"/>
    <col min="5568" max="5568" width="12.6328125" bestFit="1" customWidth="1"/>
    <col min="5569" max="5569" width="14.90625" bestFit="1" customWidth="1"/>
    <col min="5570" max="5570" width="21.36328125" bestFit="1" customWidth="1"/>
    <col min="5571" max="5571" width="25" bestFit="1" customWidth="1"/>
    <col min="5572" max="5572" width="28" bestFit="1" customWidth="1"/>
    <col min="5573" max="5573" width="21.36328125" bestFit="1" customWidth="1"/>
    <col min="5574" max="5574" width="14" bestFit="1" customWidth="1"/>
    <col min="5575" max="5575" width="17.08984375" bestFit="1" customWidth="1"/>
    <col min="5576" max="5576" width="21.36328125" bestFit="1" customWidth="1"/>
    <col min="5577" max="5577" width="14" bestFit="1" customWidth="1"/>
    <col min="5578" max="5578" width="17.08984375" bestFit="1" customWidth="1"/>
    <col min="5579" max="5579" width="20.26953125" bestFit="1" customWidth="1"/>
    <col min="5580" max="5580" width="22" bestFit="1" customWidth="1"/>
    <col min="5581" max="5581" width="25" bestFit="1" customWidth="1"/>
    <col min="5582" max="5582" width="21.36328125" bestFit="1" customWidth="1"/>
    <col min="5583" max="5583" width="13.6328125" bestFit="1" customWidth="1"/>
    <col min="5584" max="5584" width="14.90625" bestFit="1" customWidth="1"/>
    <col min="5585" max="5585" width="21.36328125" bestFit="1" customWidth="1"/>
    <col min="5586" max="5586" width="14" bestFit="1" customWidth="1"/>
    <col min="5587" max="5587" width="17.08984375" bestFit="1" customWidth="1"/>
    <col min="5588" max="5588" width="21.36328125" bestFit="1" customWidth="1"/>
    <col min="5589" max="5589" width="25" bestFit="1" customWidth="1"/>
    <col min="5590" max="5590" width="28" bestFit="1" customWidth="1"/>
    <col min="5591" max="5591" width="21.36328125" bestFit="1" customWidth="1"/>
    <col min="5592" max="5592" width="14" bestFit="1" customWidth="1"/>
    <col min="5593" max="5593" width="17.08984375" bestFit="1" customWidth="1"/>
    <col min="5594" max="5594" width="9.08984375" bestFit="1" customWidth="1"/>
    <col min="5595" max="5595" width="22" bestFit="1" customWidth="1"/>
    <col min="5596" max="5596" width="25" bestFit="1" customWidth="1"/>
    <col min="5597" max="5597" width="21.36328125" bestFit="1" customWidth="1"/>
    <col min="5598" max="5598" width="25" bestFit="1" customWidth="1"/>
    <col min="5599" max="5599" width="28" bestFit="1" customWidth="1"/>
    <col min="5600" max="5600" width="20.26953125" bestFit="1" customWidth="1"/>
    <col min="5601" max="5601" width="14" bestFit="1" customWidth="1"/>
    <col min="5602" max="5602" width="17.08984375" bestFit="1" customWidth="1"/>
    <col min="5603" max="5603" width="10.08984375" bestFit="1" customWidth="1"/>
    <col min="5604" max="5604" width="14" bestFit="1" customWidth="1"/>
    <col min="5605" max="5605" width="17.08984375" bestFit="1" customWidth="1"/>
    <col min="5606" max="5606" width="21.36328125" bestFit="1" customWidth="1"/>
    <col min="5607" max="5607" width="20.90625" bestFit="1" customWidth="1"/>
    <col min="5608" max="5608" width="23.90625" bestFit="1" customWidth="1"/>
    <col min="5609" max="5609" width="21.36328125" bestFit="1" customWidth="1"/>
    <col min="5610" max="5610" width="16.26953125" bestFit="1" customWidth="1"/>
    <col min="5611" max="5611" width="19.26953125" bestFit="1" customWidth="1"/>
    <col min="5612" max="5612" width="9.08984375" bestFit="1" customWidth="1"/>
    <col min="5613" max="5613" width="22.26953125" bestFit="1" customWidth="1"/>
    <col min="5614" max="5614" width="25.36328125" bestFit="1" customWidth="1"/>
    <col min="5615" max="5615" width="21.36328125" bestFit="1" customWidth="1"/>
    <col min="5616" max="5616" width="24.36328125" bestFit="1" customWidth="1"/>
    <col min="5617" max="5617" width="21.36328125" bestFit="1" customWidth="1"/>
    <col min="5618" max="5618" width="20.7265625" bestFit="1" customWidth="1"/>
    <col min="5619" max="5619" width="23.7265625" bestFit="1" customWidth="1"/>
    <col min="5620" max="5620" width="21.36328125" bestFit="1" customWidth="1"/>
    <col min="5621" max="5621" width="14" bestFit="1" customWidth="1"/>
    <col min="5622" max="5622" width="17.08984375" bestFit="1" customWidth="1"/>
    <col min="5623" max="5623" width="21.36328125" bestFit="1" customWidth="1"/>
    <col min="5624" max="5624" width="20.7265625" bestFit="1" customWidth="1"/>
    <col min="5625" max="5625" width="23.7265625" bestFit="1" customWidth="1"/>
    <col min="5626" max="5626" width="21.36328125" bestFit="1" customWidth="1"/>
    <col min="5627" max="5627" width="16.08984375" bestFit="1" customWidth="1"/>
    <col min="5628" max="5628" width="19.08984375" bestFit="1" customWidth="1"/>
    <col min="5629" max="5629" width="21.36328125" bestFit="1" customWidth="1"/>
    <col min="5630" max="5630" width="16.54296875" bestFit="1" customWidth="1"/>
    <col min="5631" max="5631" width="19.54296875" bestFit="1" customWidth="1"/>
    <col min="5632" max="5632" width="21.36328125" bestFit="1" customWidth="1"/>
    <col min="5633" max="5633" width="25" bestFit="1" customWidth="1"/>
    <col min="5634" max="5634" width="28" bestFit="1" customWidth="1"/>
    <col min="5635" max="5635" width="21.36328125" bestFit="1" customWidth="1"/>
    <col min="5636" max="5636" width="14" bestFit="1" customWidth="1"/>
    <col min="5637" max="5637" width="17.08984375" bestFit="1" customWidth="1"/>
    <col min="5638" max="5638" width="21.36328125" bestFit="1" customWidth="1"/>
    <col min="5639" max="5639" width="16.54296875" bestFit="1" customWidth="1"/>
    <col min="5640" max="5640" width="19.54296875" bestFit="1" customWidth="1"/>
    <col min="5641" max="5641" width="21.36328125" bestFit="1" customWidth="1"/>
    <col min="5642" max="5642" width="22" bestFit="1" customWidth="1"/>
    <col min="5643" max="5643" width="25" bestFit="1" customWidth="1"/>
    <col min="5644" max="5644" width="11.08984375" bestFit="1" customWidth="1"/>
    <col min="5645" max="5645" width="14" bestFit="1" customWidth="1"/>
    <col min="5646" max="5646" width="17.08984375" bestFit="1" customWidth="1"/>
    <col min="5647" max="5647" width="21.36328125" bestFit="1" customWidth="1"/>
    <col min="5648" max="5648" width="13.6328125" bestFit="1" customWidth="1"/>
    <col min="5649" max="5649" width="14.90625" bestFit="1" customWidth="1"/>
    <col min="5650" max="5650" width="21.36328125" bestFit="1" customWidth="1"/>
    <col min="5651" max="5651" width="16.54296875" bestFit="1" customWidth="1"/>
    <col min="5652" max="5652" width="19.54296875" bestFit="1" customWidth="1"/>
    <col min="5653" max="5653" width="21.36328125" bestFit="1" customWidth="1"/>
    <col min="5654" max="5654" width="20.90625" bestFit="1" customWidth="1"/>
    <col min="5655" max="5655" width="23.90625" bestFit="1" customWidth="1"/>
    <col min="5656" max="5656" width="21.36328125" bestFit="1" customWidth="1"/>
    <col min="5657" max="5657" width="14" bestFit="1" customWidth="1"/>
    <col min="5658" max="5658" width="17.08984375" bestFit="1" customWidth="1"/>
    <col min="5659" max="5659" width="21.36328125" bestFit="1" customWidth="1"/>
    <col min="5660" max="5660" width="17" bestFit="1" customWidth="1"/>
    <col min="5661" max="5661" width="20" bestFit="1" customWidth="1"/>
    <col min="5662" max="5662" width="12.08984375" bestFit="1" customWidth="1"/>
    <col min="5663" max="5663" width="13.6328125" bestFit="1" customWidth="1"/>
    <col min="5664" max="5664" width="14.90625" bestFit="1" customWidth="1"/>
    <col min="5665" max="5665" width="21.36328125" bestFit="1" customWidth="1"/>
    <col min="5666" max="5666" width="14" bestFit="1" customWidth="1"/>
    <col min="5667" max="5667" width="17.08984375" bestFit="1" customWidth="1"/>
    <col min="5668" max="5668" width="21.36328125" bestFit="1" customWidth="1"/>
    <col min="5669" max="5669" width="19.1796875" bestFit="1" customWidth="1"/>
    <col min="5670" max="5670" width="22.1796875" bestFit="1" customWidth="1"/>
    <col min="5671" max="5671" width="11.453125" bestFit="1" customWidth="1"/>
    <col min="5672" max="5672" width="14.453125" bestFit="1" customWidth="1"/>
    <col min="5673" max="5673" width="23.81640625" bestFit="1" customWidth="1"/>
    <col min="5674" max="5674" width="26.81640625" bestFit="1" customWidth="1"/>
    <col min="5675" max="5675" width="7.54296875" bestFit="1" customWidth="1"/>
    <col min="5676" max="5676" width="17" bestFit="1" customWidth="1"/>
    <col min="5677" max="5677" width="20" bestFit="1" customWidth="1"/>
    <col min="5678" max="5678" width="21.36328125" bestFit="1" customWidth="1"/>
    <col min="5679" max="5679" width="24.7265625" bestFit="1" customWidth="1"/>
    <col min="5680" max="5680" width="27.7265625" bestFit="1" customWidth="1"/>
    <col min="5681" max="5681" width="11.08984375" bestFit="1" customWidth="1"/>
    <col min="5682" max="5682" width="14" bestFit="1" customWidth="1"/>
    <col min="5683" max="5683" width="17.08984375" bestFit="1" customWidth="1"/>
    <col min="5684" max="5684" width="21.36328125" bestFit="1" customWidth="1"/>
    <col min="5685" max="5685" width="21.7265625" bestFit="1" customWidth="1"/>
    <col min="5686" max="5686" width="24.7265625" bestFit="1" customWidth="1"/>
    <col min="5687" max="5687" width="21.36328125" bestFit="1" customWidth="1"/>
    <col min="5688" max="5688" width="17" bestFit="1" customWidth="1"/>
    <col min="5689" max="5689" width="20" bestFit="1" customWidth="1"/>
    <col min="5690" max="5690" width="21.36328125" bestFit="1" customWidth="1"/>
    <col min="5691" max="5691" width="14" bestFit="1" customWidth="1"/>
    <col min="5692" max="5692" width="17.08984375" bestFit="1" customWidth="1"/>
    <col min="5693" max="5694" width="21.36328125" bestFit="1" customWidth="1"/>
    <col min="5695" max="5695" width="24.36328125" bestFit="1" customWidth="1"/>
    <col min="5696" max="5696" width="13.1796875" bestFit="1" customWidth="1"/>
    <col min="5697" max="5697" width="17" bestFit="1" customWidth="1"/>
    <col min="5698" max="5698" width="20" bestFit="1" customWidth="1"/>
    <col min="5699" max="5699" width="21.36328125" bestFit="1" customWidth="1"/>
    <col min="5700" max="5700" width="15.36328125" bestFit="1" customWidth="1"/>
    <col min="5701" max="5701" width="18.36328125" bestFit="1" customWidth="1"/>
    <col min="5702" max="5702" width="21.36328125" bestFit="1" customWidth="1"/>
    <col min="5703" max="5703" width="14" bestFit="1" customWidth="1"/>
    <col min="5704" max="5704" width="17.08984375" bestFit="1" customWidth="1"/>
    <col min="5705" max="5705" width="21.36328125" bestFit="1" customWidth="1"/>
    <col min="5706" max="5706" width="22" bestFit="1" customWidth="1"/>
    <col min="5707" max="5707" width="25" bestFit="1" customWidth="1"/>
    <col min="5708" max="5708" width="21.36328125" bestFit="1" customWidth="1"/>
    <col min="5709" max="5709" width="26.453125" bestFit="1" customWidth="1"/>
    <col min="5710" max="5710" width="29.54296875" bestFit="1" customWidth="1"/>
    <col min="5711" max="5711" width="21.36328125" bestFit="1" customWidth="1"/>
    <col min="5712" max="5712" width="21.90625" bestFit="1" customWidth="1"/>
    <col min="5713" max="5713" width="24.90625" bestFit="1" customWidth="1"/>
    <col min="5714" max="5714" width="21.36328125" bestFit="1" customWidth="1"/>
    <col min="5715" max="5715" width="19" bestFit="1" customWidth="1"/>
    <col min="5716" max="5716" width="22" bestFit="1" customWidth="1"/>
    <col min="5717" max="5717" width="13.1796875" bestFit="1" customWidth="1"/>
    <col min="5718" max="5718" width="20.90625" bestFit="1" customWidth="1"/>
    <col min="5719" max="5719" width="23.90625" bestFit="1" customWidth="1"/>
    <col min="5720" max="5720" width="21.36328125" bestFit="1" customWidth="1"/>
    <col min="5721" max="5721" width="25" bestFit="1" customWidth="1"/>
    <col min="5722" max="5722" width="28" bestFit="1" customWidth="1"/>
    <col min="5723" max="5723" width="21.36328125" bestFit="1" customWidth="1"/>
    <col min="5724" max="5724" width="19" bestFit="1" customWidth="1"/>
    <col min="5725" max="5725" width="22" bestFit="1" customWidth="1"/>
    <col min="5726" max="5726" width="21.36328125" bestFit="1" customWidth="1"/>
    <col min="5727" max="5727" width="14" bestFit="1" customWidth="1"/>
    <col min="5728" max="5728" width="17.08984375" bestFit="1" customWidth="1"/>
    <col min="5729" max="5729" width="21.36328125" bestFit="1" customWidth="1"/>
    <col min="5730" max="5730" width="14" bestFit="1" customWidth="1"/>
    <col min="5731" max="5731" width="17.08984375" bestFit="1" customWidth="1"/>
    <col min="5732" max="5732" width="21.36328125" bestFit="1" customWidth="1"/>
    <col min="5733" max="5733" width="14" bestFit="1" customWidth="1"/>
    <col min="5734" max="5734" width="17.08984375" bestFit="1" customWidth="1"/>
    <col min="5735" max="5735" width="21.36328125" bestFit="1" customWidth="1"/>
    <col min="5736" max="5736" width="14" bestFit="1" customWidth="1"/>
    <col min="5737" max="5737" width="17.08984375" bestFit="1" customWidth="1"/>
    <col min="5738" max="5738" width="7.54296875" bestFit="1" customWidth="1"/>
    <col min="5739" max="5739" width="25" bestFit="1" customWidth="1"/>
    <col min="5740" max="5740" width="28" bestFit="1" customWidth="1"/>
    <col min="5741" max="5741" width="21.36328125" bestFit="1" customWidth="1"/>
    <col min="5742" max="5742" width="16.08984375" bestFit="1" customWidth="1"/>
    <col min="5743" max="5743" width="19.08984375" bestFit="1" customWidth="1"/>
    <col min="5744" max="5744" width="21.36328125" bestFit="1" customWidth="1"/>
    <col min="5745" max="5745" width="20.90625" bestFit="1" customWidth="1"/>
    <col min="5746" max="5746" width="23.90625" bestFit="1" customWidth="1"/>
    <col min="5747" max="5747" width="21.36328125" bestFit="1" customWidth="1"/>
    <col min="5748" max="5748" width="13.6328125" bestFit="1" customWidth="1"/>
    <col min="5749" max="5749" width="14.90625" bestFit="1" customWidth="1"/>
    <col min="5750" max="5750" width="21.36328125" bestFit="1" customWidth="1"/>
    <col min="5751" max="5751" width="15.36328125" bestFit="1" customWidth="1"/>
    <col min="5752" max="5752" width="18.36328125" bestFit="1" customWidth="1"/>
    <col min="5753" max="5753" width="21.36328125" bestFit="1" customWidth="1"/>
    <col min="5754" max="5754" width="14" bestFit="1" customWidth="1"/>
    <col min="5755" max="5755" width="17.08984375" bestFit="1" customWidth="1"/>
    <col min="5756" max="5756" width="21.36328125" bestFit="1" customWidth="1"/>
    <col min="5757" max="5757" width="16.54296875" bestFit="1" customWidth="1"/>
    <col min="5758" max="5758" width="19.54296875" bestFit="1" customWidth="1"/>
    <col min="5759" max="5759" width="12.08984375" bestFit="1" customWidth="1"/>
    <col min="5760" max="5760" width="14" bestFit="1" customWidth="1"/>
    <col min="5761" max="5761" width="17.08984375" bestFit="1" customWidth="1"/>
    <col min="5762" max="5762" width="21.36328125" bestFit="1" customWidth="1"/>
    <col min="5763" max="5763" width="14" bestFit="1" customWidth="1"/>
    <col min="5764" max="5764" width="17.08984375" bestFit="1" customWidth="1"/>
    <col min="5765" max="5765" width="21.36328125" bestFit="1" customWidth="1"/>
    <col min="5766" max="5766" width="14" bestFit="1" customWidth="1"/>
    <col min="5767" max="5767" width="17.08984375" bestFit="1" customWidth="1"/>
    <col min="5768" max="5768" width="21.36328125" bestFit="1" customWidth="1"/>
    <col min="5769" max="5769" width="16.54296875" bestFit="1" customWidth="1"/>
    <col min="5770" max="5770" width="19.54296875" bestFit="1" customWidth="1"/>
    <col min="5771" max="5771" width="21.36328125" bestFit="1" customWidth="1"/>
    <col min="5772" max="5772" width="13.6328125" bestFit="1" customWidth="1"/>
    <col min="5773" max="5773" width="14.90625" bestFit="1" customWidth="1"/>
    <col min="5774" max="5774" width="21.36328125" bestFit="1" customWidth="1"/>
    <col min="5775" max="5775" width="14" bestFit="1" customWidth="1"/>
    <col min="5776" max="5776" width="17.08984375" bestFit="1" customWidth="1"/>
    <col min="5777" max="5777" width="21.36328125" bestFit="1" customWidth="1"/>
    <col min="5778" max="5778" width="13.6328125" bestFit="1" customWidth="1"/>
    <col min="5779" max="5779" width="14.90625" bestFit="1" customWidth="1"/>
    <col min="5780" max="5780" width="21.36328125" bestFit="1" customWidth="1"/>
    <col min="5781" max="5781" width="19.26953125" bestFit="1" customWidth="1"/>
    <col min="5782" max="5782" width="22.26953125" bestFit="1" customWidth="1"/>
    <col min="5783" max="5783" width="21.36328125" bestFit="1" customWidth="1"/>
    <col min="5784" max="5784" width="23.81640625" bestFit="1" customWidth="1"/>
    <col min="5785" max="5785" width="26.81640625" bestFit="1" customWidth="1"/>
    <col min="5786" max="5786" width="21.36328125" bestFit="1" customWidth="1"/>
    <col min="5787" max="5787" width="11.90625" bestFit="1" customWidth="1"/>
    <col min="5788" max="5788" width="14.90625" bestFit="1" customWidth="1"/>
    <col min="5789" max="5789" width="11.08984375" bestFit="1" customWidth="1"/>
    <col min="5790" max="5790" width="16.54296875" bestFit="1" customWidth="1"/>
    <col min="5791" max="5791" width="19.54296875" bestFit="1" customWidth="1"/>
    <col min="5792" max="5792" width="21.36328125" bestFit="1" customWidth="1"/>
    <col min="5793" max="5793" width="15.36328125" bestFit="1" customWidth="1"/>
    <col min="5794" max="5794" width="18.36328125" bestFit="1" customWidth="1"/>
    <col min="5795" max="5795" width="21.36328125" bestFit="1" customWidth="1"/>
    <col min="5796" max="5796" width="14" bestFit="1" customWidth="1"/>
    <col min="5797" max="5797" width="17.08984375" bestFit="1" customWidth="1"/>
    <col min="5798" max="5798" width="21.36328125" bestFit="1" customWidth="1"/>
    <col min="5799" max="5799" width="14" bestFit="1" customWidth="1"/>
    <col min="5800" max="5800" width="17.08984375" bestFit="1" customWidth="1"/>
    <col min="5801" max="5801" width="21.36328125" bestFit="1" customWidth="1"/>
    <col min="5802" max="5802" width="13.6328125" bestFit="1" customWidth="1"/>
    <col min="5803" max="5803" width="14.54296875" bestFit="1" customWidth="1"/>
    <col min="5804" max="5804" width="21.36328125" bestFit="1" customWidth="1"/>
    <col min="5805" max="5805" width="13.6328125" bestFit="1" customWidth="1"/>
    <col min="5806" max="5806" width="14.90625" bestFit="1" customWidth="1"/>
    <col min="5807" max="5807" width="21.36328125" bestFit="1" customWidth="1"/>
    <col min="5808" max="5808" width="16.08984375" bestFit="1" customWidth="1"/>
    <col min="5809" max="5809" width="19.08984375" bestFit="1" customWidth="1"/>
    <col min="5810" max="5810" width="21.36328125" bestFit="1" customWidth="1"/>
    <col min="5811" max="5811" width="20.90625" bestFit="1" customWidth="1"/>
    <col min="5812" max="5812" width="23.90625" bestFit="1" customWidth="1"/>
    <col min="5813" max="5813" width="21.36328125" bestFit="1" customWidth="1"/>
    <col min="5814" max="5814" width="14" bestFit="1" customWidth="1"/>
    <col min="5815" max="5815" width="17.08984375" bestFit="1" customWidth="1"/>
    <col min="5816" max="5816" width="21.36328125" bestFit="1" customWidth="1"/>
    <col min="5817" max="5817" width="14" bestFit="1" customWidth="1"/>
    <col min="5818" max="5818" width="17.08984375" bestFit="1" customWidth="1"/>
    <col min="5819" max="5819" width="21.36328125" bestFit="1" customWidth="1"/>
    <col min="5820" max="5820" width="25" bestFit="1" customWidth="1"/>
    <col min="5821" max="5821" width="28" bestFit="1" customWidth="1"/>
    <col min="5822" max="5822" width="21.36328125" bestFit="1" customWidth="1"/>
    <col min="5823" max="5823" width="14" bestFit="1" customWidth="1"/>
    <col min="5824" max="5824" width="17.08984375" bestFit="1" customWidth="1"/>
    <col min="5825" max="5825" width="21.36328125" bestFit="1" customWidth="1"/>
    <col min="5826" max="5826" width="15.36328125" bestFit="1" customWidth="1"/>
    <col min="5827" max="5827" width="18.36328125" bestFit="1" customWidth="1"/>
    <col min="5828" max="5828" width="21.36328125" bestFit="1" customWidth="1"/>
    <col min="5829" max="5829" width="14" bestFit="1" customWidth="1"/>
    <col min="5830" max="5830" width="17.08984375" bestFit="1" customWidth="1"/>
    <col min="5831" max="5831" width="20.26953125" bestFit="1" customWidth="1"/>
    <col min="5832" max="5832" width="22.26953125" bestFit="1" customWidth="1"/>
    <col min="5833" max="5833" width="25.36328125" bestFit="1" customWidth="1"/>
    <col min="5834" max="5834" width="14" bestFit="1" customWidth="1"/>
    <col min="5835" max="5835" width="17.08984375" bestFit="1" customWidth="1"/>
    <col min="5836" max="5836" width="10.08984375" bestFit="1" customWidth="1"/>
    <col min="5837" max="5837" width="24.7265625" bestFit="1" customWidth="1"/>
    <col min="5838" max="5838" width="27.7265625" bestFit="1" customWidth="1"/>
    <col min="5839" max="5839" width="21.36328125" bestFit="1" customWidth="1"/>
    <col min="5840" max="5840" width="25" bestFit="1" customWidth="1"/>
    <col min="5841" max="5841" width="28" bestFit="1" customWidth="1"/>
    <col min="5842" max="5842" width="19" bestFit="1" customWidth="1"/>
    <col min="5843" max="5843" width="22" bestFit="1" customWidth="1"/>
    <col min="5844" max="5844" width="21.36328125" bestFit="1" customWidth="1"/>
    <col min="5845" max="5845" width="20.7265625" bestFit="1" customWidth="1"/>
    <col min="5846" max="5846" width="23.7265625" bestFit="1" customWidth="1"/>
    <col min="5847" max="5847" width="21.36328125" bestFit="1" customWidth="1"/>
    <col min="5848" max="5848" width="14" bestFit="1" customWidth="1"/>
    <col min="5849" max="5849" width="17.08984375" bestFit="1" customWidth="1"/>
    <col min="5850" max="5850" width="21.36328125" bestFit="1" customWidth="1"/>
    <col min="5851" max="5851" width="19.36328125" bestFit="1" customWidth="1"/>
    <col min="5852" max="5852" width="22.36328125" bestFit="1" customWidth="1"/>
    <col min="5853" max="5853" width="10.08984375" bestFit="1" customWidth="1"/>
    <col min="5854" max="5854" width="20.54296875" bestFit="1" customWidth="1"/>
    <col min="5855" max="5855" width="23.54296875" bestFit="1" customWidth="1"/>
    <col min="5856" max="5856" width="21.36328125" bestFit="1" customWidth="1"/>
    <col min="5857" max="5857" width="24.7265625" bestFit="1" customWidth="1"/>
    <col min="5858" max="5858" width="27.7265625" bestFit="1" customWidth="1"/>
    <col min="5859" max="5859" width="21.36328125" bestFit="1" customWidth="1"/>
    <col min="5860" max="5860" width="27.81640625" bestFit="1" customWidth="1"/>
    <col min="5861" max="5861" width="30.81640625" bestFit="1" customWidth="1"/>
    <col min="5862" max="5862" width="9.08984375" bestFit="1" customWidth="1"/>
    <col min="5863" max="5863" width="22.26953125" bestFit="1" customWidth="1"/>
    <col min="5864" max="5864" width="25.36328125" bestFit="1" customWidth="1"/>
    <col min="5865" max="5865" width="14" bestFit="1" customWidth="1"/>
    <col min="5866" max="5866" width="17.08984375" bestFit="1" customWidth="1"/>
    <col min="5867" max="5867" width="21.36328125" bestFit="1" customWidth="1"/>
    <col min="5868" max="5868" width="19" bestFit="1" customWidth="1"/>
    <col min="5869" max="5869" width="22" bestFit="1" customWidth="1"/>
    <col min="5870" max="5870" width="21.36328125" bestFit="1" customWidth="1"/>
    <col min="5871" max="5871" width="14" bestFit="1" customWidth="1"/>
    <col min="5872" max="5872" width="17.08984375" bestFit="1" customWidth="1"/>
    <col min="5873" max="5873" width="21.36328125" bestFit="1" customWidth="1"/>
    <col min="5874" max="5874" width="14" bestFit="1" customWidth="1"/>
    <col min="5875" max="5875" width="17.08984375" bestFit="1" customWidth="1"/>
    <col min="5876" max="5876" width="21.36328125" bestFit="1" customWidth="1"/>
    <col min="5877" max="5877" width="21.90625" bestFit="1" customWidth="1"/>
    <col min="5878" max="5878" width="24.90625" bestFit="1" customWidth="1"/>
    <col min="5879" max="5879" width="21.36328125" bestFit="1" customWidth="1"/>
    <col min="5880" max="5880" width="24.7265625" bestFit="1" customWidth="1"/>
    <col min="5881" max="5881" width="27.7265625" bestFit="1" customWidth="1"/>
    <col min="5882" max="5882" width="21.36328125" bestFit="1" customWidth="1"/>
    <col min="5883" max="5883" width="25" bestFit="1" customWidth="1"/>
    <col min="5884" max="5884" width="28" bestFit="1" customWidth="1"/>
    <col min="5885" max="5885" width="21.36328125" bestFit="1" customWidth="1"/>
    <col min="5886" max="5886" width="13.6328125" bestFit="1" customWidth="1"/>
    <col min="5887" max="5887" width="14.90625" bestFit="1" customWidth="1"/>
    <col min="5888" max="5888" width="21.36328125" bestFit="1" customWidth="1"/>
    <col min="5889" max="5890" width="14" bestFit="1" customWidth="1"/>
    <col min="5891" max="5891" width="17.08984375" bestFit="1" customWidth="1"/>
    <col min="5892" max="5892" width="7.54296875" bestFit="1" customWidth="1"/>
    <col min="5893" max="5893" width="14" bestFit="1" customWidth="1"/>
    <col min="5894" max="5894" width="17.08984375" bestFit="1" customWidth="1"/>
    <col min="5895" max="5895" width="21.36328125" bestFit="1" customWidth="1"/>
    <col min="5896" max="5896" width="13.6328125" bestFit="1" customWidth="1"/>
    <col min="5897" max="5897" width="14.90625" bestFit="1" customWidth="1"/>
    <col min="5898" max="5898" width="21.36328125" bestFit="1" customWidth="1"/>
    <col min="5899" max="5899" width="24.7265625" bestFit="1" customWidth="1"/>
    <col min="5900" max="5900" width="27.7265625" bestFit="1" customWidth="1"/>
    <col min="5901" max="5901" width="21.36328125" bestFit="1" customWidth="1"/>
    <col min="5902" max="5902" width="14" bestFit="1" customWidth="1"/>
    <col min="5903" max="5903" width="17.08984375" bestFit="1" customWidth="1"/>
    <col min="5904" max="5904" width="20.26953125" bestFit="1" customWidth="1"/>
    <col min="5905" max="5905" width="14" bestFit="1" customWidth="1"/>
    <col min="5906" max="5906" width="17.08984375" bestFit="1" customWidth="1"/>
    <col min="5907" max="5907" width="21.36328125" bestFit="1" customWidth="1"/>
    <col min="5908" max="5908" width="14" bestFit="1" customWidth="1"/>
    <col min="5909" max="5909" width="17.08984375" bestFit="1" customWidth="1"/>
    <col min="5910" max="5910" width="21.36328125" bestFit="1" customWidth="1"/>
    <col min="5911" max="5911" width="14" bestFit="1" customWidth="1"/>
    <col min="5912" max="5912" width="17.08984375" bestFit="1" customWidth="1"/>
    <col min="5913" max="5913" width="9.08984375" bestFit="1" customWidth="1"/>
    <col min="5914" max="5914" width="20.7265625" bestFit="1" customWidth="1"/>
    <col min="5915" max="5915" width="23.7265625" bestFit="1" customWidth="1"/>
    <col min="5916" max="5916" width="21.36328125" bestFit="1" customWidth="1"/>
    <col min="5917" max="5917" width="25" bestFit="1" customWidth="1"/>
    <col min="5918" max="5918" width="28" bestFit="1" customWidth="1"/>
    <col min="5919" max="5919" width="21.36328125" bestFit="1" customWidth="1"/>
    <col min="5920" max="5920" width="17" bestFit="1" customWidth="1"/>
    <col min="5921" max="5921" width="20" bestFit="1" customWidth="1"/>
    <col min="5922" max="5922" width="9.08984375" bestFit="1" customWidth="1"/>
    <col min="5923" max="5923" width="21.36328125" bestFit="1" customWidth="1"/>
    <col min="5924" max="5924" width="24.36328125" bestFit="1" customWidth="1"/>
    <col min="5925" max="5925" width="21.36328125" bestFit="1" customWidth="1"/>
    <col min="5926" max="5926" width="14" bestFit="1" customWidth="1"/>
    <col min="5927" max="5927" width="17.08984375" bestFit="1" customWidth="1"/>
    <col min="5928" max="5928" width="21.36328125" bestFit="1" customWidth="1"/>
    <col min="5929" max="5929" width="14" bestFit="1" customWidth="1"/>
    <col min="5930" max="5930" width="17.08984375" bestFit="1" customWidth="1"/>
    <col min="5931" max="5931" width="21.36328125" bestFit="1" customWidth="1"/>
    <col min="5932" max="5932" width="17" bestFit="1" customWidth="1"/>
    <col min="5933" max="5933" width="20" bestFit="1" customWidth="1"/>
    <col min="5934" max="5934" width="21.36328125" bestFit="1" customWidth="1"/>
    <col min="5935" max="5935" width="25" bestFit="1" customWidth="1"/>
    <col min="5936" max="5936" width="28" bestFit="1" customWidth="1"/>
    <col min="5937" max="5937" width="21.36328125" bestFit="1" customWidth="1"/>
    <col min="5938" max="5938" width="14" bestFit="1" customWidth="1"/>
    <col min="5939" max="5939" width="17.08984375" bestFit="1" customWidth="1"/>
    <col min="5940" max="5940" width="21.36328125" bestFit="1" customWidth="1"/>
    <col min="5941" max="5941" width="16.54296875" bestFit="1" customWidth="1"/>
    <col min="5942" max="5942" width="19.54296875" bestFit="1" customWidth="1"/>
    <col min="5943" max="5943" width="21.36328125" bestFit="1" customWidth="1"/>
    <col min="5944" max="5944" width="14" bestFit="1" customWidth="1"/>
    <col min="5945" max="5945" width="17.08984375" bestFit="1" customWidth="1"/>
    <col min="5946" max="5946" width="21.36328125" bestFit="1" customWidth="1"/>
    <col min="5947" max="5947" width="16.08984375" bestFit="1" customWidth="1"/>
    <col min="5948" max="5948" width="19.08984375" bestFit="1" customWidth="1"/>
    <col min="5949" max="5949" width="20.26953125" bestFit="1" customWidth="1"/>
    <col min="5950" max="5950" width="25" bestFit="1" customWidth="1"/>
    <col min="5951" max="5951" width="28" bestFit="1" customWidth="1"/>
    <col min="5952" max="5952" width="20.26953125" bestFit="1" customWidth="1"/>
    <col min="5953" max="5953" width="15.36328125" bestFit="1" customWidth="1"/>
    <col min="5954" max="5954" width="18.36328125" bestFit="1" customWidth="1"/>
    <col min="5955" max="5955" width="21.36328125" bestFit="1" customWidth="1"/>
    <col min="5956" max="5956" width="21.90625" bestFit="1" customWidth="1"/>
    <col min="5957" max="5957" width="24.90625" bestFit="1" customWidth="1"/>
    <col min="5958" max="5958" width="21.36328125" bestFit="1" customWidth="1"/>
    <col min="5959" max="5959" width="14" bestFit="1" customWidth="1"/>
    <col min="5960" max="5960" width="17.08984375" bestFit="1" customWidth="1"/>
    <col min="5961" max="5961" width="21.36328125" bestFit="1" customWidth="1"/>
    <col min="5962" max="5962" width="14" bestFit="1" customWidth="1"/>
    <col min="5963" max="5963" width="17.08984375" bestFit="1" customWidth="1"/>
    <col min="5964" max="5964" width="10.08984375" bestFit="1" customWidth="1"/>
    <col min="5965" max="5965" width="16.08984375" bestFit="1" customWidth="1"/>
    <col min="5966" max="5966" width="19.08984375" bestFit="1" customWidth="1"/>
    <col min="5967" max="5967" width="21.36328125" bestFit="1" customWidth="1"/>
    <col min="5968" max="5968" width="25" bestFit="1" customWidth="1"/>
    <col min="5969" max="5969" width="28" bestFit="1" customWidth="1"/>
    <col min="5970" max="5970" width="21.36328125" bestFit="1" customWidth="1"/>
    <col min="5971" max="5971" width="13.6328125" bestFit="1" customWidth="1"/>
    <col min="5972" max="5972" width="14.90625" bestFit="1" customWidth="1"/>
    <col min="5973" max="5973" width="21.36328125" bestFit="1" customWidth="1"/>
    <col min="5974" max="5974" width="13.6328125" bestFit="1" customWidth="1"/>
    <col min="5975" max="5975" width="14.90625" bestFit="1" customWidth="1"/>
    <col min="5976" max="5976" width="21.36328125" bestFit="1" customWidth="1"/>
    <col min="5977" max="5977" width="27.81640625" bestFit="1" customWidth="1"/>
    <col min="5978" max="5978" width="30.81640625" bestFit="1" customWidth="1"/>
    <col min="5979" max="5979" width="21.36328125" bestFit="1" customWidth="1"/>
    <col min="5980" max="5980" width="14" bestFit="1" customWidth="1"/>
    <col min="5981" max="5981" width="17.08984375" bestFit="1" customWidth="1"/>
    <col min="5982" max="5982" width="9.08984375" bestFit="1" customWidth="1"/>
    <col min="5983" max="5983" width="20.90625" bestFit="1" customWidth="1"/>
    <col min="5984" max="5984" width="23.90625" bestFit="1" customWidth="1"/>
    <col min="5985" max="5985" width="21.36328125" bestFit="1" customWidth="1"/>
    <col min="5986" max="5986" width="22.26953125" bestFit="1" customWidth="1"/>
    <col min="5987" max="5987" width="25.36328125" bestFit="1" customWidth="1"/>
    <col min="5988" max="5989" width="21.36328125" bestFit="1" customWidth="1"/>
    <col min="5990" max="5990" width="24.36328125" bestFit="1" customWidth="1"/>
    <col min="5991" max="5991" width="21.36328125" bestFit="1" customWidth="1"/>
    <col min="5992" max="5992" width="20.90625" bestFit="1" customWidth="1"/>
    <col min="5993" max="5993" width="23.90625" bestFit="1" customWidth="1"/>
    <col min="5994" max="5994" width="21.36328125" bestFit="1" customWidth="1"/>
    <col min="5995" max="5995" width="14" bestFit="1" customWidth="1"/>
    <col min="5996" max="5996" width="17.08984375" bestFit="1" customWidth="1"/>
    <col min="5997" max="5997" width="21.36328125" bestFit="1" customWidth="1"/>
    <col min="5998" max="5998" width="13.6328125" bestFit="1" customWidth="1"/>
    <col min="5999" max="5999" width="14.90625" bestFit="1" customWidth="1"/>
    <col min="6000" max="6000" width="21.36328125" bestFit="1" customWidth="1"/>
    <col min="6001" max="6001" width="14" bestFit="1" customWidth="1"/>
    <col min="6002" max="6002" width="17.08984375" bestFit="1" customWidth="1"/>
    <col min="6003" max="6003" width="21.36328125" bestFit="1" customWidth="1"/>
    <col min="6004" max="6004" width="19" bestFit="1" customWidth="1"/>
    <col min="6005" max="6005" width="22" bestFit="1" customWidth="1"/>
    <col min="6006" max="6006" width="21.36328125" bestFit="1" customWidth="1"/>
    <col min="6007" max="6007" width="16.54296875" bestFit="1" customWidth="1"/>
    <col min="6008" max="6008" width="19.54296875" bestFit="1" customWidth="1"/>
    <col min="6009" max="6009" width="10.08984375" bestFit="1" customWidth="1"/>
    <col min="6010" max="6010" width="13.6328125" bestFit="1" customWidth="1"/>
    <col min="6011" max="6011" width="14.90625" bestFit="1" customWidth="1"/>
    <col min="6012" max="6012" width="21.36328125" bestFit="1" customWidth="1"/>
    <col min="6013" max="6013" width="24.7265625" bestFit="1" customWidth="1"/>
    <col min="6014" max="6014" width="27.7265625" bestFit="1" customWidth="1"/>
    <col min="6015" max="6015" width="11.08984375" bestFit="1" customWidth="1"/>
    <col min="6016" max="6016" width="13.6328125" bestFit="1" customWidth="1"/>
    <col min="6017" max="6017" width="14.90625" bestFit="1" customWidth="1"/>
    <col min="6018" max="6018" width="21.36328125" bestFit="1" customWidth="1"/>
    <col min="6019" max="6019" width="20.36328125" bestFit="1" customWidth="1"/>
    <col min="6020" max="6020" width="23.36328125" bestFit="1" customWidth="1"/>
    <col min="6021" max="6021" width="21.36328125" bestFit="1" customWidth="1"/>
    <col min="6022" max="6022" width="15.36328125" bestFit="1" customWidth="1"/>
    <col min="6023" max="6023" width="18.36328125" bestFit="1" customWidth="1"/>
    <col min="6024" max="6024" width="21.36328125" bestFit="1" customWidth="1"/>
    <col min="6025" max="6025" width="20.90625" bestFit="1" customWidth="1"/>
    <col min="6026" max="6026" width="23.90625" bestFit="1" customWidth="1"/>
    <col min="6027" max="6027" width="21.36328125" bestFit="1" customWidth="1"/>
    <col min="6028" max="6028" width="14" bestFit="1" customWidth="1"/>
    <col min="6029" max="6029" width="17.08984375" bestFit="1" customWidth="1"/>
    <col min="6030" max="6030" width="21.36328125" bestFit="1" customWidth="1"/>
    <col min="6031" max="6031" width="13.6328125" bestFit="1" customWidth="1"/>
    <col min="6032" max="6032" width="14.54296875" bestFit="1" customWidth="1"/>
    <col min="6033" max="6033" width="21.36328125" bestFit="1" customWidth="1"/>
    <col min="6034" max="6034" width="17" bestFit="1" customWidth="1"/>
    <col min="6035" max="6035" width="20" bestFit="1" customWidth="1"/>
    <col min="6036" max="6036" width="21.36328125" bestFit="1" customWidth="1"/>
    <col min="6037" max="6037" width="19.36328125" bestFit="1" customWidth="1"/>
    <col min="6038" max="6038" width="22.36328125" bestFit="1" customWidth="1"/>
    <col min="6039" max="6039" width="21.36328125" bestFit="1" customWidth="1"/>
    <col min="6040" max="6040" width="14" bestFit="1" customWidth="1"/>
    <col min="6041" max="6041" width="17.08984375" bestFit="1" customWidth="1"/>
    <col min="6042" max="6042" width="21.36328125" bestFit="1" customWidth="1"/>
    <col min="6043" max="6043" width="16.08984375" bestFit="1" customWidth="1"/>
    <col min="6044" max="6044" width="19.08984375" bestFit="1" customWidth="1"/>
    <col min="6045" max="6045" width="21.36328125" bestFit="1" customWidth="1"/>
    <col min="6046" max="6046" width="17" bestFit="1" customWidth="1"/>
    <col min="6047" max="6047" width="20" bestFit="1" customWidth="1"/>
    <col min="6048" max="6048" width="21.36328125" bestFit="1" customWidth="1"/>
    <col min="6049" max="6049" width="16.08984375" bestFit="1" customWidth="1"/>
    <col min="6050" max="6050" width="19.08984375" bestFit="1" customWidth="1"/>
    <col min="6051" max="6051" width="20.26953125" bestFit="1" customWidth="1"/>
    <col min="6052" max="6052" width="13.6328125" bestFit="1" customWidth="1"/>
    <col min="6053" max="6053" width="14.90625" bestFit="1" customWidth="1"/>
    <col min="6054" max="6054" width="21.36328125" bestFit="1" customWidth="1"/>
    <col min="6055" max="6055" width="20.1796875" bestFit="1" customWidth="1"/>
    <col min="6056" max="6056" width="23.1796875" bestFit="1" customWidth="1"/>
    <col min="6057" max="6057" width="21.36328125" bestFit="1" customWidth="1"/>
    <col min="6058" max="6058" width="14" bestFit="1" customWidth="1"/>
    <col min="6059" max="6059" width="17.08984375" bestFit="1" customWidth="1"/>
    <col min="6060" max="6060" width="21.36328125" bestFit="1" customWidth="1"/>
    <col min="6061" max="6061" width="14" bestFit="1" customWidth="1"/>
    <col min="6062" max="6062" width="17.08984375" bestFit="1" customWidth="1"/>
    <col min="6063" max="6063" width="21.36328125" bestFit="1" customWidth="1"/>
    <col min="6064" max="6064" width="12.6328125" bestFit="1" customWidth="1"/>
    <col min="6065" max="6065" width="15.1796875" bestFit="1" customWidth="1"/>
    <col min="6066" max="6066" width="21.36328125" bestFit="1" customWidth="1"/>
    <col min="6067" max="6067" width="13.6328125" bestFit="1" customWidth="1"/>
    <col min="6068" max="6068" width="14.90625" bestFit="1" customWidth="1"/>
    <col min="6069" max="6069" width="21.36328125" bestFit="1" customWidth="1"/>
    <col min="6070" max="6070" width="18.453125" bestFit="1" customWidth="1"/>
    <col min="6071" max="6071" width="21.54296875" bestFit="1" customWidth="1"/>
    <col min="6072" max="6072" width="21.36328125" bestFit="1" customWidth="1"/>
    <col min="6073" max="6073" width="27.81640625" bestFit="1" customWidth="1"/>
    <col min="6074" max="6074" width="30.81640625" bestFit="1" customWidth="1"/>
    <col min="6075" max="6076" width="21.36328125" bestFit="1" customWidth="1"/>
    <col min="6077" max="6077" width="24.36328125" bestFit="1" customWidth="1"/>
    <col min="6078" max="6078" width="21.36328125" bestFit="1" customWidth="1"/>
    <col min="6079" max="6079" width="14" bestFit="1" customWidth="1"/>
    <col min="6080" max="6080" width="17.08984375" bestFit="1" customWidth="1"/>
    <col min="6081" max="6081" width="21.36328125" bestFit="1" customWidth="1"/>
    <col min="6082" max="6082" width="12.6328125" bestFit="1" customWidth="1"/>
    <col min="6083" max="6083" width="14.90625" bestFit="1" customWidth="1"/>
    <col min="6084" max="6084" width="21.36328125" bestFit="1" customWidth="1"/>
    <col min="6085" max="6085" width="25.81640625" bestFit="1" customWidth="1"/>
    <col min="6086" max="6086" width="28.81640625" bestFit="1" customWidth="1"/>
    <col min="6087" max="6087" width="22.1796875" bestFit="1" customWidth="1"/>
    <col min="6088" max="6088" width="25.26953125" bestFit="1" customWidth="1"/>
    <col min="6089" max="6089" width="21.36328125" bestFit="1" customWidth="1"/>
    <col min="6090" max="6090" width="24.36328125" bestFit="1" customWidth="1"/>
    <col min="6091" max="6092" width="16.08984375" bestFit="1" customWidth="1"/>
    <col min="6093" max="6093" width="19.08984375" bestFit="1" customWidth="1"/>
    <col min="6094" max="6094" width="14" bestFit="1" customWidth="1"/>
    <col min="6095" max="6095" width="17.08984375" bestFit="1" customWidth="1"/>
    <col min="6096" max="6096" width="7.54296875" bestFit="1" customWidth="1"/>
    <col min="6097" max="6097" width="13.6328125" bestFit="1" customWidth="1"/>
    <col min="6098" max="6098" width="14.90625" bestFit="1" customWidth="1"/>
    <col min="6099" max="6099" width="21.36328125" bestFit="1" customWidth="1"/>
    <col min="6100" max="6100" width="11.90625" bestFit="1" customWidth="1"/>
    <col min="6101" max="6101" width="14.90625" bestFit="1" customWidth="1"/>
    <col min="6102" max="6102" width="10.08984375" bestFit="1" customWidth="1"/>
    <col min="6103" max="6103" width="14" bestFit="1" customWidth="1"/>
    <col min="6104" max="6104" width="17.08984375" bestFit="1" customWidth="1"/>
    <col min="6105" max="6105" width="21.36328125" bestFit="1" customWidth="1"/>
    <col min="6106" max="6106" width="13.6328125" bestFit="1" customWidth="1"/>
    <col min="6107" max="6107" width="14.90625" bestFit="1" customWidth="1"/>
    <col min="6108" max="6108" width="21.36328125" bestFit="1" customWidth="1"/>
    <col min="6109" max="6109" width="17" bestFit="1" customWidth="1"/>
    <col min="6110" max="6110" width="20" bestFit="1" customWidth="1"/>
    <col min="6111" max="6111" width="21.36328125" bestFit="1" customWidth="1"/>
    <col min="6112" max="6112" width="22" bestFit="1" customWidth="1"/>
    <col min="6113" max="6113" width="25" bestFit="1" customWidth="1"/>
    <col min="6114" max="6114" width="21.36328125" bestFit="1" customWidth="1"/>
    <col min="6115" max="6115" width="25" bestFit="1" customWidth="1"/>
    <col min="6116" max="6116" width="28" bestFit="1" customWidth="1"/>
    <col min="6117" max="6117" width="21.36328125" bestFit="1" customWidth="1"/>
    <col min="6118" max="6118" width="14" bestFit="1" customWidth="1"/>
    <col min="6119" max="6119" width="17.08984375" bestFit="1" customWidth="1"/>
    <col min="6120" max="6120" width="10.08984375" bestFit="1" customWidth="1"/>
    <col min="6121" max="6121" width="14" bestFit="1" customWidth="1"/>
    <col min="6122" max="6122" width="17.08984375" bestFit="1" customWidth="1"/>
    <col min="6123" max="6123" width="21.36328125" bestFit="1" customWidth="1"/>
    <col min="6124" max="6124" width="16.08984375" bestFit="1" customWidth="1"/>
    <col min="6125" max="6125" width="19.08984375" bestFit="1" customWidth="1"/>
    <col min="6126" max="6126" width="21.36328125" bestFit="1" customWidth="1"/>
    <col min="6127" max="6127" width="13.6328125" bestFit="1" customWidth="1"/>
    <col min="6128" max="6128" width="14.90625" bestFit="1" customWidth="1"/>
    <col min="6129" max="6129" width="21.36328125" bestFit="1" customWidth="1"/>
    <col min="6130" max="6130" width="25" bestFit="1" customWidth="1"/>
    <col min="6131" max="6131" width="28" bestFit="1" customWidth="1"/>
    <col min="6132" max="6132" width="21.36328125" bestFit="1" customWidth="1"/>
    <col min="6133" max="6133" width="14" bestFit="1" customWidth="1"/>
    <col min="6134" max="6134" width="17.08984375" bestFit="1" customWidth="1"/>
    <col min="6135" max="6135" width="21.36328125" bestFit="1" customWidth="1"/>
    <col min="6136" max="6136" width="13.6328125" bestFit="1" customWidth="1"/>
    <col min="6137" max="6137" width="14.90625" bestFit="1" customWidth="1"/>
    <col min="6138" max="6138" width="21.36328125" bestFit="1" customWidth="1"/>
    <col min="6139" max="6139" width="14" bestFit="1" customWidth="1"/>
    <col min="6140" max="6140" width="17.08984375" bestFit="1" customWidth="1"/>
    <col min="6141" max="6141" width="9.08984375" bestFit="1" customWidth="1"/>
    <col min="6142" max="6142" width="17" bestFit="1" customWidth="1"/>
    <col min="6143" max="6143" width="20" bestFit="1" customWidth="1"/>
    <col min="6144" max="6144" width="21.36328125" bestFit="1" customWidth="1"/>
    <col min="6145" max="6145" width="20.36328125" bestFit="1" customWidth="1"/>
    <col min="6146" max="6146" width="23.36328125" bestFit="1" customWidth="1"/>
    <col min="6147" max="6147" width="21.36328125" bestFit="1" customWidth="1"/>
    <col min="6148" max="6148" width="22" bestFit="1" customWidth="1"/>
    <col min="6149" max="6149" width="25" bestFit="1" customWidth="1"/>
    <col min="6150" max="6150" width="21.36328125" bestFit="1" customWidth="1"/>
    <col min="6151" max="6151" width="17" bestFit="1" customWidth="1"/>
    <col min="6152" max="6152" width="20" bestFit="1" customWidth="1"/>
    <col min="6153" max="6153" width="21.36328125" bestFit="1" customWidth="1"/>
    <col min="6154" max="6154" width="14" bestFit="1" customWidth="1"/>
    <col min="6155" max="6155" width="17.08984375" bestFit="1" customWidth="1"/>
    <col min="6156" max="6157" width="21.36328125" bestFit="1" customWidth="1"/>
    <col min="6158" max="6158" width="24.36328125" bestFit="1" customWidth="1"/>
    <col min="6159" max="6159" width="10.08984375" bestFit="1" customWidth="1"/>
    <col min="6160" max="6160" width="13.6328125" bestFit="1" customWidth="1"/>
    <col min="6161" max="6161" width="14.90625" bestFit="1" customWidth="1"/>
    <col min="6162" max="6162" width="21.36328125" bestFit="1" customWidth="1"/>
    <col min="6163" max="6163" width="13.6328125" bestFit="1" customWidth="1"/>
    <col min="6164" max="6164" width="14.90625" bestFit="1" customWidth="1"/>
    <col min="6165" max="6165" width="21.36328125" bestFit="1" customWidth="1"/>
    <col min="6166" max="6166" width="16.08984375" bestFit="1" customWidth="1"/>
    <col min="6167" max="6167" width="19.08984375" bestFit="1" customWidth="1"/>
    <col min="6168" max="6168" width="10.08984375" bestFit="1" customWidth="1"/>
    <col min="6169" max="6169" width="24.7265625" bestFit="1" customWidth="1"/>
    <col min="6170" max="6170" width="27.7265625" bestFit="1" customWidth="1"/>
    <col min="6171" max="6171" width="21.36328125" bestFit="1" customWidth="1"/>
    <col min="6172" max="6172" width="12.1796875" bestFit="1" customWidth="1"/>
    <col min="6173" max="6173" width="15.1796875" bestFit="1" customWidth="1"/>
    <col min="6174" max="6174" width="7.54296875" bestFit="1" customWidth="1"/>
    <col min="6175" max="6175" width="14" bestFit="1" customWidth="1"/>
    <col min="6176" max="6176" width="17.08984375" bestFit="1" customWidth="1"/>
    <col min="6177" max="6177" width="21.36328125" bestFit="1" customWidth="1"/>
    <col min="6178" max="6178" width="11.90625" bestFit="1" customWidth="1"/>
    <col min="6179" max="6179" width="14.90625" bestFit="1" customWidth="1"/>
    <col min="6180" max="6180" width="10.08984375" bestFit="1" customWidth="1"/>
    <col min="6181" max="6181" width="20.90625" bestFit="1" customWidth="1"/>
    <col min="6182" max="6182" width="23.90625" bestFit="1" customWidth="1"/>
    <col min="6183" max="6183" width="12.08984375" bestFit="1" customWidth="1"/>
    <col min="6184" max="6184" width="21.36328125" bestFit="1" customWidth="1"/>
    <col min="6185" max="6185" width="24.36328125" bestFit="1" customWidth="1"/>
    <col min="6186" max="6186" width="10.08984375" bestFit="1" customWidth="1"/>
    <col min="6187" max="6187" width="24.7265625" bestFit="1" customWidth="1"/>
    <col min="6188" max="6188" width="27.7265625" bestFit="1" customWidth="1"/>
    <col min="6189" max="6189" width="17.26953125" bestFit="1" customWidth="1"/>
    <col min="6190" max="6190" width="21.7265625" bestFit="1" customWidth="1"/>
    <col min="6191" max="6191" width="24.7265625" bestFit="1" customWidth="1"/>
    <col min="6192" max="6192" width="20.26953125" bestFit="1" customWidth="1"/>
    <col min="6193" max="6193" width="19.1796875" bestFit="1" customWidth="1"/>
    <col min="6194" max="6194" width="22.1796875" bestFit="1" customWidth="1"/>
    <col min="6195" max="6195" width="21.36328125" bestFit="1" customWidth="1"/>
    <col min="6196" max="6196" width="14" bestFit="1" customWidth="1"/>
    <col min="6197" max="6197" width="17.08984375" bestFit="1" customWidth="1"/>
    <col min="6198" max="6198" width="21.36328125" bestFit="1" customWidth="1"/>
    <col min="6199" max="6199" width="17" bestFit="1" customWidth="1"/>
    <col min="6200" max="6200" width="20" bestFit="1" customWidth="1"/>
    <col min="6201" max="6201" width="11.90625" bestFit="1" customWidth="1"/>
    <col min="6202" max="6202" width="14.90625" bestFit="1" customWidth="1"/>
    <col min="6203" max="6203" width="16.26953125" bestFit="1" customWidth="1"/>
    <col min="6204" max="6204" width="19.26953125" bestFit="1" customWidth="1"/>
    <col min="6205" max="6205" width="21.36328125" bestFit="1" customWidth="1"/>
    <col min="6206" max="6206" width="26.453125" bestFit="1" customWidth="1"/>
    <col min="6207" max="6207" width="29.54296875" bestFit="1" customWidth="1"/>
    <col min="6208" max="6208" width="10.08984375" bestFit="1" customWidth="1"/>
    <col min="6209" max="6209" width="15.36328125" bestFit="1" customWidth="1"/>
    <col min="6210" max="6210" width="18.36328125" bestFit="1" customWidth="1"/>
    <col min="6211" max="6211" width="21.36328125" bestFit="1" customWidth="1"/>
    <col min="6212" max="6212" width="14" bestFit="1" customWidth="1"/>
    <col min="6213" max="6213" width="17.08984375" bestFit="1" customWidth="1"/>
    <col min="6214" max="6214" width="9.08984375" bestFit="1" customWidth="1"/>
    <col min="6215" max="6215" width="13.6328125" bestFit="1" customWidth="1"/>
    <col min="6216" max="6216" width="14.90625" bestFit="1" customWidth="1"/>
    <col min="6217" max="6217" width="21.36328125" bestFit="1" customWidth="1"/>
    <col min="6218" max="6218" width="21.7265625" bestFit="1" customWidth="1"/>
    <col min="6219" max="6219" width="24.7265625" bestFit="1" customWidth="1"/>
    <col min="6220" max="6220" width="11.08984375" bestFit="1" customWidth="1"/>
    <col min="6221" max="6222" width="13.6328125" bestFit="1" customWidth="1"/>
    <col min="6223" max="6223" width="14.90625" bestFit="1" customWidth="1"/>
    <col min="6224" max="6224" width="21.36328125" bestFit="1" customWidth="1"/>
    <col min="6225" max="6225" width="14" bestFit="1" customWidth="1"/>
    <col min="6226" max="6226" width="17.08984375" bestFit="1" customWidth="1"/>
    <col min="6227" max="6227" width="7.54296875" bestFit="1" customWidth="1"/>
    <col min="6228" max="6228" width="19.1796875" bestFit="1" customWidth="1"/>
    <col min="6229" max="6229" width="22.1796875" bestFit="1" customWidth="1"/>
    <col min="6230" max="6230" width="21.36328125" bestFit="1" customWidth="1"/>
    <col min="6231" max="6231" width="14" bestFit="1" customWidth="1"/>
    <col min="6232" max="6232" width="17.08984375" bestFit="1" customWidth="1"/>
    <col min="6233" max="6233" width="21.36328125" bestFit="1" customWidth="1"/>
    <col min="6234" max="6234" width="14" bestFit="1" customWidth="1"/>
    <col min="6235" max="6235" width="17.08984375" bestFit="1" customWidth="1"/>
    <col min="6236" max="6236" width="21.36328125" bestFit="1" customWidth="1"/>
    <col min="6237" max="6237" width="20.90625" bestFit="1" customWidth="1"/>
    <col min="6238" max="6238" width="23.90625" bestFit="1" customWidth="1"/>
    <col min="6239" max="6239" width="21.36328125" bestFit="1" customWidth="1"/>
    <col min="6240" max="6240" width="20.7265625" bestFit="1" customWidth="1"/>
    <col min="6241" max="6241" width="23.7265625" bestFit="1" customWidth="1"/>
    <col min="6242" max="6242" width="20.26953125" bestFit="1" customWidth="1"/>
    <col min="6243" max="6243" width="23.81640625" bestFit="1" customWidth="1"/>
    <col min="6244" max="6244" width="26.81640625" bestFit="1" customWidth="1"/>
    <col min="6245" max="6245" width="21.36328125" bestFit="1" customWidth="1"/>
    <col min="6246" max="6246" width="14" bestFit="1" customWidth="1"/>
    <col min="6247" max="6247" width="17.08984375" bestFit="1" customWidth="1"/>
    <col min="6248" max="6248" width="21.36328125" bestFit="1" customWidth="1"/>
    <col min="6249" max="6249" width="16.54296875" bestFit="1" customWidth="1"/>
    <col min="6250" max="6250" width="19.54296875" bestFit="1" customWidth="1"/>
    <col min="6251" max="6251" width="21.36328125" bestFit="1" customWidth="1"/>
    <col min="6252" max="6252" width="17.1796875" bestFit="1" customWidth="1"/>
    <col min="6253" max="6253" width="20.1796875" bestFit="1" customWidth="1"/>
    <col min="6254" max="6254" width="9.08984375" bestFit="1" customWidth="1"/>
    <col min="6255" max="6255" width="13.6328125" bestFit="1" customWidth="1"/>
    <col min="6256" max="6256" width="14.90625" bestFit="1" customWidth="1"/>
    <col min="6257" max="6257" width="21.36328125" bestFit="1" customWidth="1"/>
    <col min="6258" max="6258" width="14" bestFit="1" customWidth="1"/>
    <col min="6259" max="6259" width="17.08984375" bestFit="1" customWidth="1"/>
    <col min="6260" max="6260" width="21.36328125" bestFit="1" customWidth="1"/>
    <col min="6261" max="6261" width="11.90625" bestFit="1" customWidth="1"/>
    <col min="6262" max="6262" width="14.90625" bestFit="1" customWidth="1"/>
    <col min="6263" max="6263" width="10.08984375" bestFit="1" customWidth="1"/>
    <col min="6264" max="6264" width="16.54296875" bestFit="1" customWidth="1"/>
    <col min="6265" max="6265" width="19.54296875" bestFit="1" customWidth="1"/>
    <col min="6266" max="6266" width="11.08984375" bestFit="1" customWidth="1"/>
    <col min="6267" max="6267" width="14" bestFit="1" customWidth="1"/>
    <col min="6268" max="6268" width="17.08984375" bestFit="1" customWidth="1"/>
    <col min="6269" max="6269" width="21.36328125" bestFit="1" customWidth="1"/>
    <col min="6270" max="6270" width="24.7265625" bestFit="1" customWidth="1"/>
    <col min="6271" max="6271" width="27.7265625" bestFit="1" customWidth="1"/>
    <col min="6272" max="6272" width="21.36328125" bestFit="1" customWidth="1"/>
    <col min="6273" max="6273" width="25" bestFit="1" customWidth="1"/>
    <col min="6274" max="6274" width="28" bestFit="1" customWidth="1"/>
    <col min="6275" max="6275" width="21.36328125" bestFit="1" customWidth="1"/>
    <col min="6276" max="6276" width="14" bestFit="1" customWidth="1"/>
    <col min="6277" max="6277" width="17.08984375" bestFit="1" customWidth="1"/>
    <col min="6278" max="6278" width="21.36328125" bestFit="1" customWidth="1"/>
    <col min="6279" max="6279" width="19" bestFit="1" customWidth="1"/>
    <col min="6280" max="6280" width="22" bestFit="1" customWidth="1"/>
    <col min="6281" max="6281" width="21.36328125" bestFit="1" customWidth="1"/>
    <col min="6282" max="6282" width="14" bestFit="1" customWidth="1"/>
    <col min="6283" max="6283" width="17.08984375" bestFit="1" customWidth="1"/>
    <col min="6284" max="6284" width="21.36328125" bestFit="1" customWidth="1"/>
    <col min="6285" max="6285" width="15.36328125" bestFit="1" customWidth="1"/>
    <col min="6286" max="6286" width="18.36328125" bestFit="1" customWidth="1"/>
    <col min="6287" max="6287" width="21.36328125" bestFit="1" customWidth="1"/>
    <col min="6288" max="6288" width="24.7265625" bestFit="1" customWidth="1"/>
    <col min="6289" max="6289" width="27.7265625" bestFit="1" customWidth="1"/>
    <col min="6290" max="6290" width="21.36328125" bestFit="1" customWidth="1"/>
    <col min="6291" max="6291" width="14" bestFit="1" customWidth="1"/>
    <col min="6292" max="6292" width="17.08984375" bestFit="1" customWidth="1"/>
    <col min="6293" max="6293" width="9.08984375" bestFit="1" customWidth="1"/>
    <col min="6294" max="6294" width="14" bestFit="1" customWidth="1"/>
    <col min="6295" max="6295" width="17.08984375" bestFit="1" customWidth="1"/>
    <col min="6296" max="6296" width="21.36328125" bestFit="1" customWidth="1"/>
    <col min="6297" max="6297" width="25" bestFit="1" customWidth="1"/>
    <col min="6298" max="6298" width="28" bestFit="1" customWidth="1"/>
    <col min="6299" max="6299" width="21.36328125" bestFit="1" customWidth="1"/>
    <col min="6300" max="6300" width="25" bestFit="1" customWidth="1"/>
    <col min="6301" max="6301" width="28" bestFit="1" customWidth="1"/>
    <col min="6302" max="6302" width="21.36328125" bestFit="1" customWidth="1"/>
    <col min="6303" max="6303" width="27.81640625" bestFit="1" customWidth="1"/>
    <col min="6304" max="6304" width="30.81640625" bestFit="1" customWidth="1"/>
    <col min="6305" max="6305" width="21.36328125" bestFit="1" customWidth="1"/>
    <col min="6306" max="6306" width="19" bestFit="1" customWidth="1"/>
    <col min="6307" max="6307" width="22" bestFit="1" customWidth="1"/>
    <col min="6308" max="6308" width="21.36328125" bestFit="1" customWidth="1"/>
    <col min="6309" max="6309" width="20.90625" bestFit="1" customWidth="1"/>
    <col min="6310" max="6310" width="23.90625" bestFit="1" customWidth="1"/>
    <col min="6311" max="6311" width="21.36328125" bestFit="1" customWidth="1"/>
    <col min="6312" max="6312" width="14" bestFit="1" customWidth="1"/>
    <col min="6313" max="6313" width="17.08984375" bestFit="1" customWidth="1"/>
    <col min="6314" max="6314" width="11.08984375" bestFit="1" customWidth="1"/>
    <col min="6315" max="6315" width="14" bestFit="1" customWidth="1"/>
    <col min="6316" max="6316" width="17.08984375" bestFit="1" customWidth="1"/>
    <col min="6317" max="6317" width="20.26953125" bestFit="1" customWidth="1"/>
    <col min="6318" max="6318" width="16.54296875" bestFit="1" customWidth="1"/>
    <col min="6319" max="6319" width="19.54296875" bestFit="1" customWidth="1"/>
    <col min="6320" max="6320" width="21.36328125" bestFit="1" customWidth="1"/>
    <col min="6321" max="6321" width="14" bestFit="1" customWidth="1"/>
    <col min="6322" max="6322" width="17.08984375" bestFit="1" customWidth="1"/>
    <col min="6323" max="6323" width="7.54296875" bestFit="1" customWidth="1"/>
    <col min="6324" max="6324" width="14" bestFit="1" customWidth="1"/>
    <col min="6325" max="6325" width="17.08984375" bestFit="1" customWidth="1"/>
    <col min="6326" max="6326" width="9.08984375" bestFit="1" customWidth="1"/>
    <col min="6327" max="6327" width="16.54296875" bestFit="1" customWidth="1"/>
    <col min="6328" max="6328" width="19.54296875" bestFit="1" customWidth="1"/>
    <col min="6329" max="6329" width="21.36328125" bestFit="1" customWidth="1"/>
    <col min="6330" max="6330" width="21.90625" bestFit="1" customWidth="1"/>
    <col min="6331" max="6331" width="24.90625" bestFit="1" customWidth="1"/>
    <col min="6332" max="6332" width="21.36328125" bestFit="1" customWidth="1"/>
    <col min="6333" max="6333" width="14" bestFit="1" customWidth="1"/>
    <col min="6334" max="6334" width="17.08984375" bestFit="1" customWidth="1"/>
    <col min="6335" max="6335" width="21.36328125" bestFit="1" customWidth="1"/>
    <col min="6336" max="6336" width="14" bestFit="1" customWidth="1"/>
    <col min="6337" max="6337" width="17.08984375" bestFit="1" customWidth="1"/>
    <col min="6338" max="6338" width="9.08984375" bestFit="1" customWidth="1"/>
    <col min="6339" max="6339" width="25" bestFit="1" customWidth="1"/>
    <col min="6340" max="6340" width="28" bestFit="1" customWidth="1"/>
    <col min="6341" max="6341" width="21.36328125" bestFit="1" customWidth="1"/>
    <col min="6342" max="6342" width="24.7265625" bestFit="1" customWidth="1"/>
    <col min="6343" max="6343" width="27.7265625" bestFit="1" customWidth="1"/>
    <col min="6344" max="6344" width="21.36328125" bestFit="1" customWidth="1"/>
    <col min="6345" max="6345" width="13.6328125" bestFit="1" customWidth="1"/>
    <col min="6346" max="6346" width="14.90625" bestFit="1" customWidth="1"/>
    <col min="6347" max="6347" width="21.36328125" bestFit="1" customWidth="1"/>
    <col min="6348" max="6348" width="14" bestFit="1" customWidth="1"/>
    <col min="6349" max="6349" width="17.08984375" bestFit="1" customWidth="1"/>
    <col min="6350" max="6350" width="21.36328125" bestFit="1" customWidth="1"/>
    <col min="6351" max="6351" width="14" bestFit="1" customWidth="1"/>
    <col min="6352" max="6352" width="17.08984375" bestFit="1" customWidth="1"/>
    <col min="6353" max="6353" width="21.36328125" bestFit="1" customWidth="1"/>
    <col min="6354" max="6354" width="13.6328125" bestFit="1" customWidth="1"/>
    <col min="6355" max="6355" width="14.90625" bestFit="1" customWidth="1"/>
    <col min="6356" max="6356" width="21.36328125" bestFit="1" customWidth="1"/>
    <col min="6357" max="6357" width="15.36328125" bestFit="1" customWidth="1"/>
    <col min="6358" max="6358" width="18.36328125" bestFit="1" customWidth="1"/>
    <col min="6359" max="6359" width="21.36328125" bestFit="1" customWidth="1"/>
    <col min="6360" max="6360" width="14" bestFit="1" customWidth="1"/>
    <col min="6361" max="6361" width="17.08984375" bestFit="1" customWidth="1"/>
    <col min="6362" max="6362" width="21.36328125" bestFit="1" customWidth="1"/>
    <col min="6363" max="6363" width="24.7265625" bestFit="1" customWidth="1"/>
    <col min="6364" max="6364" width="27.7265625" bestFit="1" customWidth="1"/>
    <col min="6365" max="6365" width="20.26953125" bestFit="1" customWidth="1"/>
    <col min="6366" max="6366" width="14" bestFit="1" customWidth="1"/>
    <col min="6367" max="6367" width="17.08984375" bestFit="1" customWidth="1"/>
    <col min="6368" max="6368" width="7.54296875" bestFit="1" customWidth="1"/>
    <col min="6369" max="6369" width="27.81640625" bestFit="1" customWidth="1"/>
    <col min="6370" max="6370" width="30.81640625" bestFit="1" customWidth="1"/>
    <col min="6371" max="6371" width="21.36328125" bestFit="1" customWidth="1"/>
    <col min="6372" max="6372" width="14" bestFit="1" customWidth="1"/>
    <col min="6373" max="6373" width="17.08984375" bestFit="1" customWidth="1"/>
    <col min="6374" max="6374" width="21.36328125" bestFit="1" customWidth="1"/>
    <col min="6375" max="6375" width="13.6328125" bestFit="1" customWidth="1"/>
    <col min="6376" max="6376" width="15.1796875" bestFit="1" customWidth="1"/>
    <col min="6377" max="6377" width="21.36328125" bestFit="1" customWidth="1"/>
    <col min="6378" max="6378" width="14" bestFit="1" customWidth="1"/>
    <col min="6379" max="6379" width="17.08984375" bestFit="1" customWidth="1"/>
    <col min="6380" max="6380" width="21.36328125" bestFit="1" customWidth="1"/>
    <col min="6381" max="6381" width="21.7265625" bestFit="1" customWidth="1"/>
    <col min="6382" max="6382" width="24.7265625" bestFit="1" customWidth="1"/>
    <col min="6383" max="6383" width="10.08984375" bestFit="1" customWidth="1"/>
    <col min="6384" max="6384" width="13.6328125" bestFit="1" customWidth="1"/>
    <col min="6385" max="6385" width="14.54296875" bestFit="1" customWidth="1"/>
    <col min="6386" max="6386" width="21.36328125" bestFit="1" customWidth="1"/>
    <col min="6387" max="6387" width="27.81640625" bestFit="1" customWidth="1"/>
    <col min="6388" max="6388" width="30.81640625" bestFit="1" customWidth="1"/>
    <col min="6389" max="6389" width="21.36328125" bestFit="1" customWidth="1"/>
    <col min="6390" max="6390" width="19.1796875" bestFit="1" customWidth="1"/>
    <col min="6391" max="6391" width="22.1796875" bestFit="1" customWidth="1"/>
    <col min="6392" max="6392" width="9.08984375" bestFit="1" customWidth="1"/>
    <col min="6393" max="6393" width="25" bestFit="1" customWidth="1"/>
    <col min="6394" max="6394" width="28" bestFit="1" customWidth="1"/>
    <col min="6395" max="6395" width="21.36328125" bestFit="1" customWidth="1"/>
    <col min="6396" max="6396" width="14" bestFit="1" customWidth="1"/>
    <col min="6397" max="6397" width="17.08984375" bestFit="1" customWidth="1"/>
    <col min="6398" max="6398" width="21.36328125" bestFit="1" customWidth="1"/>
    <col min="6399" max="6399" width="15.36328125" bestFit="1" customWidth="1"/>
    <col min="6400" max="6400" width="18.36328125" bestFit="1" customWidth="1"/>
    <col min="6401" max="6401" width="10.08984375" bestFit="1" customWidth="1"/>
    <col min="6402" max="6402" width="16.54296875" bestFit="1" customWidth="1"/>
    <col min="6403" max="6403" width="19.54296875" bestFit="1" customWidth="1"/>
    <col min="6404" max="6404" width="21.36328125" bestFit="1" customWidth="1"/>
    <col min="6405" max="6405" width="19.36328125" bestFit="1" customWidth="1"/>
    <col min="6406" max="6406" width="22.36328125" bestFit="1" customWidth="1"/>
    <col min="6407" max="6408" width="21.36328125" bestFit="1" customWidth="1"/>
    <col min="6409" max="6409" width="24.36328125" bestFit="1" customWidth="1"/>
    <col min="6410" max="6410" width="21.36328125" bestFit="1" customWidth="1"/>
    <col min="6411" max="6411" width="21.7265625" bestFit="1" customWidth="1"/>
    <col min="6412" max="6412" width="24.7265625" bestFit="1" customWidth="1"/>
    <col min="6413" max="6413" width="21.36328125" bestFit="1" customWidth="1"/>
    <col min="6414" max="6414" width="14" bestFit="1" customWidth="1"/>
    <col min="6415" max="6415" width="17.08984375" bestFit="1" customWidth="1"/>
    <col min="6416" max="6416" width="9.08984375" bestFit="1" customWidth="1"/>
    <col min="6417" max="6417" width="27.81640625" bestFit="1" customWidth="1"/>
    <col min="6418" max="6418" width="30.81640625" bestFit="1" customWidth="1"/>
    <col min="6419" max="6419" width="21.36328125" bestFit="1" customWidth="1"/>
    <col min="6420" max="6420" width="15.36328125" bestFit="1" customWidth="1"/>
    <col min="6421" max="6421" width="18.36328125" bestFit="1" customWidth="1"/>
    <col min="6422" max="6422" width="21.36328125" bestFit="1" customWidth="1"/>
    <col min="6423" max="6423" width="22.1796875" bestFit="1" customWidth="1"/>
    <col min="6424" max="6424" width="25.26953125" bestFit="1" customWidth="1"/>
    <col min="6425" max="6425" width="9.08984375" bestFit="1" customWidth="1"/>
    <col min="6426" max="6426" width="16.54296875" bestFit="1" customWidth="1"/>
    <col min="6427" max="6427" width="19.54296875" bestFit="1" customWidth="1"/>
    <col min="6428" max="6428" width="21.36328125" bestFit="1" customWidth="1"/>
    <col min="6429" max="6429" width="13.6328125" bestFit="1" customWidth="1"/>
    <col min="6430" max="6430" width="14.90625" bestFit="1" customWidth="1"/>
    <col min="6431" max="6431" width="21.36328125" bestFit="1" customWidth="1"/>
    <col min="6432" max="6432" width="25.54296875" bestFit="1" customWidth="1"/>
    <col min="6433" max="6433" width="28.54296875" bestFit="1" customWidth="1"/>
    <col min="6434" max="6434" width="22.1796875" bestFit="1" customWidth="1"/>
    <col min="6435" max="6435" width="25.26953125" bestFit="1" customWidth="1"/>
    <col min="6436" max="6436" width="9.08984375" bestFit="1" customWidth="1"/>
    <col min="6437" max="6437" width="24.7265625" bestFit="1" customWidth="1"/>
    <col min="6438" max="6438" width="27.7265625" bestFit="1" customWidth="1"/>
    <col min="6439" max="6439" width="11.08984375" bestFit="1" customWidth="1"/>
    <col min="6440" max="6440" width="21.36328125" bestFit="1" customWidth="1"/>
    <col min="6441" max="6441" width="24.36328125" bestFit="1" customWidth="1"/>
    <col min="6442" max="6442" width="21.36328125" bestFit="1" customWidth="1"/>
    <col min="6443" max="6443" width="14" bestFit="1" customWidth="1"/>
    <col min="6444" max="6444" width="17.08984375" bestFit="1" customWidth="1"/>
    <col min="6445" max="6445" width="21.36328125" bestFit="1" customWidth="1"/>
    <col min="6446" max="6446" width="14" bestFit="1" customWidth="1"/>
    <col min="6447" max="6447" width="17.08984375" bestFit="1" customWidth="1"/>
    <col min="6448" max="6448" width="21.36328125" bestFit="1" customWidth="1"/>
    <col min="6449" max="6449" width="20.90625" bestFit="1" customWidth="1"/>
    <col min="6450" max="6450" width="23.90625" bestFit="1" customWidth="1"/>
    <col min="6451" max="6451" width="21.36328125" bestFit="1" customWidth="1"/>
    <col min="6452" max="6452" width="14" bestFit="1" customWidth="1"/>
    <col min="6453" max="6453" width="17.08984375" bestFit="1" customWidth="1"/>
    <col min="6454" max="6454" width="21.36328125" bestFit="1" customWidth="1"/>
    <col min="6455" max="6455" width="14" bestFit="1" customWidth="1"/>
    <col min="6456" max="6456" width="17.08984375" bestFit="1" customWidth="1"/>
    <col min="6457" max="6457" width="21.36328125" bestFit="1" customWidth="1"/>
    <col min="6458" max="6458" width="20.90625" bestFit="1" customWidth="1"/>
    <col min="6459" max="6459" width="23.90625" bestFit="1" customWidth="1"/>
    <col min="6460" max="6460" width="20.26953125" bestFit="1" customWidth="1"/>
    <col min="6461" max="6461" width="14" bestFit="1" customWidth="1"/>
    <col min="6462" max="6462" width="17.08984375" bestFit="1" customWidth="1"/>
    <col min="6463" max="6463" width="21.36328125" bestFit="1" customWidth="1"/>
    <col min="6464" max="6464" width="13.6328125" bestFit="1" customWidth="1"/>
    <col min="6465" max="6465" width="14.90625" bestFit="1" customWidth="1"/>
    <col min="6466" max="6466" width="21.36328125" bestFit="1" customWidth="1"/>
    <col min="6467" max="6467" width="24.7265625" bestFit="1" customWidth="1"/>
    <col min="6468" max="6468" width="27.7265625" bestFit="1" customWidth="1"/>
    <col min="6469" max="6469" width="21.36328125" bestFit="1" customWidth="1"/>
    <col min="6470" max="6470" width="14" bestFit="1" customWidth="1"/>
    <col min="6471" max="6471" width="17.08984375" bestFit="1" customWidth="1"/>
    <col min="6472" max="6472" width="21.36328125" bestFit="1" customWidth="1"/>
    <col min="6473" max="6473" width="25.54296875" bestFit="1" customWidth="1"/>
    <col min="6474" max="6474" width="28.54296875" bestFit="1" customWidth="1"/>
    <col min="6475" max="6475" width="21.36328125" bestFit="1" customWidth="1"/>
    <col min="6476" max="6476" width="16.08984375" bestFit="1" customWidth="1"/>
    <col min="6477" max="6477" width="19.08984375" bestFit="1" customWidth="1"/>
    <col min="6478" max="6478" width="21.36328125" bestFit="1" customWidth="1"/>
    <col min="6479" max="6479" width="14" bestFit="1" customWidth="1"/>
    <col min="6480" max="6480" width="17.08984375" bestFit="1" customWidth="1"/>
    <col min="6481" max="6481" width="10.08984375" bestFit="1" customWidth="1"/>
    <col min="6482" max="6482" width="17" bestFit="1" customWidth="1"/>
    <col min="6483" max="6483" width="20" bestFit="1" customWidth="1"/>
    <col min="6484" max="6484" width="20.26953125" bestFit="1" customWidth="1"/>
    <col min="6485" max="6485" width="24.7265625" bestFit="1" customWidth="1"/>
    <col min="6486" max="6486" width="27.7265625" bestFit="1" customWidth="1"/>
    <col min="6487" max="6487" width="20.26953125" bestFit="1" customWidth="1"/>
    <col min="6488" max="6488" width="14" bestFit="1" customWidth="1"/>
    <col min="6489" max="6489" width="17.08984375" bestFit="1" customWidth="1"/>
    <col min="6490" max="6490" width="21.36328125" bestFit="1" customWidth="1"/>
    <col min="6491" max="6491" width="14" bestFit="1" customWidth="1"/>
    <col min="6492" max="6492" width="17.08984375" bestFit="1" customWidth="1"/>
    <col min="6493" max="6493" width="10.08984375" bestFit="1" customWidth="1"/>
    <col min="6494" max="6494" width="14" bestFit="1" customWidth="1"/>
    <col min="6495" max="6495" width="17.08984375" bestFit="1" customWidth="1"/>
    <col min="6496" max="6496" width="11.08984375" bestFit="1" customWidth="1"/>
    <col min="6497" max="6497" width="14" bestFit="1" customWidth="1"/>
    <col min="6498" max="6498" width="17.08984375" bestFit="1" customWidth="1"/>
    <col min="6499" max="6499" width="21.36328125" bestFit="1" customWidth="1"/>
    <col min="6500" max="6500" width="14" bestFit="1" customWidth="1"/>
    <col min="6501" max="6501" width="17.08984375" bestFit="1" customWidth="1"/>
    <col min="6502" max="6502" width="21.36328125" bestFit="1" customWidth="1"/>
    <col min="6503" max="6503" width="22" bestFit="1" customWidth="1"/>
    <col min="6504" max="6504" width="25" bestFit="1" customWidth="1"/>
    <col min="6505" max="6505" width="21.36328125" bestFit="1" customWidth="1"/>
    <col min="6506" max="6506" width="14" bestFit="1" customWidth="1"/>
    <col min="6507" max="6507" width="17.08984375" bestFit="1" customWidth="1"/>
    <col min="6508" max="6508" width="21.36328125" bestFit="1" customWidth="1"/>
    <col min="6509" max="6509" width="14" bestFit="1" customWidth="1"/>
    <col min="6510" max="6510" width="17.08984375" bestFit="1" customWidth="1"/>
    <col min="6511" max="6511" width="21.36328125" bestFit="1" customWidth="1"/>
    <col min="6512" max="6512" width="16.26953125" bestFit="1" customWidth="1"/>
    <col min="6513" max="6513" width="19.26953125" bestFit="1" customWidth="1"/>
    <col min="6514" max="6514" width="12.08984375" bestFit="1" customWidth="1"/>
    <col min="6515" max="6515" width="25" bestFit="1" customWidth="1"/>
    <col min="6516" max="6516" width="28" bestFit="1" customWidth="1"/>
    <col min="6517" max="6517" width="21.36328125" bestFit="1" customWidth="1"/>
    <col min="6518" max="6518" width="22" bestFit="1" customWidth="1"/>
    <col min="6519" max="6519" width="25" bestFit="1" customWidth="1"/>
    <col min="6520" max="6520" width="21.36328125" bestFit="1" customWidth="1"/>
    <col min="6521" max="6521" width="14" bestFit="1" customWidth="1"/>
    <col min="6522" max="6522" width="17.08984375" bestFit="1" customWidth="1"/>
    <col min="6523" max="6523" width="21.36328125" bestFit="1" customWidth="1"/>
    <col min="6524" max="6524" width="13.6328125" bestFit="1" customWidth="1"/>
    <col min="6525" max="6525" width="14.90625" bestFit="1" customWidth="1"/>
    <col min="6526" max="6526" width="21.36328125" bestFit="1" customWidth="1"/>
    <col min="6527" max="6527" width="25" bestFit="1" customWidth="1"/>
    <col min="6528" max="6528" width="28" bestFit="1" customWidth="1"/>
    <col min="6529" max="6529" width="21.36328125" bestFit="1" customWidth="1"/>
    <col min="6530" max="6530" width="14" bestFit="1" customWidth="1"/>
    <col min="6531" max="6531" width="17.08984375" bestFit="1" customWidth="1"/>
    <col min="6532" max="6532" width="21.36328125" bestFit="1" customWidth="1"/>
    <col min="6533" max="6533" width="25" bestFit="1" customWidth="1"/>
    <col min="6534" max="6534" width="28" bestFit="1" customWidth="1"/>
    <col min="6535" max="6535" width="21.36328125" bestFit="1" customWidth="1"/>
    <col min="6536" max="6536" width="25" bestFit="1" customWidth="1"/>
    <col min="6537" max="6537" width="28" bestFit="1" customWidth="1"/>
    <col min="6538" max="6538" width="21.36328125" bestFit="1" customWidth="1"/>
    <col min="6539" max="6539" width="27.81640625" bestFit="1" customWidth="1"/>
    <col min="6540" max="6540" width="30.81640625" bestFit="1" customWidth="1"/>
    <col min="6541" max="6541" width="21.36328125" bestFit="1" customWidth="1"/>
    <col min="6542" max="6542" width="19.36328125" bestFit="1" customWidth="1"/>
    <col min="6543" max="6543" width="22.36328125" bestFit="1" customWidth="1"/>
    <col min="6544" max="6545" width="21.36328125" bestFit="1" customWidth="1"/>
    <col min="6546" max="6546" width="24.36328125" bestFit="1" customWidth="1"/>
    <col min="6547" max="6547" width="21.36328125" bestFit="1" customWidth="1"/>
    <col min="6548" max="6548" width="22" bestFit="1" customWidth="1"/>
    <col min="6549" max="6549" width="25" bestFit="1" customWidth="1"/>
    <col min="6550" max="6550" width="21.36328125" bestFit="1" customWidth="1"/>
    <col min="6551" max="6551" width="14" bestFit="1" customWidth="1"/>
    <col min="6552" max="6552" width="17.08984375" bestFit="1" customWidth="1"/>
    <col min="6553" max="6553" width="20.26953125" bestFit="1" customWidth="1"/>
    <col min="6554" max="6554" width="24.7265625" bestFit="1" customWidth="1"/>
    <col min="6555" max="6555" width="27.7265625" bestFit="1" customWidth="1"/>
    <col min="6556" max="6556" width="21.36328125" bestFit="1" customWidth="1"/>
    <col min="6557" max="6557" width="20.36328125" bestFit="1" customWidth="1"/>
    <col min="6558" max="6558" width="23.36328125" bestFit="1" customWidth="1"/>
    <col min="6559" max="6559" width="21.36328125" bestFit="1" customWidth="1"/>
    <col min="6560" max="6560" width="13.6328125" bestFit="1" customWidth="1"/>
    <col min="6561" max="6561" width="14.54296875" bestFit="1" customWidth="1"/>
    <col min="6562" max="6562" width="21.36328125" bestFit="1" customWidth="1"/>
    <col min="6563" max="6563" width="22" bestFit="1" customWidth="1"/>
    <col min="6564" max="6564" width="25" bestFit="1" customWidth="1"/>
    <col min="6565" max="6565" width="14.1796875" bestFit="1" customWidth="1"/>
    <col min="6566" max="6566" width="20.7265625" bestFit="1" customWidth="1"/>
    <col min="6567" max="6567" width="23.7265625" bestFit="1" customWidth="1"/>
    <col min="6568" max="6568" width="21.36328125" bestFit="1" customWidth="1"/>
    <col min="6569" max="6569" width="15.36328125" bestFit="1" customWidth="1"/>
    <col min="6570" max="6570" width="18.36328125" bestFit="1" customWidth="1"/>
    <col min="6571" max="6571" width="21.36328125" bestFit="1" customWidth="1"/>
    <col min="6572" max="6572" width="16.54296875" bestFit="1" customWidth="1"/>
    <col min="6573" max="6573" width="19.54296875" bestFit="1" customWidth="1"/>
    <col min="6574" max="6574" width="21.36328125" bestFit="1" customWidth="1"/>
    <col min="6575" max="6575" width="20.7265625" bestFit="1" customWidth="1"/>
    <col min="6576" max="6576" width="23.7265625" bestFit="1" customWidth="1"/>
    <col min="6577" max="6577" width="21.36328125" bestFit="1" customWidth="1"/>
    <col min="6578" max="6578" width="13.6328125" bestFit="1" customWidth="1"/>
    <col min="6579" max="6579" width="14.90625" bestFit="1" customWidth="1"/>
    <col min="6580" max="6580" width="21.36328125" bestFit="1" customWidth="1"/>
    <col min="6581" max="6581" width="14" bestFit="1" customWidth="1"/>
    <col min="6582" max="6582" width="17.08984375" bestFit="1" customWidth="1"/>
    <col min="6583" max="6583" width="21.36328125" bestFit="1" customWidth="1"/>
    <col min="6584" max="6584" width="13.6328125" bestFit="1" customWidth="1"/>
    <col min="6585" max="6585" width="14.453125" bestFit="1" customWidth="1"/>
    <col min="6586" max="6586" width="21.36328125" bestFit="1" customWidth="1"/>
    <col min="6587" max="6587" width="14" bestFit="1" customWidth="1"/>
    <col min="6588" max="6588" width="17.08984375" bestFit="1" customWidth="1"/>
    <col min="6589" max="6589" width="21.36328125" bestFit="1" customWidth="1"/>
    <col min="6590" max="6590" width="17" bestFit="1" customWidth="1"/>
    <col min="6591" max="6591" width="20" bestFit="1" customWidth="1"/>
    <col min="6592" max="6592" width="10.08984375" bestFit="1" customWidth="1"/>
    <col min="6593" max="6593" width="15.36328125" bestFit="1" customWidth="1"/>
    <col min="6594" max="6594" width="18.36328125" bestFit="1" customWidth="1"/>
    <col min="6595" max="6595" width="15.1796875" bestFit="1" customWidth="1"/>
    <col min="6596" max="6596" width="13.6328125" bestFit="1" customWidth="1"/>
    <col min="6597" max="6597" width="14.90625" bestFit="1" customWidth="1"/>
    <col min="6598" max="6598" width="21.36328125" bestFit="1" customWidth="1"/>
    <col min="6599" max="6599" width="14" bestFit="1" customWidth="1"/>
    <col min="6600" max="6600" width="17.08984375" bestFit="1" customWidth="1"/>
    <col min="6601" max="6601" width="10.08984375" bestFit="1" customWidth="1"/>
    <col min="6602" max="6602" width="14" bestFit="1" customWidth="1"/>
    <col min="6603" max="6603" width="17.08984375" bestFit="1" customWidth="1"/>
    <col min="6604" max="6604" width="21.36328125" bestFit="1" customWidth="1"/>
    <col min="6605" max="6605" width="14" bestFit="1" customWidth="1"/>
    <col min="6606" max="6606" width="17.08984375" bestFit="1" customWidth="1"/>
    <col min="6607" max="6607" width="21.36328125" bestFit="1" customWidth="1"/>
    <col min="6608" max="6608" width="19.1796875" bestFit="1" customWidth="1"/>
    <col min="6609" max="6609" width="22.1796875" bestFit="1" customWidth="1"/>
    <col min="6610" max="6610" width="16.08984375" bestFit="1" customWidth="1"/>
    <col min="6611" max="6611" width="19.08984375" bestFit="1" customWidth="1"/>
    <col min="6612" max="6612" width="14" bestFit="1" customWidth="1"/>
    <col min="6613" max="6613" width="17.08984375" bestFit="1" customWidth="1"/>
    <col min="6614" max="6614" width="21.36328125" bestFit="1" customWidth="1"/>
    <col min="6615" max="6615" width="25" bestFit="1" customWidth="1"/>
    <col min="6616" max="6616" width="28" bestFit="1" customWidth="1"/>
    <col min="6617" max="6617" width="21.36328125" bestFit="1" customWidth="1"/>
    <col min="6618" max="6618" width="16.54296875" bestFit="1" customWidth="1"/>
    <col min="6619" max="6619" width="19.54296875" bestFit="1" customWidth="1"/>
    <col min="6620" max="6620" width="11.08984375" bestFit="1" customWidth="1"/>
    <col min="6621" max="6621" width="14" bestFit="1" customWidth="1"/>
    <col min="6622" max="6622" width="17.08984375" bestFit="1" customWidth="1"/>
    <col min="6623" max="6623" width="21.36328125" bestFit="1" customWidth="1"/>
    <col min="6624" max="6624" width="20.1796875" bestFit="1" customWidth="1"/>
    <col min="6625" max="6625" width="23.1796875" bestFit="1" customWidth="1"/>
    <col min="6626" max="6626" width="21.36328125" bestFit="1" customWidth="1"/>
    <col min="6627" max="6627" width="14" bestFit="1" customWidth="1"/>
    <col min="6628" max="6628" width="17.08984375" bestFit="1" customWidth="1"/>
    <col min="6629" max="6629" width="21.36328125" bestFit="1" customWidth="1"/>
    <col min="6630" max="6630" width="17" bestFit="1" customWidth="1"/>
    <col min="6631" max="6631" width="20" bestFit="1" customWidth="1"/>
    <col min="6632" max="6632" width="14" bestFit="1" customWidth="1"/>
    <col min="6633" max="6633" width="17.08984375" bestFit="1" customWidth="1"/>
    <col min="6634" max="6634" width="21.36328125" bestFit="1" customWidth="1"/>
    <col min="6635" max="6635" width="24.7265625" bestFit="1" customWidth="1"/>
    <col min="6636" max="6636" width="27.7265625" bestFit="1" customWidth="1"/>
    <col min="6637" max="6637" width="20.26953125" bestFit="1" customWidth="1"/>
    <col min="6638" max="6638" width="21.7265625" bestFit="1" customWidth="1"/>
    <col min="6639" max="6640" width="24.7265625" bestFit="1" customWidth="1"/>
    <col min="6641" max="6641" width="27.7265625" bestFit="1" customWidth="1"/>
    <col min="6642" max="6642" width="10.08984375" bestFit="1" customWidth="1"/>
    <col min="6643" max="6643" width="27.81640625" bestFit="1" customWidth="1"/>
    <col min="6644" max="6644" width="30.81640625" bestFit="1" customWidth="1"/>
    <col min="6645" max="6645" width="21.36328125" bestFit="1" customWidth="1"/>
    <col min="6646" max="6646" width="13.6328125" bestFit="1" customWidth="1"/>
    <col min="6647" max="6647" width="14.90625" bestFit="1" customWidth="1"/>
    <col min="6648" max="6648" width="21.36328125" bestFit="1" customWidth="1"/>
    <col min="6649" max="6649" width="27.81640625" bestFit="1" customWidth="1"/>
    <col min="6650" max="6650" width="30.81640625" bestFit="1" customWidth="1"/>
    <col min="6651" max="6651" width="21.36328125" bestFit="1" customWidth="1"/>
    <col min="6652" max="6652" width="25" bestFit="1" customWidth="1"/>
    <col min="6653" max="6653" width="28" bestFit="1" customWidth="1"/>
    <col min="6654" max="6654" width="20.26953125" bestFit="1" customWidth="1"/>
    <col min="6655" max="6655" width="13.6328125" bestFit="1" customWidth="1"/>
    <col min="6656" max="6656" width="14.90625" bestFit="1" customWidth="1"/>
    <col min="6657" max="6657" width="21.36328125" bestFit="1" customWidth="1"/>
    <col min="6658" max="6658" width="14" bestFit="1" customWidth="1"/>
    <col min="6659" max="6659" width="17.08984375" bestFit="1" customWidth="1"/>
    <col min="6660" max="6660" width="20.26953125" bestFit="1" customWidth="1"/>
    <col min="6661" max="6661" width="25" bestFit="1" customWidth="1"/>
    <col min="6662" max="6662" width="28" bestFit="1" customWidth="1"/>
    <col min="6663" max="6663" width="20.26953125" bestFit="1" customWidth="1"/>
    <col min="6664" max="6664" width="17" bestFit="1" customWidth="1"/>
    <col min="6665" max="6665" width="20" bestFit="1" customWidth="1"/>
    <col min="6666" max="6666" width="12.08984375" bestFit="1" customWidth="1"/>
    <col min="6667" max="6667" width="20.36328125" bestFit="1" customWidth="1"/>
    <col min="6668" max="6668" width="23.36328125" bestFit="1" customWidth="1"/>
    <col min="6669" max="6669" width="21.36328125" bestFit="1" customWidth="1"/>
    <col min="6670" max="6670" width="15.36328125" bestFit="1" customWidth="1"/>
    <col min="6671" max="6671" width="18.36328125" bestFit="1" customWidth="1"/>
    <col min="6672" max="6672" width="21.36328125" bestFit="1" customWidth="1"/>
    <col min="6673" max="6673" width="20.7265625" bestFit="1" customWidth="1"/>
    <col min="6674" max="6674" width="23.7265625" bestFit="1" customWidth="1"/>
    <col min="6675" max="6675" width="21.36328125" bestFit="1" customWidth="1"/>
    <col min="6676" max="6676" width="14" bestFit="1" customWidth="1"/>
    <col min="6677" max="6677" width="17.08984375" bestFit="1" customWidth="1"/>
    <col min="6678" max="6678" width="21.36328125" bestFit="1" customWidth="1"/>
    <col min="6679" max="6679" width="13.6328125" bestFit="1" customWidth="1"/>
    <col min="6680" max="6680" width="14.90625" bestFit="1" customWidth="1"/>
    <col min="6681" max="6681" width="21.36328125" bestFit="1" customWidth="1"/>
    <col min="6682" max="6682" width="14" bestFit="1" customWidth="1"/>
    <col min="6683" max="6683" width="17.08984375" bestFit="1" customWidth="1"/>
    <col min="6684" max="6685" width="21.36328125" bestFit="1" customWidth="1"/>
    <col min="6686" max="6686" width="24.36328125" bestFit="1" customWidth="1"/>
    <col min="6687" max="6687" width="14" bestFit="1" customWidth="1"/>
    <col min="6688" max="6688" width="17.08984375" bestFit="1" customWidth="1"/>
    <col min="6689" max="6689" width="21.36328125" bestFit="1" customWidth="1"/>
    <col min="6690" max="6690" width="20.1796875" bestFit="1" customWidth="1"/>
    <col min="6691" max="6691" width="23.1796875" bestFit="1" customWidth="1"/>
    <col min="6692" max="6692" width="21.36328125" bestFit="1" customWidth="1"/>
    <col min="6693" max="6693" width="20.90625" bestFit="1" customWidth="1"/>
    <col min="6694" max="6694" width="23.90625" bestFit="1" customWidth="1"/>
    <col min="6695" max="6695" width="21.36328125" bestFit="1" customWidth="1"/>
    <col min="6696" max="6696" width="24.7265625" bestFit="1" customWidth="1"/>
    <col min="6697" max="6697" width="27.7265625" bestFit="1" customWidth="1"/>
    <col min="6698" max="6698" width="21.36328125" bestFit="1" customWidth="1"/>
    <col min="6699" max="6699" width="14" bestFit="1" customWidth="1"/>
    <col min="6700" max="6700" width="17.08984375" bestFit="1" customWidth="1"/>
    <col min="6701" max="6701" width="21.36328125" bestFit="1" customWidth="1"/>
    <col min="6702" max="6702" width="15.36328125" bestFit="1" customWidth="1"/>
    <col min="6703" max="6703" width="18.36328125" bestFit="1" customWidth="1"/>
    <col min="6704" max="6704" width="21.36328125" bestFit="1" customWidth="1"/>
    <col min="6705" max="6705" width="15.36328125" bestFit="1" customWidth="1"/>
    <col min="6706" max="6706" width="18.36328125" bestFit="1" customWidth="1"/>
    <col min="6707" max="6707" width="21.36328125" bestFit="1" customWidth="1"/>
    <col min="6708" max="6708" width="17" bestFit="1" customWidth="1"/>
    <col min="6709" max="6709" width="20" bestFit="1" customWidth="1"/>
    <col min="6710" max="6710" width="9.08984375" bestFit="1" customWidth="1"/>
    <col min="6711" max="6711" width="24.7265625" bestFit="1" customWidth="1"/>
    <col min="6712" max="6712" width="27.7265625" bestFit="1" customWidth="1"/>
    <col min="6713" max="6714" width="21.36328125" bestFit="1" customWidth="1"/>
    <col min="6715" max="6715" width="24.36328125" bestFit="1" customWidth="1"/>
    <col min="6716" max="6717" width="21.36328125" bestFit="1" customWidth="1"/>
    <col min="6718" max="6718" width="24.36328125" bestFit="1" customWidth="1"/>
    <col min="6719" max="6719" width="21.36328125" bestFit="1" customWidth="1"/>
    <col min="6720" max="6720" width="13.6328125" bestFit="1" customWidth="1"/>
    <col min="6721" max="6721" width="14.90625" bestFit="1" customWidth="1"/>
    <col min="6722" max="6722" width="20.26953125" bestFit="1" customWidth="1"/>
    <col min="6723" max="6723" width="15.36328125" bestFit="1" customWidth="1"/>
    <col min="6724" max="6724" width="18.36328125" bestFit="1" customWidth="1"/>
    <col min="6725" max="6725" width="21.36328125" bestFit="1" customWidth="1"/>
    <col min="6726" max="6726" width="14" bestFit="1" customWidth="1"/>
    <col min="6727" max="6727" width="17.08984375" bestFit="1" customWidth="1"/>
    <col min="6728" max="6728" width="21.36328125" bestFit="1" customWidth="1"/>
    <col min="6729" max="6729" width="25" bestFit="1" customWidth="1"/>
    <col min="6730" max="6730" width="28" bestFit="1" customWidth="1"/>
    <col min="6731" max="6731" width="21.36328125" bestFit="1" customWidth="1"/>
    <col min="6732" max="6732" width="25" bestFit="1" customWidth="1"/>
    <col min="6733" max="6733" width="28" bestFit="1" customWidth="1"/>
    <col min="6734" max="6734" width="21.36328125" bestFit="1" customWidth="1"/>
    <col min="6735" max="6735" width="11.90625" bestFit="1" customWidth="1"/>
    <col min="6736" max="6736" width="14.90625" bestFit="1" customWidth="1"/>
    <col min="6737" max="6737" width="9.08984375" bestFit="1" customWidth="1"/>
    <col min="6738" max="6738" width="14" bestFit="1" customWidth="1"/>
    <col min="6739" max="6739" width="17.08984375" bestFit="1" customWidth="1"/>
    <col min="6740" max="6740" width="21.36328125" bestFit="1" customWidth="1"/>
    <col min="6741" max="6741" width="14" bestFit="1" customWidth="1"/>
    <col min="6742" max="6742" width="17.08984375" bestFit="1" customWidth="1"/>
    <col min="6743" max="6743" width="21.36328125" bestFit="1" customWidth="1"/>
    <col min="6744" max="6744" width="11.6328125" bestFit="1" customWidth="1"/>
    <col min="6745" max="6745" width="14.54296875" bestFit="1" customWidth="1"/>
    <col min="6746" max="6746" width="14.1796875" bestFit="1" customWidth="1"/>
    <col min="6747" max="6747" width="16.08984375" bestFit="1" customWidth="1"/>
    <col min="6748" max="6748" width="19.08984375" bestFit="1" customWidth="1"/>
    <col min="6749" max="6749" width="21.36328125" bestFit="1" customWidth="1"/>
    <col min="6750" max="6750" width="23.81640625" bestFit="1" customWidth="1"/>
    <col min="6751" max="6751" width="26.81640625" bestFit="1" customWidth="1"/>
    <col min="6752" max="6752" width="10.08984375" bestFit="1" customWidth="1"/>
    <col min="6753" max="6753" width="19" bestFit="1" customWidth="1"/>
    <col min="6754" max="6754" width="22" bestFit="1" customWidth="1"/>
    <col min="6755" max="6755" width="21.36328125" bestFit="1" customWidth="1"/>
    <col min="6756" max="6756" width="25" bestFit="1" customWidth="1"/>
    <col min="6757" max="6757" width="28" bestFit="1" customWidth="1"/>
    <col min="6758" max="6758" width="21.36328125" bestFit="1" customWidth="1"/>
    <col min="6759" max="6759" width="25" bestFit="1" customWidth="1"/>
    <col min="6760" max="6760" width="28" bestFit="1" customWidth="1"/>
    <col min="6761" max="6761" width="21.36328125" bestFit="1" customWidth="1"/>
    <col min="6762" max="6762" width="20.90625" bestFit="1" customWidth="1"/>
    <col min="6763" max="6763" width="23.90625" bestFit="1" customWidth="1"/>
    <col min="6764" max="6764" width="21.36328125" bestFit="1" customWidth="1"/>
    <col min="6765" max="6765" width="14" bestFit="1" customWidth="1"/>
    <col min="6766" max="6766" width="17.08984375" bestFit="1" customWidth="1"/>
    <col min="6767" max="6767" width="11.08984375" bestFit="1" customWidth="1"/>
    <col min="6768" max="6768" width="13.6328125" bestFit="1" customWidth="1"/>
    <col min="6769" max="6769" width="15.1796875" bestFit="1" customWidth="1"/>
    <col min="6770" max="6770" width="21.36328125" bestFit="1" customWidth="1"/>
    <col min="6771" max="6771" width="12.6328125" bestFit="1" customWidth="1"/>
    <col min="6772" max="6772" width="14.90625" bestFit="1" customWidth="1"/>
    <col min="6773" max="6773" width="21.36328125" bestFit="1" customWidth="1"/>
    <col min="6774" max="6774" width="15.36328125" bestFit="1" customWidth="1"/>
    <col min="6775" max="6775" width="18.36328125" bestFit="1" customWidth="1"/>
    <col min="6776" max="6776" width="21.36328125" bestFit="1" customWidth="1"/>
    <col min="6777" max="6777" width="25" bestFit="1" customWidth="1"/>
    <col min="6778" max="6778" width="28" bestFit="1" customWidth="1"/>
    <col min="6779" max="6779" width="21.36328125" bestFit="1" customWidth="1"/>
    <col min="6780" max="6780" width="14" bestFit="1" customWidth="1"/>
    <col min="6781" max="6781" width="17.08984375" bestFit="1" customWidth="1"/>
    <col min="6782" max="6782" width="21.36328125" bestFit="1" customWidth="1"/>
    <col min="6783" max="6783" width="19" bestFit="1" customWidth="1"/>
    <col min="6784" max="6784" width="22" bestFit="1" customWidth="1"/>
    <col min="6785" max="6785" width="11.90625" bestFit="1" customWidth="1"/>
    <col min="6786" max="6786" width="14.90625" bestFit="1" customWidth="1"/>
    <col min="6787" max="6787" width="21.36328125" bestFit="1" customWidth="1"/>
    <col min="6788" max="6788" width="25" bestFit="1" customWidth="1"/>
    <col min="6789" max="6789" width="28" bestFit="1" customWidth="1"/>
    <col min="6790" max="6790" width="21.36328125" bestFit="1" customWidth="1"/>
    <col min="6791" max="6791" width="14" bestFit="1" customWidth="1"/>
    <col min="6792" max="6792" width="17.08984375" bestFit="1" customWidth="1"/>
    <col min="6793" max="6793" width="21.36328125" bestFit="1" customWidth="1"/>
    <col min="6794" max="6794" width="13.6328125" bestFit="1" customWidth="1"/>
    <col min="6795" max="6795" width="14.90625" bestFit="1" customWidth="1"/>
    <col min="6796" max="6796" width="21.36328125" bestFit="1" customWidth="1"/>
    <col min="6797" max="6797" width="16.26953125" bestFit="1" customWidth="1"/>
    <col min="6798" max="6798" width="19.26953125" bestFit="1" customWidth="1"/>
    <col min="6799" max="6799" width="7.54296875" bestFit="1" customWidth="1"/>
    <col min="6800" max="6800" width="13.6328125" bestFit="1" customWidth="1"/>
    <col min="6801" max="6801" width="14.90625" bestFit="1" customWidth="1"/>
    <col min="6802" max="6802" width="21.36328125" bestFit="1" customWidth="1"/>
    <col min="6803" max="6803" width="22.26953125" bestFit="1" customWidth="1"/>
    <col min="6804" max="6804" width="25.36328125" bestFit="1" customWidth="1"/>
    <col min="6805" max="6805" width="21.36328125" bestFit="1" customWidth="1"/>
    <col min="6806" max="6806" width="19.1796875" bestFit="1" customWidth="1"/>
    <col min="6807" max="6807" width="22.1796875" bestFit="1" customWidth="1"/>
    <col min="6808" max="6808" width="21.36328125" bestFit="1" customWidth="1"/>
    <col min="6809" max="6809" width="14" bestFit="1" customWidth="1"/>
    <col min="6810" max="6810" width="17.08984375" bestFit="1" customWidth="1"/>
    <col min="6811" max="6811" width="21.36328125" bestFit="1" customWidth="1"/>
    <col min="6812" max="6812" width="20.90625" bestFit="1" customWidth="1"/>
    <col min="6813" max="6813" width="23.90625" bestFit="1" customWidth="1"/>
    <col min="6814" max="6814" width="11.08984375" bestFit="1" customWidth="1"/>
    <col min="6815" max="6815" width="15.36328125" bestFit="1" customWidth="1"/>
    <col min="6816" max="6816" width="18.36328125" bestFit="1" customWidth="1"/>
    <col min="6817" max="6817" width="9.08984375" bestFit="1" customWidth="1"/>
    <col min="6818" max="6818" width="25" bestFit="1" customWidth="1"/>
    <col min="6819" max="6819" width="28" bestFit="1" customWidth="1"/>
    <col min="6820" max="6820" width="21.36328125" bestFit="1" customWidth="1"/>
    <col min="6821" max="6821" width="15.36328125" bestFit="1" customWidth="1"/>
    <col min="6822" max="6822" width="18.36328125" bestFit="1" customWidth="1"/>
    <col min="6823" max="6823" width="9.08984375" bestFit="1" customWidth="1"/>
    <col min="6824" max="6824" width="13.6328125" bestFit="1" customWidth="1"/>
    <col min="6825" max="6825" width="14.90625" bestFit="1" customWidth="1"/>
    <col min="6826" max="6826" width="21.36328125" bestFit="1" customWidth="1"/>
    <col min="6827" max="6827" width="16.54296875" bestFit="1" customWidth="1"/>
    <col min="6828" max="6828" width="19.54296875" bestFit="1" customWidth="1"/>
    <col min="6829" max="6829" width="21.36328125" bestFit="1" customWidth="1"/>
    <col min="6830" max="6830" width="14" bestFit="1" customWidth="1"/>
    <col min="6831" max="6831" width="17.08984375" bestFit="1" customWidth="1"/>
    <col min="6832" max="6832" width="21.36328125" bestFit="1" customWidth="1"/>
    <col min="6833" max="6833" width="13.6328125" bestFit="1" customWidth="1"/>
    <col min="6834" max="6834" width="14.90625" bestFit="1" customWidth="1"/>
    <col min="6835" max="6835" width="21.36328125" bestFit="1" customWidth="1"/>
    <col min="6836" max="6836" width="16.54296875" bestFit="1" customWidth="1"/>
    <col min="6837" max="6837" width="19.54296875" bestFit="1" customWidth="1"/>
    <col min="6838" max="6838" width="21.36328125" bestFit="1" customWidth="1"/>
    <col min="6839" max="6839" width="13.6328125" bestFit="1" customWidth="1"/>
    <col min="6840" max="6840" width="14.90625" bestFit="1" customWidth="1"/>
    <col min="6841" max="6841" width="21.36328125" bestFit="1" customWidth="1"/>
    <col min="6842" max="6842" width="14" bestFit="1" customWidth="1"/>
    <col min="6843" max="6843" width="17.08984375" bestFit="1" customWidth="1"/>
    <col min="6844" max="6844" width="21.36328125" bestFit="1" customWidth="1"/>
    <col min="6845" max="6845" width="20.90625" bestFit="1" customWidth="1"/>
    <col min="6846" max="6846" width="23.90625" bestFit="1" customWidth="1"/>
    <col min="6847" max="6847" width="21.36328125" bestFit="1" customWidth="1"/>
    <col min="6848" max="6848" width="14" bestFit="1" customWidth="1"/>
    <col min="6849" max="6849" width="17.08984375" bestFit="1" customWidth="1"/>
    <col min="6850" max="6850" width="10.08984375" bestFit="1" customWidth="1"/>
    <col min="6851" max="6851" width="24.7265625" bestFit="1" customWidth="1"/>
    <col min="6852" max="6852" width="27.7265625" bestFit="1" customWidth="1"/>
    <col min="6853" max="6853" width="21.36328125" bestFit="1" customWidth="1"/>
    <col min="6854" max="6854" width="24.7265625" bestFit="1" customWidth="1"/>
    <col min="6855" max="6855" width="27.7265625" bestFit="1" customWidth="1"/>
    <col min="6856" max="6856" width="21.36328125" bestFit="1" customWidth="1"/>
    <col min="6857" max="6857" width="12.6328125" bestFit="1" customWidth="1"/>
    <col min="6858" max="6858" width="14.90625" bestFit="1" customWidth="1"/>
    <col min="6859" max="6859" width="15.1796875" bestFit="1" customWidth="1"/>
    <col min="6860" max="6860" width="16.08984375" bestFit="1" customWidth="1"/>
    <col min="6861" max="6861" width="19.08984375" bestFit="1" customWidth="1"/>
    <col min="6862" max="6862" width="14" bestFit="1" customWidth="1"/>
    <col min="6863" max="6863" width="17.08984375" bestFit="1" customWidth="1"/>
    <col min="6864" max="6864" width="21.36328125" bestFit="1" customWidth="1"/>
    <col min="6865" max="6865" width="20.36328125" bestFit="1" customWidth="1"/>
    <col min="6866" max="6866" width="23.36328125" bestFit="1" customWidth="1"/>
    <col min="6867" max="6867" width="21.36328125" bestFit="1" customWidth="1"/>
    <col min="6868" max="6868" width="15.36328125" bestFit="1" customWidth="1"/>
    <col min="6869" max="6869" width="18.36328125" bestFit="1" customWidth="1"/>
    <col min="6870" max="6870" width="21.36328125" bestFit="1" customWidth="1"/>
    <col min="6871" max="6871" width="11.54296875" bestFit="1" customWidth="1"/>
    <col min="6872" max="6872" width="14.54296875" bestFit="1" customWidth="1"/>
    <col min="6873" max="6873" width="13.1796875" bestFit="1" customWidth="1"/>
    <col min="6874" max="6874" width="19" bestFit="1" customWidth="1"/>
    <col min="6875" max="6875" width="22" bestFit="1" customWidth="1"/>
    <col min="6876" max="6876" width="21.36328125" bestFit="1" customWidth="1"/>
    <col min="6877" max="6877" width="15.36328125" bestFit="1" customWidth="1"/>
    <col min="6878" max="6878" width="18.36328125" bestFit="1" customWidth="1"/>
    <col min="6879" max="6879" width="21.36328125" bestFit="1" customWidth="1"/>
    <col min="6880" max="6880" width="20.90625" bestFit="1" customWidth="1"/>
    <col min="6881" max="6881" width="23.90625" bestFit="1" customWidth="1"/>
    <col min="6882" max="6882" width="21.36328125" bestFit="1" customWidth="1"/>
    <col min="6883" max="6883" width="16.08984375" bestFit="1" customWidth="1"/>
    <col min="6884" max="6884" width="19.08984375" bestFit="1" customWidth="1"/>
    <col min="6885" max="6885" width="21.36328125" bestFit="1" customWidth="1"/>
    <col min="6886" max="6886" width="20.1796875" bestFit="1" customWidth="1"/>
    <col min="6887" max="6887" width="23.1796875" bestFit="1" customWidth="1"/>
    <col min="6888" max="6888" width="12.08984375" bestFit="1" customWidth="1"/>
    <col min="6889" max="6889" width="21.36328125" bestFit="1" customWidth="1"/>
    <col min="6890" max="6890" width="24.36328125" bestFit="1" customWidth="1"/>
    <col min="6891" max="6891" width="21.36328125" bestFit="1" customWidth="1"/>
    <col min="6892" max="6892" width="20.7265625" bestFit="1" customWidth="1"/>
    <col min="6893" max="6893" width="23.7265625" bestFit="1" customWidth="1"/>
    <col min="6894" max="6894" width="21.36328125" bestFit="1" customWidth="1"/>
    <col min="6895" max="6895" width="14" bestFit="1" customWidth="1"/>
    <col min="6896" max="6896" width="17.08984375" bestFit="1" customWidth="1"/>
    <col min="6897" max="6897" width="21.36328125" bestFit="1" customWidth="1"/>
    <col min="6898" max="6898" width="14" bestFit="1" customWidth="1"/>
    <col min="6899" max="6899" width="17.08984375" bestFit="1" customWidth="1"/>
    <col min="6900" max="6900" width="21.36328125" bestFit="1" customWidth="1"/>
    <col min="6901" max="6901" width="13.6328125" bestFit="1" customWidth="1"/>
    <col min="6902" max="6902" width="14.90625" bestFit="1" customWidth="1"/>
    <col min="6903" max="6903" width="21.36328125" bestFit="1" customWidth="1"/>
    <col min="6904" max="6904" width="14" bestFit="1" customWidth="1"/>
    <col min="6905" max="6905" width="17.08984375" bestFit="1" customWidth="1"/>
    <col min="6906" max="6906" width="15.1796875" bestFit="1" customWidth="1"/>
    <col min="6907" max="6907" width="22.26953125" bestFit="1" customWidth="1"/>
    <col min="6908" max="6908" width="25.36328125" bestFit="1" customWidth="1"/>
    <col min="6909" max="6909" width="9.08984375" bestFit="1" customWidth="1"/>
    <col min="6910" max="6910" width="25" bestFit="1" customWidth="1"/>
    <col min="6911" max="6911" width="28" bestFit="1" customWidth="1"/>
    <col min="6912" max="6912" width="21.36328125" bestFit="1" customWidth="1"/>
    <col min="6913" max="6913" width="15.36328125" bestFit="1" customWidth="1"/>
    <col min="6914" max="6914" width="18.36328125" bestFit="1" customWidth="1"/>
    <col min="6915" max="6915" width="21.36328125" bestFit="1" customWidth="1"/>
    <col min="6916" max="6916" width="22.1796875" bestFit="1" customWidth="1"/>
    <col min="6917" max="6917" width="25.26953125" bestFit="1" customWidth="1"/>
    <col min="6918" max="6918" width="21.36328125" bestFit="1" customWidth="1"/>
    <col min="6919" max="6919" width="27.81640625" bestFit="1" customWidth="1"/>
    <col min="6920" max="6920" width="30.81640625" bestFit="1" customWidth="1"/>
    <col min="6921" max="6922" width="21.36328125" bestFit="1" customWidth="1"/>
    <col min="6923" max="6923" width="24.36328125" bestFit="1" customWidth="1"/>
    <col min="6924" max="6924" width="21.36328125" bestFit="1" customWidth="1"/>
    <col min="6925" max="6925" width="17" bestFit="1" customWidth="1"/>
    <col min="6926" max="6926" width="20" bestFit="1" customWidth="1"/>
    <col min="6927" max="6927" width="21.36328125" bestFit="1" customWidth="1"/>
    <col min="6928" max="6928" width="24.7265625" bestFit="1" customWidth="1"/>
    <col min="6929" max="6929" width="27.7265625" bestFit="1" customWidth="1"/>
    <col min="6930" max="6930" width="21.36328125" bestFit="1" customWidth="1"/>
    <col min="6931" max="6931" width="13.6328125" bestFit="1" customWidth="1"/>
    <col min="6932" max="6932" width="14.54296875" bestFit="1" customWidth="1"/>
    <col min="6933" max="6933" width="21.36328125" bestFit="1" customWidth="1"/>
    <col min="6934" max="6934" width="16.54296875" bestFit="1" customWidth="1"/>
    <col min="6935" max="6935" width="19.54296875" bestFit="1" customWidth="1"/>
    <col min="6936" max="6936" width="21.36328125" bestFit="1" customWidth="1"/>
    <col min="6937" max="6937" width="15.36328125" bestFit="1" customWidth="1"/>
    <col min="6938" max="6938" width="18.36328125" bestFit="1" customWidth="1"/>
    <col min="6939" max="6939" width="21.36328125" bestFit="1" customWidth="1"/>
    <col min="6940" max="6940" width="25" bestFit="1" customWidth="1"/>
    <col min="6941" max="6941" width="28" bestFit="1" customWidth="1"/>
    <col min="6942" max="6942" width="21.36328125" bestFit="1" customWidth="1"/>
    <col min="6943" max="6943" width="14" bestFit="1" customWidth="1"/>
    <col min="6944" max="6944" width="17.08984375" bestFit="1" customWidth="1"/>
    <col min="6945" max="6945" width="9.08984375" bestFit="1" customWidth="1"/>
    <col min="6946" max="6946" width="11.90625" bestFit="1" customWidth="1"/>
    <col min="6947" max="6947" width="14.90625" bestFit="1" customWidth="1"/>
    <col min="6948" max="6948" width="10.08984375" bestFit="1" customWidth="1"/>
    <col min="6949" max="6949" width="14" bestFit="1" customWidth="1"/>
    <col min="6950" max="6950" width="17.08984375" bestFit="1" customWidth="1"/>
    <col min="6951" max="6952" width="21.36328125" bestFit="1" customWidth="1"/>
    <col min="6953" max="6953" width="24.36328125" bestFit="1" customWidth="1"/>
    <col min="6954" max="6955" width="21.36328125" bestFit="1" customWidth="1"/>
    <col min="6956" max="6956" width="24.36328125" bestFit="1" customWidth="1"/>
    <col min="6957" max="6957" width="21.36328125" bestFit="1" customWidth="1"/>
    <col min="6958" max="6958" width="14" bestFit="1" customWidth="1"/>
    <col min="6959" max="6959" width="17.08984375" bestFit="1" customWidth="1"/>
    <col min="6960" max="6960" width="21.36328125" bestFit="1" customWidth="1"/>
    <col min="6961" max="6961" width="24.7265625" bestFit="1" customWidth="1"/>
    <col min="6962" max="6962" width="27.7265625" bestFit="1" customWidth="1"/>
    <col min="6963" max="6963" width="21.36328125" bestFit="1" customWidth="1"/>
    <col min="6964" max="6964" width="14" bestFit="1" customWidth="1"/>
    <col min="6965" max="6965" width="17.08984375" bestFit="1" customWidth="1"/>
    <col min="6966" max="6966" width="21.36328125" bestFit="1" customWidth="1"/>
    <col min="6967" max="6967" width="25" bestFit="1" customWidth="1"/>
    <col min="6968" max="6968" width="28" bestFit="1" customWidth="1"/>
    <col min="6969" max="6969" width="21.36328125" bestFit="1" customWidth="1"/>
    <col min="6970" max="6970" width="16.54296875" bestFit="1" customWidth="1"/>
    <col min="6971" max="6971" width="19.54296875" bestFit="1" customWidth="1"/>
    <col min="6972" max="6972" width="21.36328125" bestFit="1" customWidth="1"/>
    <col min="6973" max="6973" width="24.7265625" bestFit="1" customWidth="1"/>
    <col min="6974" max="6974" width="27.7265625" bestFit="1" customWidth="1"/>
    <col min="6975" max="6975" width="21.36328125" bestFit="1" customWidth="1"/>
    <col min="6976" max="6976" width="25" bestFit="1" customWidth="1"/>
    <col min="6977" max="6977" width="28" bestFit="1" customWidth="1"/>
    <col min="6978" max="6978" width="21.36328125" bestFit="1" customWidth="1"/>
    <col min="6979" max="6979" width="17" bestFit="1" customWidth="1"/>
    <col min="6980" max="6980" width="20" bestFit="1" customWidth="1"/>
    <col min="6981" max="6981" width="16.26953125" bestFit="1" customWidth="1"/>
    <col min="6982" max="6982" width="19.26953125" bestFit="1" customWidth="1"/>
    <col min="6983" max="6983" width="7.54296875" bestFit="1" customWidth="1"/>
    <col min="6984" max="6984" width="16.54296875" bestFit="1" customWidth="1"/>
    <col min="6985" max="6985" width="19.54296875" bestFit="1" customWidth="1"/>
    <col min="6986" max="6986" width="21.36328125" bestFit="1" customWidth="1"/>
    <col min="6987" max="6987" width="20.90625" bestFit="1" customWidth="1"/>
    <col min="6988" max="6988" width="23.90625" bestFit="1" customWidth="1"/>
    <col min="6989" max="6989" width="21.36328125" bestFit="1" customWidth="1"/>
    <col min="6990" max="6990" width="15.36328125" bestFit="1" customWidth="1"/>
    <col min="6991" max="6991" width="18.36328125" bestFit="1" customWidth="1"/>
    <col min="6992" max="6992" width="9.08984375" bestFit="1" customWidth="1"/>
    <col min="6993" max="6993" width="13.6328125" bestFit="1" customWidth="1"/>
    <col min="6994" max="6994" width="14.90625" bestFit="1" customWidth="1"/>
    <col min="6995" max="6995" width="21.36328125" bestFit="1" customWidth="1"/>
    <col min="6996" max="6996" width="14" bestFit="1" customWidth="1"/>
    <col min="6997" max="6997" width="17.08984375" bestFit="1" customWidth="1"/>
    <col min="6998" max="6998" width="21.36328125" bestFit="1" customWidth="1"/>
    <col min="6999" max="6999" width="19" bestFit="1" customWidth="1"/>
    <col min="7000" max="7000" width="22" bestFit="1" customWidth="1"/>
    <col min="7001" max="7001" width="21.36328125" bestFit="1" customWidth="1"/>
    <col min="7002" max="7002" width="26.453125" bestFit="1" customWidth="1"/>
    <col min="7003" max="7003" width="29.54296875" bestFit="1" customWidth="1"/>
    <col min="7004" max="7004" width="21.36328125" bestFit="1" customWidth="1"/>
    <col min="7005" max="7005" width="16.54296875" bestFit="1" customWidth="1"/>
    <col min="7006" max="7006" width="19.54296875" bestFit="1" customWidth="1"/>
    <col min="7007" max="7007" width="21.36328125" bestFit="1" customWidth="1"/>
    <col min="7008" max="7008" width="16.08984375" bestFit="1" customWidth="1"/>
    <col min="7009" max="7009" width="19.08984375" bestFit="1" customWidth="1"/>
    <col min="7010" max="7010" width="21.36328125" bestFit="1" customWidth="1"/>
    <col min="7011" max="7011" width="25" bestFit="1" customWidth="1"/>
    <col min="7012" max="7012" width="28" bestFit="1" customWidth="1"/>
    <col min="7013" max="7014" width="21.36328125" bestFit="1" customWidth="1"/>
    <col min="7015" max="7015" width="24.36328125" bestFit="1" customWidth="1"/>
    <col min="7016" max="7016" width="21.36328125" bestFit="1" customWidth="1"/>
    <col min="7017" max="7017" width="25" bestFit="1" customWidth="1"/>
    <col min="7018" max="7018" width="28" bestFit="1" customWidth="1"/>
    <col min="7019" max="7019" width="21.36328125" bestFit="1" customWidth="1"/>
    <col min="7020" max="7020" width="22" bestFit="1" customWidth="1"/>
    <col min="7021" max="7021" width="25" bestFit="1" customWidth="1"/>
    <col min="7022" max="7022" width="21.36328125" bestFit="1" customWidth="1"/>
    <col min="7023" max="7023" width="14" bestFit="1" customWidth="1"/>
    <col min="7024" max="7024" width="17.08984375" bestFit="1" customWidth="1"/>
    <col min="7025" max="7025" width="21.36328125" bestFit="1" customWidth="1"/>
    <col min="7026" max="7026" width="14" bestFit="1" customWidth="1"/>
    <col min="7027" max="7027" width="17.08984375" bestFit="1" customWidth="1"/>
    <col min="7028" max="7028" width="21.36328125" bestFit="1" customWidth="1"/>
    <col min="7029" max="7029" width="16.08984375" bestFit="1" customWidth="1"/>
    <col min="7030" max="7030" width="19.08984375" bestFit="1" customWidth="1"/>
    <col min="7031" max="7032" width="21.36328125" bestFit="1" customWidth="1"/>
    <col min="7033" max="7033" width="24.36328125" bestFit="1" customWidth="1"/>
    <col min="7034" max="7034" width="21.36328125" bestFit="1" customWidth="1"/>
    <col min="7035" max="7035" width="20.54296875" bestFit="1" customWidth="1"/>
    <col min="7036" max="7036" width="23.54296875" bestFit="1" customWidth="1"/>
    <col min="7037" max="7037" width="12.08984375" bestFit="1" customWidth="1"/>
    <col min="7038" max="7038" width="23.81640625" bestFit="1" customWidth="1"/>
    <col min="7039" max="7039" width="26.81640625" bestFit="1" customWidth="1"/>
    <col min="7040" max="7040" width="7.54296875" bestFit="1" customWidth="1"/>
    <col min="7041" max="7041" width="25" bestFit="1" customWidth="1"/>
    <col min="7042" max="7042" width="28" bestFit="1" customWidth="1"/>
    <col min="7043" max="7043" width="21.36328125" bestFit="1" customWidth="1"/>
    <col min="7044" max="7044" width="20.90625" bestFit="1" customWidth="1"/>
    <col min="7045" max="7045" width="23.90625" bestFit="1" customWidth="1"/>
    <col min="7046" max="7046" width="21.36328125" bestFit="1" customWidth="1"/>
    <col min="7047" max="7047" width="19" bestFit="1" customWidth="1"/>
    <col min="7048" max="7048" width="22" bestFit="1" customWidth="1"/>
    <col min="7049" max="7049" width="21.36328125" bestFit="1" customWidth="1"/>
    <col min="7050" max="7050" width="14" bestFit="1" customWidth="1"/>
    <col min="7051" max="7051" width="17.08984375" bestFit="1" customWidth="1"/>
    <col min="7052" max="7052" width="10.08984375" bestFit="1" customWidth="1"/>
    <col min="7053" max="7053" width="14" bestFit="1" customWidth="1"/>
    <col min="7054" max="7054" width="17.08984375" bestFit="1" customWidth="1"/>
    <col min="7055" max="7055" width="9.08984375" bestFit="1" customWidth="1"/>
    <col min="7056" max="7056" width="27.81640625" bestFit="1" customWidth="1"/>
    <col min="7057" max="7057" width="30.81640625" bestFit="1" customWidth="1"/>
    <col min="7058" max="7058" width="20.26953125" bestFit="1" customWidth="1"/>
    <col min="7059" max="7059" width="19.1796875" bestFit="1" customWidth="1"/>
    <col min="7060" max="7060" width="22.1796875" bestFit="1" customWidth="1"/>
    <col min="7061" max="7061" width="21.36328125" bestFit="1" customWidth="1"/>
    <col min="7062" max="7062" width="25" bestFit="1" customWidth="1"/>
    <col min="7063" max="7063" width="28" bestFit="1" customWidth="1"/>
    <col min="7064" max="7064" width="21.36328125" bestFit="1" customWidth="1"/>
    <col min="7065" max="7065" width="16.54296875" bestFit="1" customWidth="1"/>
    <col min="7066" max="7066" width="19.54296875" bestFit="1" customWidth="1"/>
    <col min="7067" max="7067" width="21.36328125" bestFit="1" customWidth="1"/>
    <col min="7068" max="7068" width="11.90625" bestFit="1" customWidth="1"/>
    <col min="7069" max="7069" width="14.90625" bestFit="1" customWidth="1"/>
    <col min="7070" max="7070" width="11.08984375" bestFit="1" customWidth="1"/>
    <col min="7071" max="7071" width="14" bestFit="1" customWidth="1"/>
    <col min="7072" max="7072" width="17.08984375" bestFit="1" customWidth="1"/>
    <col min="7073" max="7073" width="21.36328125" bestFit="1" customWidth="1"/>
    <col min="7074" max="7074" width="20.90625" bestFit="1" customWidth="1"/>
    <col min="7075" max="7075" width="23.90625" bestFit="1" customWidth="1"/>
    <col min="7076" max="7076" width="21.36328125" bestFit="1" customWidth="1"/>
    <col min="7077" max="7077" width="19.1796875" bestFit="1" customWidth="1"/>
    <col min="7078" max="7078" width="22.1796875" bestFit="1" customWidth="1"/>
    <col min="7079" max="7079" width="21.36328125" bestFit="1" customWidth="1"/>
    <col min="7080" max="7080" width="20.90625" bestFit="1" customWidth="1"/>
    <col min="7081" max="7081" width="23.90625" bestFit="1" customWidth="1"/>
    <col min="7082" max="7082" width="21.36328125" bestFit="1" customWidth="1"/>
    <col min="7083" max="7083" width="14" bestFit="1" customWidth="1"/>
    <col min="7084" max="7084" width="17.08984375" bestFit="1" customWidth="1"/>
    <col min="7085" max="7085" width="21.36328125" bestFit="1" customWidth="1"/>
    <col min="7086" max="7086" width="19" bestFit="1" customWidth="1"/>
    <col min="7087" max="7087" width="22" bestFit="1" customWidth="1"/>
    <col min="7088" max="7088" width="21.36328125" bestFit="1" customWidth="1"/>
    <col min="7089" max="7089" width="24.7265625" bestFit="1" customWidth="1"/>
    <col min="7090" max="7090" width="27.7265625" bestFit="1" customWidth="1"/>
    <col min="7091" max="7091" width="21.36328125" bestFit="1" customWidth="1"/>
    <col min="7092" max="7092" width="14" bestFit="1" customWidth="1"/>
    <col min="7093" max="7093" width="17.08984375" bestFit="1" customWidth="1"/>
    <col min="7094" max="7094" width="21.36328125" bestFit="1" customWidth="1"/>
    <col min="7095" max="7095" width="13.6328125" bestFit="1" customWidth="1"/>
    <col min="7096" max="7096" width="14.90625" bestFit="1" customWidth="1"/>
    <col min="7097" max="7097" width="21.36328125" bestFit="1" customWidth="1"/>
    <col min="7098" max="7098" width="15.36328125" bestFit="1" customWidth="1"/>
    <col min="7099" max="7099" width="18.36328125" bestFit="1" customWidth="1"/>
    <col min="7100" max="7100" width="21.36328125" bestFit="1" customWidth="1"/>
    <col min="7101" max="7101" width="15.36328125" bestFit="1" customWidth="1"/>
    <col min="7102" max="7102" width="18.36328125" bestFit="1" customWidth="1"/>
    <col min="7103" max="7103" width="21.36328125" bestFit="1" customWidth="1"/>
    <col min="7104" max="7104" width="26.453125" bestFit="1" customWidth="1"/>
    <col min="7105" max="7105" width="29.54296875" bestFit="1" customWidth="1"/>
    <col min="7106" max="7106" width="21.36328125" bestFit="1" customWidth="1"/>
    <col min="7107" max="7107" width="23.81640625" bestFit="1" customWidth="1"/>
    <col min="7108" max="7108" width="26.81640625" bestFit="1" customWidth="1"/>
    <col min="7109" max="7109" width="21.36328125" bestFit="1" customWidth="1"/>
    <col min="7110" max="7110" width="25" bestFit="1" customWidth="1"/>
    <col min="7111" max="7111" width="28" bestFit="1" customWidth="1"/>
    <col min="7112" max="7112" width="21.36328125" bestFit="1" customWidth="1"/>
    <col min="7113" max="7113" width="25" bestFit="1" customWidth="1"/>
    <col min="7114" max="7114" width="28" bestFit="1" customWidth="1"/>
    <col min="7115" max="7115" width="21.36328125" bestFit="1" customWidth="1"/>
    <col min="7116" max="7116" width="15.36328125" bestFit="1" customWidth="1"/>
    <col min="7117" max="7117" width="18.36328125" bestFit="1" customWidth="1"/>
    <col min="7118" max="7118" width="21.36328125" bestFit="1" customWidth="1"/>
    <col min="7119" max="7119" width="14" bestFit="1" customWidth="1"/>
    <col min="7120" max="7120" width="17.08984375" bestFit="1" customWidth="1"/>
    <col min="7121" max="7121" width="9.08984375" bestFit="1" customWidth="1"/>
    <col min="7122" max="7122" width="13.6328125" bestFit="1" customWidth="1"/>
    <col min="7123" max="7123" width="14.90625" bestFit="1" customWidth="1"/>
    <col min="7124" max="7124" width="21.36328125" bestFit="1" customWidth="1"/>
    <col min="7125" max="7125" width="13.6328125" bestFit="1" customWidth="1"/>
    <col min="7126" max="7126" width="14.90625" bestFit="1" customWidth="1"/>
    <col min="7127" max="7127" width="21.36328125" bestFit="1" customWidth="1"/>
    <col min="7128" max="7128" width="14" bestFit="1" customWidth="1"/>
    <col min="7129" max="7129" width="17.08984375" bestFit="1" customWidth="1"/>
    <col min="7130" max="7130" width="21.36328125" bestFit="1" customWidth="1"/>
    <col min="7131" max="7131" width="14" bestFit="1" customWidth="1"/>
    <col min="7132" max="7132" width="17.08984375" bestFit="1" customWidth="1"/>
    <col min="7133" max="7133" width="7.54296875" bestFit="1" customWidth="1"/>
    <col min="7134" max="7134" width="25" bestFit="1" customWidth="1"/>
    <col min="7135" max="7135" width="28" bestFit="1" customWidth="1"/>
    <col min="7136" max="7136" width="21.36328125" bestFit="1" customWidth="1"/>
    <col min="7137" max="7137" width="24.7265625" bestFit="1" customWidth="1"/>
    <col min="7138" max="7138" width="27.7265625" bestFit="1" customWidth="1"/>
    <col min="7139" max="7139" width="21.36328125" bestFit="1" customWidth="1"/>
    <col min="7140" max="7140" width="19.1796875" bestFit="1" customWidth="1"/>
    <col min="7141" max="7141" width="22.1796875" bestFit="1" customWidth="1"/>
    <col min="7142" max="7142" width="10.08984375" bestFit="1" customWidth="1"/>
    <col min="7143" max="7143" width="21.7265625" bestFit="1" customWidth="1"/>
    <col min="7144" max="7144" width="24.7265625" bestFit="1" customWidth="1"/>
    <col min="7145" max="7146" width="21.36328125" bestFit="1" customWidth="1"/>
    <col min="7147" max="7147" width="24.36328125" bestFit="1" customWidth="1"/>
    <col min="7148" max="7148" width="15.36328125" bestFit="1" customWidth="1"/>
    <col min="7149" max="7149" width="18.36328125" bestFit="1" customWidth="1"/>
    <col min="7150" max="7150" width="21.36328125" bestFit="1" customWidth="1"/>
    <col min="7151" max="7151" width="21.7265625" bestFit="1" customWidth="1"/>
    <col min="7152" max="7152" width="24.7265625" bestFit="1" customWidth="1"/>
    <col min="7153" max="7153" width="21.36328125" bestFit="1" customWidth="1"/>
    <col min="7154" max="7154" width="14" bestFit="1" customWidth="1"/>
    <col min="7155" max="7155" width="17.08984375" bestFit="1" customWidth="1"/>
    <col min="7156" max="7156" width="21.36328125" bestFit="1" customWidth="1"/>
    <col min="7157" max="7157" width="14" bestFit="1" customWidth="1"/>
    <col min="7158" max="7158" width="17.08984375" bestFit="1" customWidth="1"/>
    <col min="7159" max="7159" width="21.36328125" bestFit="1" customWidth="1"/>
    <col min="7160" max="7160" width="25.81640625" bestFit="1" customWidth="1"/>
    <col min="7161" max="7161" width="28.81640625" bestFit="1" customWidth="1"/>
    <col min="7162" max="7162" width="21.36328125" bestFit="1" customWidth="1"/>
    <col min="7163" max="7163" width="23.81640625" bestFit="1" customWidth="1"/>
    <col min="7164" max="7164" width="26.81640625" bestFit="1" customWidth="1"/>
    <col min="7165" max="7165" width="20.26953125" bestFit="1" customWidth="1"/>
    <col min="7166" max="7166" width="14" bestFit="1" customWidth="1"/>
    <col min="7167" max="7167" width="17.08984375" bestFit="1" customWidth="1"/>
    <col min="7168" max="7168" width="10.08984375" bestFit="1" customWidth="1"/>
    <col min="7169" max="7169" width="14" bestFit="1" customWidth="1"/>
    <col min="7170" max="7170" width="17.08984375" bestFit="1" customWidth="1"/>
    <col min="7171" max="7171" width="15.1796875" bestFit="1" customWidth="1"/>
    <col min="7172" max="7172" width="16.08984375" bestFit="1" customWidth="1"/>
    <col min="7173" max="7173" width="19.08984375" bestFit="1" customWidth="1"/>
    <col min="7174" max="7174" width="21.36328125" bestFit="1" customWidth="1"/>
    <col min="7175" max="7175" width="14" bestFit="1" customWidth="1"/>
    <col min="7176" max="7176" width="17.08984375" bestFit="1" customWidth="1"/>
    <col min="7177" max="7178" width="21.36328125" bestFit="1" customWidth="1"/>
    <col min="7179" max="7179" width="24.36328125" bestFit="1" customWidth="1"/>
    <col min="7180" max="7180" width="21.36328125" bestFit="1" customWidth="1"/>
    <col min="7181" max="7181" width="14" bestFit="1" customWidth="1"/>
    <col min="7182" max="7182" width="17.08984375" bestFit="1" customWidth="1"/>
    <col min="7183" max="7183" width="13.1796875" bestFit="1" customWidth="1"/>
    <col min="7184" max="7184" width="16.54296875" bestFit="1" customWidth="1"/>
    <col min="7185" max="7185" width="19.54296875" bestFit="1" customWidth="1"/>
    <col min="7186" max="7186" width="21.36328125" bestFit="1" customWidth="1"/>
    <col min="7187" max="7187" width="16.54296875" bestFit="1" customWidth="1"/>
    <col min="7188" max="7188" width="19.54296875" bestFit="1" customWidth="1"/>
    <col min="7189" max="7189" width="21.36328125" bestFit="1" customWidth="1"/>
    <col min="7190" max="7190" width="22" bestFit="1" customWidth="1"/>
    <col min="7191" max="7191" width="25" bestFit="1" customWidth="1"/>
    <col min="7192" max="7192" width="20.26953125" bestFit="1" customWidth="1"/>
    <col min="7193" max="7193" width="24.7265625" bestFit="1" customWidth="1"/>
    <col min="7194" max="7194" width="27.7265625" bestFit="1" customWidth="1"/>
    <col min="7195" max="7195" width="10.08984375" bestFit="1" customWidth="1"/>
    <col min="7196" max="7196" width="24.7265625" bestFit="1" customWidth="1"/>
    <col min="7197" max="7197" width="27.7265625" bestFit="1" customWidth="1"/>
    <col min="7198" max="7198" width="21.36328125" bestFit="1" customWidth="1"/>
    <col min="7199" max="7199" width="15.36328125" bestFit="1" customWidth="1"/>
    <col min="7200" max="7200" width="18.36328125" bestFit="1" customWidth="1"/>
    <col min="7201" max="7201" width="21.36328125" bestFit="1" customWidth="1"/>
    <col min="7202" max="7202" width="12.6328125" bestFit="1" customWidth="1"/>
    <col min="7203" max="7203" width="14.90625" bestFit="1" customWidth="1"/>
    <col min="7204" max="7204" width="21.36328125" bestFit="1" customWidth="1"/>
    <col min="7205" max="7205" width="25.54296875" bestFit="1" customWidth="1"/>
    <col min="7206" max="7206" width="28.54296875" bestFit="1" customWidth="1"/>
    <col min="7207" max="7207" width="21.36328125" bestFit="1" customWidth="1"/>
    <col min="7208" max="7208" width="15.36328125" bestFit="1" customWidth="1"/>
    <col min="7209" max="7209" width="18.36328125" bestFit="1" customWidth="1"/>
    <col min="7210" max="7210" width="21.36328125" bestFit="1" customWidth="1"/>
    <col min="7211" max="7211" width="15.36328125" bestFit="1" customWidth="1"/>
    <col min="7212" max="7212" width="18.36328125" bestFit="1" customWidth="1"/>
    <col min="7213" max="7213" width="21.36328125" bestFit="1" customWidth="1"/>
    <col min="7214" max="7214" width="24.7265625" bestFit="1" customWidth="1"/>
    <col min="7215" max="7215" width="27.7265625" bestFit="1" customWidth="1"/>
    <col min="7216" max="7216" width="20.26953125" bestFit="1" customWidth="1"/>
    <col min="7217" max="7217" width="13.6328125" bestFit="1" customWidth="1"/>
    <col min="7218" max="7218" width="14.90625" bestFit="1" customWidth="1"/>
    <col min="7219" max="7219" width="21.36328125" bestFit="1" customWidth="1"/>
    <col min="7220" max="7220" width="16.08984375" bestFit="1" customWidth="1"/>
    <col min="7221" max="7221" width="19.08984375" bestFit="1" customWidth="1"/>
    <col min="7222" max="7222" width="21.36328125" bestFit="1" customWidth="1"/>
    <col min="7223" max="7223" width="16.08984375" bestFit="1" customWidth="1"/>
    <col min="7224" max="7224" width="19.08984375" bestFit="1" customWidth="1"/>
    <col min="7225" max="7225" width="21.36328125" bestFit="1" customWidth="1"/>
    <col min="7226" max="7226" width="25" bestFit="1" customWidth="1"/>
    <col min="7227" max="7227" width="28" bestFit="1" customWidth="1"/>
    <col min="7228" max="7228" width="21.36328125" bestFit="1" customWidth="1"/>
    <col min="7229" max="7229" width="14" bestFit="1" customWidth="1"/>
    <col min="7230" max="7230" width="17.08984375" bestFit="1" customWidth="1"/>
    <col min="7231" max="7231" width="21.36328125" bestFit="1" customWidth="1"/>
    <col min="7232" max="7232" width="27.81640625" bestFit="1" customWidth="1"/>
    <col min="7233" max="7233" width="30.81640625" bestFit="1" customWidth="1"/>
    <col min="7234" max="7234" width="21.36328125" bestFit="1" customWidth="1"/>
    <col min="7235" max="7235" width="15.36328125" bestFit="1" customWidth="1"/>
    <col min="7236" max="7236" width="18.36328125" bestFit="1" customWidth="1"/>
    <col min="7237" max="7237" width="21.36328125" bestFit="1" customWidth="1"/>
    <col min="7238" max="7238" width="20.90625" bestFit="1" customWidth="1"/>
    <col min="7239" max="7239" width="23.90625" bestFit="1" customWidth="1"/>
    <col min="7240" max="7240" width="21.36328125" bestFit="1" customWidth="1"/>
    <col min="7241" max="7241" width="14" bestFit="1" customWidth="1"/>
    <col min="7242" max="7242" width="17.08984375" bestFit="1" customWidth="1"/>
    <col min="7243" max="7243" width="21.36328125" bestFit="1" customWidth="1"/>
    <col min="7244" max="7244" width="25" bestFit="1" customWidth="1"/>
    <col min="7245" max="7245" width="28" bestFit="1" customWidth="1"/>
    <col min="7246" max="7246" width="21.36328125" bestFit="1" customWidth="1"/>
    <col min="7247" max="7247" width="20.36328125" bestFit="1" customWidth="1"/>
    <col min="7248" max="7248" width="23.36328125" bestFit="1" customWidth="1"/>
    <col min="7249" max="7249" width="21.36328125" bestFit="1" customWidth="1"/>
    <col min="7250" max="7250" width="24.7265625" bestFit="1" customWidth="1"/>
    <col min="7251" max="7251" width="27.7265625" bestFit="1" customWidth="1"/>
    <col min="7252" max="7252" width="21.36328125" bestFit="1" customWidth="1"/>
    <col min="7253" max="7253" width="25" bestFit="1" customWidth="1"/>
    <col min="7254" max="7254" width="28" bestFit="1" customWidth="1"/>
    <col min="7255" max="7256" width="21.36328125" bestFit="1" customWidth="1"/>
    <col min="7257" max="7257" width="24.36328125" bestFit="1" customWidth="1"/>
    <col min="7258" max="7258" width="21.36328125" bestFit="1" customWidth="1"/>
    <col min="7259" max="7259" width="24.7265625" bestFit="1" customWidth="1"/>
    <col min="7260" max="7260" width="27.7265625" bestFit="1" customWidth="1"/>
    <col min="7261" max="7262" width="21.36328125" bestFit="1" customWidth="1"/>
    <col min="7263" max="7263" width="24.36328125" bestFit="1" customWidth="1"/>
    <col min="7264" max="7264" width="21.36328125" bestFit="1" customWidth="1"/>
    <col min="7265" max="7265" width="13.6328125" bestFit="1" customWidth="1"/>
    <col min="7266" max="7266" width="14.90625" bestFit="1" customWidth="1"/>
    <col min="7267" max="7267" width="21.36328125" bestFit="1" customWidth="1"/>
    <col min="7268" max="7268" width="14" bestFit="1" customWidth="1"/>
    <col min="7269" max="7269" width="17.08984375" bestFit="1" customWidth="1"/>
    <col min="7270" max="7270" width="21.36328125" bestFit="1" customWidth="1"/>
    <col min="7271" max="7271" width="20.7265625" bestFit="1" customWidth="1"/>
    <col min="7272" max="7272" width="23.7265625" bestFit="1" customWidth="1"/>
    <col min="7273" max="7273" width="21.36328125" bestFit="1" customWidth="1"/>
    <col min="7274" max="7274" width="17" bestFit="1" customWidth="1"/>
    <col min="7275" max="7275" width="20" bestFit="1" customWidth="1"/>
    <col min="7276" max="7276" width="21.36328125" bestFit="1" customWidth="1"/>
    <col min="7277" max="7277" width="20.90625" bestFit="1" customWidth="1"/>
    <col min="7278" max="7278" width="23.90625" bestFit="1" customWidth="1"/>
    <col min="7279" max="7279" width="20.26953125" bestFit="1" customWidth="1"/>
    <col min="7280" max="7280" width="11.90625" bestFit="1" customWidth="1"/>
    <col min="7281" max="7281" width="14.90625" bestFit="1" customWidth="1"/>
    <col min="7282" max="7282" width="10.08984375" bestFit="1" customWidth="1"/>
    <col min="7283" max="7283" width="14" bestFit="1" customWidth="1"/>
    <col min="7284" max="7284" width="17.08984375" bestFit="1" customWidth="1"/>
    <col min="7285" max="7285" width="21.36328125" bestFit="1" customWidth="1"/>
    <col min="7286" max="7286" width="14" bestFit="1" customWidth="1"/>
    <col min="7287" max="7287" width="17.08984375" bestFit="1" customWidth="1"/>
    <col min="7288" max="7288" width="21.36328125" bestFit="1" customWidth="1"/>
    <col min="7289" max="7289" width="15.36328125" bestFit="1" customWidth="1"/>
    <col min="7290" max="7290" width="18.36328125" bestFit="1" customWidth="1"/>
    <col min="7291" max="7291" width="21.36328125" bestFit="1" customWidth="1"/>
    <col min="7292" max="7292" width="24.7265625" bestFit="1" customWidth="1"/>
    <col min="7293" max="7293" width="27.7265625" bestFit="1" customWidth="1"/>
    <col min="7294" max="7294" width="11.08984375" bestFit="1" customWidth="1"/>
    <col min="7295" max="7295" width="15.36328125" bestFit="1" customWidth="1"/>
    <col min="7296" max="7296" width="18.36328125" bestFit="1" customWidth="1"/>
    <col min="7297" max="7297" width="21.36328125" bestFit="1" customWidth="1"/>
    <col min="7298" max="7298" width="14" bestFit="1" customWidth="1"/>
    <col min="7299" max="7299" width="17.08984375" bestFit="1" customWidth="1"/>
    <col min="7300" max="7300" width="20.26953125" bestFit="1" customWidth="1"/>
    <col min="7301" max="7301" width="14" bestFit="1" customWidth="1"/>
    <col min="7302" max="7302" width="17.08984375" bestFit="1" customWidth="1"/>
    <col min="7303" max="7303" width="21.36328125" bestFit="1" customWidth="1"/>
    <col min="7304" max="7304" width="19" bestFit="1" customWidth="1"/>
    <col min="7305" max="7305" width="22" bestFit="1" customWidth="1"/>
    <col min="7306" max="7306" width="21.36328125" bestFit="1" customWidth="1"/>
    <col min="7307" max="7307" width="26.453125" bestFit="1" customWidth="1"/>
    <col min="7308" max="7308" width="29.54296875" bestFit="1" customWidth="1"/>
    <col min="7309" max="7309" width="21.36328125" bestFit="1" customWidth="1"/>
    <col min="7310" max="7310" width="15.36328125" bestFit="1" customWidth="1"/>
    <col min="7311" max="7311" width="18.36328125" bestFit="1" customWidth="1"/>
    <col min="7312" max="7312" width="21.36328125" bestFit="1" customWidth="1"/>
    <col min="7313" max="7313" width="24.7265625" bestFit="1" customWidth="1"/>
    <col min="7314" max="7314" width="27.7265625" bestFit="1" customWidth="1"/>
    <col min="7315" max="7315" width="21.36328125" bestFit="1" customWidth="1"/>
    <col min="7316" max="7316" width="20.90625" bestFit="1" customWidth="1"/>
    <col min="7317" max="7317" width="23.90625" bestFit="1" customWidth="1"/>
    <col min="7318" max="7318" width="21.36328125" bestFit="1" customWidth="1"/>
    <col min="7319" max="7319" width="22" bestFit="1" customWidth="1"/>
    <col min="7320" max="7320" width="25" bestFit="1" customWidth="1"/>
    <col min="7321" max="7322" width="21.36328125" bestFit="1" customWidth="1"/>
    <col min="7323" max="7323" width="24.36328125" bestFit="1" customWidth="1"/>
    <col min="7324" max="7324" width="21.36328125" bestFit="1" customWidth="1"/>
    <col min="7325" max="7325" width="25" bestFit="1" customWidth="1"/>
    <col min="7326" max="7326" width="28" bestFit="1" customWidth="1"/>
    <col min="7327" max="7327" width="21.36328125" bestFit="1" customWidth="1"/>
    <col min="7328" max="7328" width="14" bestFit="1" customWidth="1"/>
    <col min="7329" max="7329" width="17.08984375" bestFit="1" customWidth="1"/>
    <col min="7330" max="7330" width="21.36328125" bestFit="1" customWidth="1"/>
    <col min="7331" max="7331" width="16.26953125" bestFit="1" customWidth="1"/>
    <col min="7332" max="7332" width="19.26953125" bestFit="1" customWidth="1"/>
    <col min="7333" max="7333" width="21.36328125" bestFit="1" customWidth="1"/>
    <col min="7334" max="7334" width="11.54296875" bestFit="1" customWidth="1"/>
    <col min="7335" max="7335" width="14.54296875" bestFit="1" customWidth="1"/>
    <col min="7336" max="7336" width="14" bestFit="1" customWidth="1"/>
    <col min="7337" max="7337" width="17.08984375" bestFit="1" customWidth="1"/>
    <col min="7338" max="7338" width="9.08984375" bestFit="1" customWidth="1"/>
    <col min="7339" max="7339" width="25" bestFit="1" customWidth="1"/>
    <col min="7340" max="7340" width="28" bestFit="1" customWidth="1"/>
    <col min="7341" max="7341" width="21.36328125" bestFit="1" customWidth="1"/>
    <col min="7342" max="7342" width="24.7265625" bestFit="1" customWidth="1"/>
    <col min="7343" max="7343" width="27.7265625" bestFit="1" customWidth="1"/>
    <col min="7344" max="7344" width="21.36328125" bestFit="1" customWidth="1"/>
    <col min="7345" max="7345" width="25" bestFit="1" customWidth="1"/>
    <col min="7346" max="7346" width="28" bestFit="1" customWidth="1"/>
    <col min="7347" max="7347" width="21.36328125" bestFit="1" customWidth="1"/>
    <col min="7348" max="7348" width="16.54296875" bestFit="1" customWidth="1"/>
    <col min="7349" max="7349" width="19.54296875" bestFit="1" customWidth="1"/>
    <col min="7350" max="7350" width="21.36328125" bestFit="1" customWidth="1"/>
    <col min="7351" max="7351" width="25" bestFit="1" customWidth="1"/>
    <col min="7352" max="7352" width="28" bestFit="1" customWidth="1"/>
    <col min="7353" max="7353" width="21.36328125" bestFit="1" customWidth="1"/>
    <col min="7354" max="7354" width="14" bestFit="1" customWidth="1"/>
    <col min="7355" max="7355" width="17.08984375" bestFit="1" customWidth="1"/>
    <col min="7356" max="7356" width="21.36328125" bestFit="1" customWidth="1"/>
    <col min="7357" max="7357" width="12.6328125" bestFit="1" customWidth="1"/>
    <col min="7358" max="7358" width="14.90625" bestFit="1" customWidth="1"/>
    <col min="7359" max="7359" width="21.36328125" bestFit="1" customWidth="1"/>
    <col min="7360" max="7360" width="13.6328125" bestFit="1" customWidth="1"/>
    <col min="7361" max="7361" width="14.90625" bestFit="1" customWidth="1"/>
    <col min="7362" max="7362" width="21.36328125" bestFit="1" customWidth="1"/>
    <col min="7363" max="7363" width="14" bestFit="1" customWidth="1"/>
    <col min="7364" max="7364" width="17.08984375" bestFit="1" customWidth="1"/>
    <col min="7365" max="7365" width="9.08984375" bestFit="1" customWidth="1"/>
    <col min="7366" max="7366" width="14" bestFit="1" customWidth="1"/>
    <col min="7367" max="7367" width="17.08984375" bestFit="1" customWidth="1"/>
    <col min="7368" max="7368" width="21.36328125" bestFit="1" customWidth="1"/>
    <col min="7369" max="7369" width="21.7265625" bestFit="1" customWidth="1"/>
    <col min="7370" max="7370" width="24.7265625" bestFit="1" customWidth="1"/>
    <col min="7371" max="7371" width="21.36328125" bestFit="1" customWidth="1"/>
    <col min="7372" max="7372" width="22" bestFit="1" customWidth="1"/>
    <col min="7373" max="7373" width="25" bestFit="1" customWidth="1"/>
    <col min="7374" max="7374" width="21.36328125" bestFit="1" customWidth="1"/>
    <col min="7375" max="7375" width="14" bestFit="1" customWidth="1"/>
    <col min="7376" max="7376" width="17.08984375" bestFit="1" customWidth="1"/>
    <col min="7377" max="7377" width="21.36328125" bestFit="1" customWidth="1"/>
    <col min="7378" max="7378" width="24.7265625" bestFit="1" customWidth="1"/>
    <col min="7379" max="7379" width="27.7265625" bestFit="1" customWidth="1"/>
    <col min="7380" max="7380" width="21.36328125" bestFit="1" customWidth="1"/>
    <col min="7381" max="7381" width="16.54296875" bestFit="1" customWidth="1"/>
    <col min="7382" max="7382" width="19.54296875" bestFit="1" customWidth="1"/>
    <col min="7383" max="7383" width="21.36328125" bestFit="1" customWidth="1"/>
    <col min="7384" max="7384" width="24.7265625" bestFit="1" customWidth="1"/>
    <col min="7385" max="7385" width="27.7265625" bestFit="1" customWidth="1"/>
    <col min="7386" max="7386" width="21.36328125" bestFit="1" customWidth="1"/>
    <col min="7387" max="7387" width="13.6328125" bestFit="1" customWidth="1"/>
    <col min="7388" max="7388" width="14.90625" bestFit="1" customWidth="1"/>
    <col min="7389" max="7389" width="21.36328125" bestFit="1" customWidth="1"/>
    <col min="7390" max="7390" width="14" bestFit="1" customWidth="1"/>
    <col min="7391" max="7391" width="17.08984375" bestFit="1" customWidth="1"/>
    <col min="7392" max="7392" width="7.54296875" bestFit="1" customWidth="1"/>
    <col min="7393" max="7393" width="13.6328125" bestFit="1" customWidth="1"/>
    <col min="7394" max="7394" width="14.90625" bestFit="1" customWidth="1"/>
    <col min="7395" max="7396" width="21.36328125" bestFit="1" customWidth="1"/>
    <col min="7397" max="7397" width="24.36328125" bestFit="1" customWidth="1"/>
    <col min="7398" max="7398" width="21.36328125" bestFit="1" customWidth="1"/>
    <col min="7399" max="7399" width="14" bestFit="1" customWidth="1"/>
    <col min="7400" max="7400" width="17.08984375" bestFit="1" customWidth="1"/>
    <col min="7401" max="7401" width="20.26953125" bestFit="1" customWidth="1"/>
    <col min="7402" max="7402" width="16.54296875" bestFit="1" customWidth="1"/>
    <col min="7403" max="7403" width="19.54296875" bestFit="1" customWidth="1"/>
    <col min="7404" max="7404" width="21.36328125" bestFit="1" customWidth="1"/>
    <col min="7405" max="7405" width="20.90625" bestFit="1" customWidth="1"/>
    <col min="7406" max="7406" width="23.90625" bestFit="1" customWidth="1"/>
    <col min="7407" max="7407" width="21.36328125" bestFit="1" customWidth="1"/>
    <col min="7408" max="7408" width="14" bestFit="1" customWidth="1"/>
    <col min="7409" max="7409" width="17.08984375" bestFit="1" customWidth="1"/>
    <col min="7410" max="7410" width="9.08984375" bestFit="1" customWidth="1"/>
    <col min="7411" max="7411" width="13.6328125" bestFit="1" customWidth="1"/>
    <col min="7412" max="7412" width="14.90625" bestFit="1" customWidth="1"/>
    <col min="7413" max="7413" width="21.36328125" bestFit="1" customWidth="1"/>
    <col min="7414" max="7414" width="16.08984375" bestFit="1" customWidth="1"/>
    <col min="7415" max="7415" width="19.08984375" bestFit="1" customWidth="1"/>
    <col min="7416" max="7416" width="21.36328125" bestFit="1" customWidth="1"/>
    <col min="7417" max="7417" width="15.36328125" bestFit="1" customWidth="1"/>
    <col min="7418" max="7418" width="18.36328125" bestFit="1" customWidth="1"/>
    <col min="7419" max="7419" width="21.36328125" bestFit="1" customWidth="1"/>
    <col min="7420" max="7420" width="20.7265625" bestFit="1" customWidth="1"/>
    <col min="7421" max="7421" width="23.7265625" bestFit="1" customWidth="1"/>
    <col min="7422" max="7422" width="21.36328125" bestFit="1" customWidth="1"/>
    <col min="7423" max="7423" width="14" bestFit="1" customWidth="1"/>
    <col min="7424" max="7424" width="17.08984375" bestFit="1" customWidth="1"/>
    <col min="7425" max="7426" width="21.36328125" bestFit="1" customWidth="1"/>
    <col min="7427" max="7427" width="24.36328125" bestFit="1" customWidth="1"/>
    <col min="7428" max="7428" width="21.36328125" bestFit="1" customWidth="1"/>
    <col min="7429" max="7429" width="25" bestFit="1" customWidth="1"/>
    <col min="7430" max="7430" width="28" bestFit="1" customWidth="1"/>
    <col min="7431" max="7432" width="21.36328125" bestFit="1" customWidth="1"/>
    <col min="7433" max="7433" width="24.36328125" bestFit="1" customWidth="1"/>
    <col min="7434" max="7434" width="21.36328125" bestFit="1" customWidth="1"/>
    <col min="7435" max="7435" width="25" bestFit="1" customWidth="1"/>
    <col min="7436" max="7436" width="28" bestFit="1" customWidth="1"/>
    <col min="7437" max="7438" width="19.1796875" bestFit="1" customWidth="1"/>
    <col min="7439" max="7439" width="22.1796875" bestFit="1" customWidth="1"/>
    <col min="7440" max="7440" width="19" bestFit="1" customWidth="1"/>
    <col min="7441" max="7441" width="22" bestFit="1" customWidth="1"/>
    <col min="7442" max="7443" width="17" bestFit="1" customWidth="1"/>
    <col min="7444" max="7444" width="20" bestFit="1" customWidth="1"/>
    <col min="7445" max="7445" width="20.36328125" bestFit="1" customWidth="1"/>
    <col min="7446" max="7446" width="23.36328125" bestFit="1" customWidth="1"/>
    <col min="7447" max="7447" width="11.453125" bestFit="1" customWidth="1"/>
    <col min="7448" max="7448" width="14.453125" bestFit="1" customWidth="1"/>
    <col min="7449" max="7449" width="20.08984375" bestFit="1" customWidth="1"/>
    <col min="7450" max="7450" width="23.08984375" bestFit="1" customWidth="1"/>
    <col min="7451" max="7451" width="20.1796875" bestFit="1" customWidth="1"/>
    <col min="7452" max="7452" width="23.1796875" bestFit="1" customWidth="1"/>
    <col min="7453" max="7453" width="17.36328125" bestFit="1" customWidth="1"/>
    <col min="7454" max="7454" width="20.36328125" bestFit="1" customWidth="1"/>
    <col min="7455" max="7457" width="22.1796875" bestFit="1" customWidth="1"/>
    <col min="7458" max="7458" width="25.26953125" bestFit="1" customWidth="1"/>
    <col min="7459" max="7460" width="21.36328125" bestFit="1" customWidth="1"/>
    <col min="7461" max="7461" width="24.36328125" bestFit="1" customWidth="1"/>
    <col min="7462" max="7462" width="16.26953125" bestFit="1" customWidth="1"/>
    <col min="7463" max="7463" width="19.26953125" bestFit="1" customWidth="1"/>
    <col min="7464" max="7466" width="16.08984375" bestFit="1" customWidth="1"/>
    <col min="7467" max="7467" width="19.08984375" bestFit="1" customWidth="1"/>
    <col min="7468" max="7471" width="14" bestFit="1" customWidth="1"/>
    <col min="7472" max="7472" width="17.08984375" bestFit="1" customWidth="1"/>
    <col min="7473" max="7473" width="15.36328125" bestFit="1" customWidth="1"/>
    <col min="7474" max="7474" width="18.36328125" bestFit="1" customWidth="1"/>
    <col min="7475" max="7475" width="8.54296875" bestFit="1" customWidth="1"/>
    <col min="7476" max="7476" width="14" bestFit="1" customWidth="1"/>
    <col min="7477" max="7477" width="17.08984375" bestFit="1" customWidth="1"/>
    <col min="7478" max="7478" width="21.36328125" bestFit="1" customWidth="1"/>
    <col min="7479" max="7479" width="25" bestFit="1" customWidth="1"/>
    <col min="7480" max="7480" width="28" bestFit="1" customWidth="1"/>
    <col min="7481" max="7481" width="21.36328125" bestFit="1" customWidth="1"/>
    <col min="7482" max="7482" width="14" bestFit="1" customWidth="1"/>
    <col min="7483" max="7483" width="17.08984375" bestFit="1" customWidth="1"/>
    <col min="7484" max="7484" width="21.36328125" bestFit="1" customWidth="1"/>
    <col min="7485" max="7485" width="14" bestFit="1" customWidth="1"/>
    <col min="7486" max="7486" width="17.08984375" bestFit="1" customWidth="1"/>
    <col min="7487" max="7487" width="21.36328125" bestFit="1" customWidth="1"/>
    <col min="7488" max="7488" width="19.36328125" bestFit="1" customWidth="1"/>
    <col min="7489" max="7489" width="22.36328125" bestFit="1" customWidth="1"/>
    <col min="7490" max="7490" width="21.36328125" bestFit="1" customWidth="1"/>
    <col min="7491" max="7491" width="20.36328125" bestFit="1" customWidth="1"/>
    <col min="7492" max="7492" width="23.36328125" bestFit="1" customWidth="1"/>
    <col min="7493" max="7493" width="12.08984375" bestFit="1" customWidth="1"/>
    <col min="7494" max="7494" width="13.6328125" bestFit="1" customWidth="1"/>
    <col min="7495" max="7495" width="14.90625" bestFit="1" customWidth="1"/>
    <col min="7496" max="7496" width="20.26953125" bestFit="1" customWidth="1"/>
    <col min="7497" max="7497" width="21.36328125" bestFit="1" customWidth="1"/>
    <col min="7498" max="7498" width="24.36328125" bestFit="1" customWidth="1"/>
    <col min="7499" max="7500" width="16.08984375" bestFit="1" customWidth="1"/>
    <col min="7501" max="7501" width="19.08984375" bestFit="1" customWidth="1"/>
    <col min="7502" max="7503" width="14" bestFit="1" customWidth="1"/>
    <col min="7504" max="7504" width="17.08984375" bestFit="1" customWidth="1"/>
    <col min="7505" max="7505" width="10.08984375" bestFit="1" customWidth="1"/>
    <col min="7506" max="7506" width="14" bestFit="1" customWidth="1"/>
    <col min="7507" max="7507" width="17.08984375" bestFit="1" customWidth="1"/>
    <col min="7508" max="7508" width="12.08984375" bestFit="1" customWidth="1"/>
    <col min="7509" max="7509" width="11.54296875" bestFit="1" customWidth="1"/>
    <col min="7510" max="7510" width="14.54296875" bestFit="1" customWidth="1"/>
    <col min="7511" max="7511" width="11.08984375" bestFit="1" customWidth="1"/>
    <col min="7512" max="7512" width="19.36328125" bestFit="1" customWidth="1"/>
    <col min="7513" max="7513" width="22.36328125" bestFit="1" customWidth="1"/>
    <col min="7514" max="7514" width="11.08984375" bestFit="1" customWidth="1"/>
    <col min="7515" max="7515" width="20.90625" bestFit="1" customWidth="1"/>
    <col min="7516" max="7516" width="23.90625" bestFit="1" customWidth="1"/>
    <col min="7517" max="7517" width="11.08984375" bestFit="1" customWidth="1"/>
    <col min="7518" max="7518" width="20.1796875" bestFit="1" customWidth="1"/>
    <col min="7519" max="7519" width="23.1796875" bestFit="1" customWidth="1"/>
    <col min="7520" max="7520" width="10.08984375" bestFit="1" customWidth="1"/>
    <col min="7521" max="7521" width="25" bestFit="1" customWidth="1"/>
    <col min="7522" max="7522" width="28" bestFit="1" customWidth="1"/>
    <col min="7523" max="7523" width="20.26953125" bestFit="1" customWidth="1"/>
    <col min="7524" max="7524" width="20.90625" bestFit="1" customWidth="1"/>
    <col min="7525" max="7525" width="23.90625" bestFit="1" customWidth="1"/>
    <col min="7526" max="7527" width="21.36328125" bestFit="1" customWidth="1"/>
    <col min="7528" max="7528" width="24.36328125" bestFit="1" customWidth="1"/>
    <col min="7529" max="7529" width="21.36328125" bestFit="1" customWidth="1"/>
    <col min="7530" max="7530" width="19" bestFit="1" customWidth="1"/>
    <col min="7531" max="7531" width="22" bestFit="1" customWidth="1"/>
    <col min="7532" max="7532" width="21.36328125" bestFit="1" customWidth="1"/>
    <col min="7533" max="7533" width="21.7265625" bestFit="1" customWidth="1"/>
    <col min="7534" max="7534" width="24.7265625" bestFit="1" customWidth="1"/>
    <col min="7535" max="7535" width="21.36328125" bestFit="1" customWidth="1"/>
    <col min="7536" max="7536" width="22.26953125" bestFit="1" customWidth="1"/>
    <col min="7537" max="7537" width="25.36328125" bestFit="1" customWidth="1"/>
    <col min="7538" max="7538" width="21.36328125" bestFit="1" customWidth="1"/>
    <col min="7539" max="7539" width="11.90625" bestFit="1" customWidth="1"/>
    <col min="7540" max="7540" width="14.90625" bestFit="1" customWidth="1"/>
    <col min="7541" max="7541" width="14" bestFit="1" customWidth="1"/>
    <col min="7542" max="7542" width="17.08984375" bestFit="1" customWidth="1"/>
    <col min="7543" max="7543" width="10.08984375" bestFit="1" customWidth="1"/>
    <col min="7544" max="7544" width="21.36328125" bestFit="1" customWidth="1"/>
    <col min="7545" max="7545" width="24.36328125" bestFit="1" customWidth="1"/>
    <col min="7546" max="7546" width="21.36328125" bestFit="1" customWidth="1"/>
    <col min="7547" max="7547" width="24.7265625" bestFit="1" customWidth="1"/>
    <col min="7548" max="7548" width="27.7265625" bestFit="1" customWidth="1"/>
    <col min="7549" max="7549" width="21.36328125" bestFit="1" customWidth="1"/>
    <col min="7550" max="7550" width="21.7265625" bestFit="1" customWidth="1"/>
    <col min="7551" max="7551" width="24.7265625" bestFit="1" customWidth="1"/>
    <col min="7552" max="7552" width="20.26953125" bestFit="1" customWidth="1"/>
    <col min="7553" max="7553" width="15.36328125" bestFit="1" customWidth="1"/>
    <col min="7554" max="7554" width="18.36328125" bestFit="1" customWidth="1"/>
    <col min="7555" max="7555" width="21.36328125" bestFit="1" customWidth="1"/>
    <col min="7556" max="7556" width="26.453125" bestFit="1" customWidth="1"/>
    <col min="7557" max="7557" width="29.54296875" bestFit="1" customWidth="1"/>
    <col min="7558" max="7558" width="21.36328125" bestFit="1" customWidth="1"/>
    <col min="7559" max="7559" width="14" bestFit="1" customWidth="1"/>
    <col min="7560" max="7560" width="17.08984375" bestFit="1" customWidth="1"/>
    <col min="7561" max="7561" width="21.36328125" bestFit="1" customWidth="1"/>
    <col min="7562" max="7562" width="25" bestFit="1" customWidth="1"/>
    <col min="7563" max="7563" width="28" bestFit="1" customWidth="1"/>
    <col min="7564" max="7564" width="21.36328125" bestFit="1" customWidth="1"/>
    <col min="7565" max="7565" width="19.36328125" bestFit="1" customWidth="1"/>
    <col min="7566" max="7566" width="22.36328125" bestFit="1" customWidth="1"/>
    <col min="7567" max="7567" width="21.36328125" bestFit="1" customWidth="1"/>
    <col min="7568" max="7568" width="14" bestFit="1" customWidth="1"/>
    <col min="7569" max="7569" width="17.08984375" bestFit="1" customWidth="1"/>
    <col min="7570" max="7570" width="21.36328125" bestFit="1" customWidth="1"/>
    <col min="7571" max="7571" width="25" bestFit="1" customWidth="1"/>
    <col min="7572" max="7572" width="28" bestFit="1" customWidth="1"/>
    <col min="7573" max="7573" width="21.36328125" bestFit="1" customWidth="1"/>
    <col min="7574" max="7574" width="24.7265625" bestFit="1" customWidth="1"/>
    <col min="7575" max="7575" width="27.7265625" bestFit="1" customWidth="1"/>
    <col min="7576" max="7576" width="21.36328125" bestFit="1" customWidth="1"/>
    <col min="7577" max="7577" width="20.36328125" bestFit="1" customWidth="1"/>
    <col min="7578" max="7578" width="23.36328125" bestFit="1" customWidth="1"/>
    <col min="7579" max="7579" width="21.36328125" bestFit="1" customWidth="1"/>
    <col min="7580" max="7580" width="14" bestFit="1" customWidth="1"/>
    <col min="7581" max="7581" width="17.08984375" bestFit="1" customWidth="1"/>
    <col min="7582" max="7582" width="21.36328125" bestFit="1" customWidth="1"/>
    <col min="7583" max="7583" width="16.54296875" bestFit="1" customWidth="1"/>
    <col min="7584" max="7584" width="19.54296875" bestFit="1" customWidth="1"/>
    <col min="7585" max="7585" width="8.54296875" bestFit="1" customWidth="1"/>
    <col min="7586" max="7586" width="14" bestFit="1" customWidth="1"/>
    <col min="7587" max="7587" width="17.08984375" bestFit="1" customWidth="1"/>
    <col min="7588" max="7588" width="21.36328125" bestFit="1" customWidth="1"/>
    <col min="7589" max="7589" width="15.36328125" bestFit="1" customWidth="1"/>
    <col min="7590" max="7590" width="18.36328125" bestFit="1" customWidth="1"/>
    <col min="7591" max="7591" width="21.36328125" bestFit="1" customWidth="1"/>
    <col min="7592" max="7592" width="14" bestFit="1" customWidth="1"/>
    <col min="7593" max="7593" width="17.08984375" bestFit="1" customWidth="1"/>
    <col min="7594" max="7594" width="21.36328125" bestFit="1" customWidth="1"/>
    <col min="7595" max="7595" width="25" bestFit="1" customWidth="1"/>
    <col min="7596" max="7596" width="28" bestFit="1" customWidth="1"/>
    <col min="7597" max="7597" width="21.36328125" bestFit="1" customWidth="1"/>
    <col min="7598" max="7598" width="25" bestFit="1" customWidth="1"/>
    <col min="7599" max="7599" width="28" bestFit="1" customWidth="1"/>
    <col min="7600" max="7600" width="21.36328125" bestFit="1" customWidth="1"/>
    <col min="7601" max="7601" width="24.7265625" bestFit="1" customWidth="1"/>
    <col min="7602" max="7602" width="27.7265625" bestFit="1" customWidth="1"/>
    <col min="7603" max="7603" width="21.36328125" bestFit="1" customWidth="1"/>
    <col min="7604" max="7604" width="14" bestFit="1" customWidth="1"/>
    <col min="7605" max="7605" width="17.08984375" bestFit="1" customWidth="1"/>
    <col min="7606" max="7606" width="21.36328125" bestFit="1" customWidth="1"/>
    <col min="7607" max="7607" width="19" bestFit="1" customWidth="1"/>
    <col min="7608" max="7608" width="22" bestFit="1" customWidth="1"/>
    <col min="7609" max="7609" width="10.08984375" bestFit="1" customWidth="1"/>
    <col min="7610" max="7610" width="13.6328125" bestFit="1" customWidth="1"/>
    <col min="7611" max="7611" width="14.90625" bestFit="1" customWidth="1"/>
    <col min="7612" max="7612" width="21.36328125" bestFit="1" customWidth="1"/>
    <col min="7613" max="7613" width="13.6328125" bestFit="1" customWidth="1"/>
    <col min="7614" max="7614" width="14.90625" bestFit="1" customWidth="1"/>
    <col min="7615" max="7615" width="20.26953125" bestFit="1" customWidth="1"/>
    <col min="7616" max="7616" width="22.1796875" bestFit="1" customWidth="1"/>
    <col min="7617" max="7617" width="25.26953125" bestFit="1" customWidth="1"/>
    <col min="7618" max="7618" width="11.08984375" bestFit="1" customWidth="1"/>
    <col min="7619" max="7619" width="25" bestFit="1" customWidth="1"/>
    <col min="7620" max="7620" width="28" bestFit="1" customWidth="1"/>
    <col min="7621" max="7621" width="21.36328125" bestFit="1" customWidth="1"/>
    <col min="7622" max="7622" width="24.7265625" bestFit="1" customWidth="1"/>
    <col min="7623" max="7623" width="27.7265625" bestFit="1" customWidth="1"/>
    <col min="7624" max="7624" width="21.36328125" bestFit="1" customWidth="1"/>
    <col min="7625" max="7625" width="24.7265625" bestFit="1" customWidth="1"/>
    <col min="7626" max="7626" width="27.7265625" bestFit="1" customWidth="1"/>
    <col min="7627" max="7627" width="21.36328125" bestFit="1" customWidth="1"/>
    <col min="7628" max="7628" width="14" bestFit="1" customWidth="1"/>
    <col min="7629" max="7629" width="17.08984375" bestFit="1" customWidth="1"/>
    <col min="7630" max="7630" width="21.36328125" bestFit="1" customWidth="1"/>
    <col min="7631" max="7631" width="17" bestFit="1" customWidth="1"/>
    <col min="7632" max="7632" width="20" bestFit="1" customWidth="1"/>
    <col min="7633" max="7633" width="21.36328125" bestFit="1" customWidth="1"/>
    <col min="7634" max="7635" width="14" bestFit="1" customWidth="1"/>
    <col min="7636" max="7636" width="17.08984375" bestFit="1" customWidth="1"/>
    <col min="7637" max="7637" width="8.54296875" bestFit="1" customWidth="1"/>
    <col min="7638" max="7638" width="14" bestFit="1" customWidth="1"/>
    <col min="7639" max="7639" width="17.08984375" bestFit="1" customWidth="1"/>
    <col min="7640" max="7640" width="21.36328125" bestFit="1" customWidth="1"/>
    <col min="7641" max="7641" width="25" bestFit="1" customWidth="1"/>
    <col min="7642" max="7642" width="28" bestFit="1" customWidth="1"/>
    <col min="7643" max="7643" width="21.36328125" bestFit="1" customWidth="1"/>
    <col min="7644" max="7644" width="20.7265625" bestFit="1" customWidth="1"/>
    <col min="7645" max="7645" width="23.7265625" bestFit="1" customWidth="1"/>
    <col min="7646" max="7646" width="21.36328125" bestFit="1" customWidth="1"/>
    <col min="7647" max="7647" width="25" bestFit="1" customWidth="1"/>
    <col min="7648" max="7648" width="28" bestFit="1" customWidth="1"/>
    <col min="7649" max="7649" width="11.08984375" bestFit="1" customWidth="1"/>
    <col min="7650" max="7650" width="14" bestFit="1" customWidth="1"/>
    <col min="7651" max="7651" width="17.08984375" bestFit="1" customWidth="1"/>
    <col min="7652" max="7652" width="21.36328125" bestFit="1" customWidth="1"/>
    <col min="7653" max="7653" width="21.7265625" bestFit="1" customWidth="1"/>
    <col min="7654" max="7654" width="24.7265625" bestFit="1" customWidth="1"/>
    <col min="7655" max="7655" width="21.36328125" bestFit="1" customWidth="1"/>
    <col min="7656" max="7656" width="25" bestFit="1" customWidth="1"/>
    <col min="7657" max="7657" width="28" bestFit="1" customWidth="1"/>
    <col min="7658" max="7658" width="21.36328125" bestFit="1" customWidth="1"/>
    <col min="7659" max="7659" width="24.7265625" bestFit="1" customWidth="1"/>
    <col min="7660" max="7660" width="27.7265625" bestFit="1" customWidth="1"/>
    <col min="7661" max="7661" width="11.08984375" bestFit="1" customWidth="1"/>
    <col min="7662" max="7662" width="14" bestFit="1" customWidth="1"/>
    <col min="7663" max="7663" width="17.08984375" bestFit="1" customWidth="1"/>
    <col min="7664" max="7664" width="21.36328125" bestFit="1" customWidth="1"/>
    <col min="7665" max="7665" width="14" bestFit="1" customWidth="1"/>
    <col min="7666" max="7666" width="17.08984375" bestFit="1" customWidth="1"/>
    <col min="7667" max="7667" width="21.36328125" bestFit="1" customWidth="1"/>
    <col min="7668" max="7668" width="16.26953125" bestFit="1" customWidth="1"/>
    <col min="7669" max="7669" width="19.26953125" bestFit="1" customWidth="1"/>
    <col min="7670" max="7670" width="21.36328125" bestFit="1" customWidth="1"/>
    <col min="7671" max="7671" width="21.90625" bestFit="1" customWidth="1"/>
    <col min="7672" max="7672" width="24.90625" bestFit="1" customWidth="1"/>
    <col min="7673" max="7673" width="10.08984375" bestFit="1" customWidth="1"/>
    <col min="7674" max="7674" width="25" bestFit="1" customWidth="1"/>
    <col min="7675" max="7675" width="28" bestFit="1" customWidth="1"/>
    <col min="7676" max="7676" width="21.36328125" bestFit="1" customWidth="1"/>
    <col min="7677" max="7677" width="14" bestFit="1" customWidth="1"/>
    <col min="7678" max="7678" width="17.08984375" bestFit="1" customWidth="1"/>
    <col min="7679" max="7679" width="21.36328125" bestFit="1" customWidth="1"/>
    <col min="7680" max="7680" width="16.54296875" bestFit="1" customWidth="1"/>
    <col min="7681" max="7681" width="19.54296875" bestFit="1" customWidth="1"/>
    <col min="7682" max="7682" width="12.08984375" bestFit="1" customWidth="1"/>
    <col min="7683" max="7683" width="14" bestFit="1" customWidth="1"/>
    <col min="7684" max="7684" width="17.08984375" bestFit="1" customWidth="1"/>
    <col min="7685" max="7685" width="21.36328125" bestFit="1" customWidth="1"/>
    <col min="7686" max="7686" width="25" bestFit="1" customWidth="1"/>
    <col min="7687" max="7687" width="28" bestFit="1" customWidth="1"/>
    <col min="7688" max="7688" width="21.36328125" bestFit="1" customWidth="1"/>
    <col min="7689" max="7689" width="25.54296875" bestFit="1" customWidth="1"/>
    <col min="7690" max="7690" width="28.54296875" bestFit="1" customWidth="1"/>
    <col min="7691" max="7691" width="21.36328125" bestFit="1" customWidth="1"/>
    <col min="7692" max="7692" width="14" bestFit="1" customWidth="1"/>
    <col min="7693" max="7693" width="17.08984375" bestFit="1" customWidth="1"/>
    <col min="7694" max="7694" width="20.26953125" bestFit="1" customWidth="1"/>
    <col min="7695" max="7695" width="19.26953125" bestFit="1" customWidth="1"/>
    <col min="7696" max="7696" width="22.26953125" bestFit="1" customWidth="1"/>
    <col min="7697" max="7697" width="10.08984375" bestFit="1" customWidth="1"/>
    <col min="7698" max="7698" width="14" bestFit="1" customWidth="1"/>
    <col min="7699" max="7699" width="17.08984375" bestFit="1" customWidth="1"/>
    <col min="7700" max="7700" width="21.36328125" bestFit="1" customWidth="1"/>
    <col min="7701" max="7701" width="16.08984375" bestFit="1" customWidth="1"/>
    <col min="7702" max="7702" width="19.08984375" bestFit="1" customWidth="1"/>
    <col min="7703" max="7703" width="16.1796875" bestFit="1" customWidth="1"/>
    <col min="7704" max="7704" width="14" bestFit="1" customWidth="1"/>
    <col min="7705" max="7705" width="17.08984375" bestFit="1" customWidth="1"/>
    <col min="7706" max="7706" width="21.36328125" bestFit="1" customWidth="1"/>
    <col min="7707" max="7707" width="14" bestFit="1" customWidth="1"/>
    <col min="7708" max="7708" width="17.08984375" bestFit="1" customWidth="1"/>
    <col min="7709" max="7709" width="21.36328125" bestFit="1" customWidth="1"/>
    <col min="7710" max="7710" width="22" bestFit="1" customWidth="1"/>
    <col min="7711" max="7711" width="25" bestFit="1" customWidth="1"/>
    <col min="7712" max="7712" width="21.36328125" bestFit="1" customWidth="1"/>
    <col min="7713" max="7713" width="13.6328125" bestFit="1" customWidth="1"/>
    <col min="7714" max="7714" width="14.90625" bestFit="1" customWidth="1"/>
    <col min="7715" max="7715" width="21.36328125" bestFit="1" customWidth="1"/>
    <col min="7716" max="7716" width="27.81640625" bestFit="1" customWidth="1"/>
    <col min="7717" max="7717" width="30.81640625" bestFit="1" customWidth="1"/>
    <col min="7718" max="7718" width="10.08984375" bestFit="1" customWidth="1"/>
    <col min="7719" max="7719" width="13.6328125" bestFit="1" customWidth="1"/>
    <col min="7720" max="7720" width="14.90625" bestFit="1" customWidth="1"/>
    <col min="7721" max="7721" width="21.36328125" bestFit="1" customWidth="1"/>
    <col min="7722" max="7722" width="14" bestFit="1" customWidth="1"/>
    <col min="7723" max="7723" width="17.08984375" bestFit="1" customWidth="1"/>
    <col min="7724" max="7724" width="11.08984375" bestFit="1" customWidth="1"/>
    <col min="7725" max="7725" width="22" bestFit="1" customWidth="1"/>
    <col min="7726" max="7726" width="25" bestFit="1" customWidth="1"/>
    <col min="7727" max="7727" width="21.36328125" bestFit="1" customWidth="1"/>
    <col min="7728" max="7728" width="14" bestFit="1" customWidth="1"/>
    <col min="7729" max="7729" width="17.08984375" bestFit="1" customWidth="1"/>
    <col min="7730" max="7731" width="21.36328125" bestFit="1" customWidth="1"/>
    <col min="7732" max="7732" width="24.36328125" bestFit="1" customWidth="1"/>
    <col min="7733" max="7733" width="21.36328125" bestFit="1" customWidth="1"/>
    <col min="7734" max="7734" width="22" bestFit="1" customWidth="1"/>
    <col min="7735" max="7735" width="25" bestFit="1" customWidth="1"/>
    <col min="7736" max="7736" width="21.36328125" bestFit="1" customWidth="1"/>
    <col min="7737" max="7737" width="13.6328125" bestFit="1" customWidth="1"/>
    <col min="7738" max="7738" width="14.90625" bestFit="1" customWidth="1"/>
    <col min="7739" max="7739" width="21.36328125" bestFit="1" customWidth="1"/>
    <col min="7740" max="7740" width="17" bestFit="1" customWidth="1"/>
    <col min="7741" max="7741" width="20" bestFit="1" customWidth="1"/>
    <col min="7742" max="7742" width="16.08984375" bestFit="1" customWidth="1"/>
    <col min="7743" max="7743" width="19.08984375" bestFit="1" customWidth="1"/>
    <col min="7744" max="7744" width="8.54296875" bestFit="1" customWidth="1"/>
    <col min="7745" max="7745" width="15.36328125" bestFit="1" customWidth="1"/>
    <col min="7746" max="7746" width="18.36328125" bestFit="1" customWidth="1"/>
    <col min="7747" max="7747" width="21.36328125" bestFit="1" customWidth="1"/>
    <col min="7748" max="7748" width="25" bestFit="1" customWidth="1"/>
    <col min="7749" max="7749" width="28" bestFit="1" customWidth="1"/>
    <col min="7750" max="7750" width="21.36328125" bestFit="1" customWidth="1"/>
    <col min="7751" max="7751" width="13.6328125" bestFit="1" customWidth="1"/>
    <col min="7752" max="7752" width="14.90625" bestFit="1" customWidth="1"/>
    <col min="7753" max="7753" width="21.36328125" bestFit="1" customWidth="1"/>
    <col min="7754" max="7754" width="20.1796875" bestFit="1" customWidth="1"/>
    <col min="7755" max="7755" width="23.1796875" bestFit="1" customWidth="1"/>
    <col min="7756" max="7756" width="21.36328125" bestFit="1" customWidth="1"/>
    <col min="7757" max="7757" width="25" bestFit="1" customWidth="1"/>
    <col min="7758" max="7758" width="28" bestFit="1" customWidth="1"/>
    <col min="7759" max="7759" width="21.36328125" bestFit="1" customWidth="1"/>
    <col min="7760" max="7760" width="15.36328125" bestFit="1" customWidth="1"/>
    <col min="7761" max="7761" width="18.36328125" bestFit="1" customWidth="1"/>
    <col min="7762" max="7762" width="21.36328125" bestFit="1" customWidth="1"/>
    <col min="7763" max="7763" width="19.26953125" bestFit="1" customWidth="1"/>
    <col min="7764" max="7764" width="22.26953125" bestFit="1" customWidth="1"/>
    <col min="7765" max="7765" width="11.08984375" bestFit="1" customWidth="1"/>
    <col min="7766" max="7766" width="19.1796875" bestFit="1" customWidth="1"/>
    <col min="7767" max="7767" width="22.1796875" bestFit="1" customWidth="1"/>
    <col min="7768" max="7768" width="17" bestFit="1" customWidth="1"/>
    <col min="7769" max="7769" width="20" bestFit="1" customWidth="1"/>
    <col min="7770" max="7770" width="14" bestFit="1" customWidth="1"/>
    <col min="7771" max="7771" width="17.08984375" bestFit="1" customWidth="1"/>
    <col min="7772" max="7772" width="21.36328125" bestFit="1" customWidth="1"/>
    <col min="7773" max="7773" width="21.90625" bestFit="1" customWidth="1"/>
    <col min="7774" max="7774" width="24.90625" bestFit="1" customWidth="1"/>
    <col min="7775" max="7775" width="21.36328125" bestFit="1" customWidth="1"/>
    <col min="7776" max="7776" width="14" bestFit="1" customWidth="1"/>
    <col min="7777" max="7777" width="17.08984375" bestFit="1" customWidth="1"/>
    <col min="7778" max="7779" width="21.36328125" bestFit="1" customWidth="1"/>
    <col min="7780" max="7780" width="24.36328125" bestFit="1" customWidth="1"/>
    <col min="7781" max="7781" width="12.08984375" bestFit="1" customWidth="1"/>
    <col min="7782" max="7782" width="24.7265625" bestFit="1" customWidth="1"/>
    <col min="7783" max="7783" width="27.7265625" bestFit="1" customWidth="1"/>
    <col min="7784" max="7784" width="21.36328125" bestFit="1" customWidth="1"/>
    <col min="7785" max="7785" width="17" bestFit="1" customWidth="1"/>
    <col min="7786" max="7786" width="20" bestFit="1" customWidth="1"/>
    <col min="7787" max="7787" width="21.36328125" bestFit="1" customWidth="1"/>
    <col min="7788" max="7788" width="20.90625" bestFit="1" customWidth="1"/>
    <col min="7789" max="7789" width="23.90625" bestFit="1" customWidth="1"/>
    <col min="7790" max="7790" width="21.36328125" bestFit="1" customWidth="1"/>
    <col min="7791" max="7791" width="14" bestFit="1" customWidth="1"/>
    <col min="7792" max="7792" width="17.08984375" bestFit="1" customWidth="1"/>
    <col min="7793" max="7793" width="21.36328125" bestFit="1" customWidth="1"/>
    <col min="7794" max="7794" width="16.08984375" bestFit="1" customWidth="1"/>
    <col min="7795" max="7795" width="19.08984375" bestFit="1" customWidth="1"/>
    <col min="7796" max="7796" width="11.08984375" bestFit="1" customWidth="1"/>
    <col min="7797" max="7797" width="25" bestFit="1" customWidth="1"/>
    <col min="7798" max="7798" width="28" bestFit="1" customWidth="1"/>
    <col min="7799" max="7799" width="21.36328125" bestFit="1" customWidth="1"/>
    <col min="7800" max="7800" width="24.7265625" bestFit="1" customWidth="1"/>
    <col min="7801" max="7801" width="27.7265625" bestFit="1" customWidth="1"/>
    <col min="7802" max="7802" width="21.36328125" bestFit="1" customWidth="1"/>
    <col min="7803" max="7803" width="22.1796875" bestFit="1" customWidth="1"/>
    <col min="7804" max="7804" width="25.26953125" bestFit="1" customWidth="1"/>
    <col min="7805" max="7805" width="21.36328125" bestFit="1" customWidth="1"/>
    <col min="7806" max="7806" width="14" bestFit="1" customWidth="1"/>
    <col min="7807" max="7807" width="17.08984375" bestFit="1" customWidth="1"/>
    <col min="7808" max="7808" width="21.36328125" bestFit="1" customWidth="1"/>
    <col min="7809" max="7809" width="16.54296875" bestFit="1" customWidth="1"/>
    <col min="7810" max="7810" width="19.54296875" bestFit="1" customWidth="1"/>
    <col min="7811" max="7811" width="21.36328125" bestFit="1" customWidth="1"/>
    <col min="7812" max="7812" width="13.6328125" bestFit="1" customWidth="1"/>
    <col min="7813" max="7813" width="14.453125" bestFit="1" customWidth="1"/>
    <col min="7814" max="7814" width="21.36328125" bestFit="1" customWidth="1"/>
    <col min="7815" max="7815" width="25" bestFit="1" customWidth="1"/>
    <col min="7816" max="7816" width="28" bestFit="1" customWidth="1"/>
    <col min="7817" max="7817" width="13.1796875" bestFit="1" customWidth="1"/>
    <col min="7818" max="7818" width="21.36328125" bestFit="1" customWidth="1"/>
    <col min="7819" max="7819" width="24.36328125" bestFit="1" customWidth="1"/>
    <col min="7820" max="7820" width="21.36328125" bestFit="1" customWidth="1"/>
    <col min="7821" max="7821" width="25" bestFit="1" customWidth="1"/>
    <col min="7822" max="7822" width="28" bestFit="1" customWidth="1"/>
    <col min="7823" max="7823" width="21.36328125" bestFit="1" customWidth="1"/>
    <col min="7824" max="7824" width="13.6328125" bestFit="1" customWidth="1"/>
    <col min="7825" max="7825" width="14.90625" bestFit="1" customWidth="1"/>
    <col min="7826" max="7826" width="21.36328125" bestFit="1" customWidth="1"/>
    <col min="7827" max="7827" width="14" bestFit="1" customWidth="1"/>
    <col min="7828" max="7828" width="17.08984375" bestFit="1" customWidth="1"/>
    <col min="7829" max="7829" width="21.36328125" bestFit="1" customWidth="1"/>
    <col min="7830" max="7830" width="15.36328125" bestFit="1" customWidth="1"/>
    <col min="7831" max="7831" width="18.36328125" bestFit="1" customWidth="1"/>
    <col min="7832" max="7832" width="21.36328125" bestFit="1" customWidth="1"/>
    <col min="7833" max="7833" width="13.6328125" bestFit="1" customWidth="1"/>
    <col min="7834" max="7834" width="14.90625" bestFit="1" customWidth="1"/>
    <col min="7835" max="7835" width="21.36328125" bestFit="1" customWidth="1"/>
    <col min="7836" max="7836" width="21.7265625" bestFit="1" customWidth="1"/>
    <col min="7837" max="7837" width="24.7265625" bestFit="1" customWidth="1"/>
    <col min="7838" max="7838" width="20.26953125" bestFit="1" customWidth="1"/>
    <col min="7839" max="7839" width="25" bestFit="1" customWidth="1"/>
    <col min="7840" max="7840" width="28" bestFit="1" customWidth="1"/>
    <col min="7841" max="7841" width="21.36328125" bestFit="1" customWidth="1"/>
    <col min="7842" max="7842" width="24.7265625" bestFit="1" customWidth="1"/>
    <col min="7843" max="7843" width="27.7265625" bestFit="1" customWidth="1"/>
    <col min="7844" max="7844" width="21.36328125" bestFit="1" customWidth="1"/>
    <col min="7845" max="7845" width="20.36328125" bestFit="1" customWidth="1"/>
    <col min="7846" max="7846" width="23.36328125" bestFit="1" customWidth="1"/>
    <col min="7847" max="7847" width="21.36328125" bestFit="1" customWidth="1"/>
    <col min="7848" max="7848" width="25" bestFit="1" customWidth="1"/>
    <col min="7849" max="7849" width="28" bestFit="1" customWidth="1"/>
    <col min="7850" max="7850" width="21.36328125" bestFit="1" customWidth="1"/>
    <col min="7851" max="7851" width="14" bestFit="1" customWidth="1"/>
    <col min="7852" max="7852" width="17.08984375" bestFit="1" customWidth="1"/>
    <col min="7853" max="7853" width="21.36328125" bestFit="1" customWidth="1"/>
    <col min="7854" max="7854" width="14" bestFit="1" customWidth="1"/>
    <col min="7855" max="7855" width="17.08984375" bestFit="1" customWidth="1"/>
    <col min="7856" max="7857" width="21.36328125" bestFit="1" customWidth="1"/>
    <col min="7858" max="7858" width="24.36328125" bestFit="1" customWidth="1"/>
    <col min="7859" max="7859" width="21.36328125" bestFit="1" customWidth="1"/>
    <col min="7860" max="7860" width="14" bestFit="1" customWidth="1"/>
    <col min="7861" max="7861" width="17.08984375" bestFit="1" customWidth="1"/>
    <col min="7862" max="7862" width="21.36328125" bestFit="1" customWidth="1"/>
    <col min="7863" max="7863" width="24.7265625" bestFit="1" customWidth="1"/>
    <col min="7864" max="7864" width="27.7265625" bestFit="1" customWidth="1"/>
    <col min="7865" max="7865" width="21.36328125" bestFit="1" customWidth="1"/>
    <col min="7866" max="7866" width="25" bestFit="1" customWidth="1"/>
    <col min="7867" max="7867" width="28" bestFit="1" customWidth="1"/>
    <col min="7868" max="7868" width="21.36328125" bestFit="1" customWidth="1"/>
    <col min="7869" max="7869" width="16.54296875" bestFit="1" customWidth="1"/>
    <col min="7870" max="7870" width="19.54296875" bestFit="1" customWidth="1"/>
    <col min="7871" max="7871" width="21.36328125" bestFit="1" customWidth="1"/>
    <col min="7872" max="7872" width="14" bestFit="1" customWidth="1"/>
    <col min="7873" max="7873" width="17.08984375" bestFit="1" customWidth="1"/>
    <col min="7874" max="7874" width="10.08984375" bestFit="1" customWidth="1"/>
    <col min="7875" max="7875" width="20.54296875" bestFit="1" customWidth="1"/>
    <col min="7876" max="7876" width="23.54296875" bestFit="1" customWidth="1"/>
    <col min="7877" max="7877" width="21.36328125" bestFit="1" customWidth="1"/>
    <col min="7878" max="7878" width="22.26953125" bestFit="1" customWidth="1"/>
    <col min="7879" max="7879" width="25.36328125" bestFit="1" customWidth="1"/>
    <col min="7880" max="7880" width="21.36328125" bestFit="1" customWidth="1"/>
    <col min="7881" max="7881" width="14" bestFit="1" customWidth="1"/>
    <col min="7882" max="7882" width="17.08984375" bestFit="1" customWidth="1"/>
    <col min="7883" max="7883" width="11.08984375" bestFit="1" customWidth="1"/>
    <col min="7884" max="7884" width="14" bestFit="1" customWidth="1"/>
    <col min="7885" max="7885" width="17.08984375" bestFit="1" customWidth="1"/>
    <col min="7886" max="7887" width="21.36328125" bestFit="1" customWidth="1"/>
    <col min="7888" max="7888" width="24.36328125" bestFit="1" customWidth="1"/>
    <col min="7889" max="7889" width="21.36328125" bestFit="1" customWidth="1"/>
    <col min="7890" max="7890" width="14" bestFit="1" customWidth="1"/>
    <col min="7891" max="7891" width="17.08984375" bestFit="1" customWidth="1"/>
    <col min="7892" max="7892" width="21.36328125" bestFit="1" customWidth="1"/>
    <col min="7893" max="7893" width="16.08984375" bestFit="1" customWidth="1"/>
    <col min="7894" max="7894" width="19.08984375" bestFit="1" customWidth="1"/>
    <col min="7895" max="7895" width="21.36328125" bestFit="1" customWidth="1"/>
    <col min="7896" max="7896" width="24.7265625" bestFit="1" customWidth="1"/>
    <col min="7897" max="7897" width="27.7265625" bestFit="1" customWidth="1"/>
    <col min="7898" max="7898" width="21.36328125" bestFit="1" customWidth="1"/>
    <col min="7899" max="7899" width="19" bestFit="1" customWidth="1"/>
    <col min="7900" max="7900" width="22" bestFit="1" customWidth="1"/>
    <col min="7901" max="7901" width="21.36328125" bestFit="1" customWidth="1"/>
    <col min="7902" max="7902" width="16.26953125" bestFit="1" customWidth="1"/>
    <col min="7903" max="7903" width="19.26953125" bestFit="1" customWidth="1"/>
    <col min="7904" max="7904" width="21.36328125" bestFit="1" customWidth="1"/>
    <col min="7905" max="7905" width="24.7265625" bestFit="1" customWidth="1"/>
    <col min="7906" max="7906" width="27.7265625" bestFit="1" customWidth="1"/>
    <col min="7907" max="7907" width="21.36328125" bestFit="1" customWidth="1"/>
    <col min="7908" max="7908" width="25" bestFit="1" customWidth="1"/>
    <col min="7909" max="7909" width="28" bestFit="1" customWidth="1"/>
    <col min="7910" max="7910" width="21.36328125" bestFit="1" customWidth="1"/>
    <col min="7911" max="7911" width="14" bestFit="1" customWidth="1"/>
    <col min="7912" max="7912" width="17.08984375" bestFit="1" customWidth="1"/>
    <col min="7913" max="7913" width="21.36328125" bestFit="1" customWidth="1"/>
    <col min="7914" max="7914" width="13.6328125" bestFit="1" customWidth="1"/>
    <col min="7915" max="7915" width="14.90625" bestFit="1" customWidth="1"/>
    <col min="7916" max="7916" width="21.36328125" bestFit="1" customWidth="1"/>
    <col min="7917" max="7917" width="16.08984375" bestFit="1" customWidth="1"/>
    <col min="7918" max="7918" width="19.08984375" bestFit="1" customWidth="1"/>
    <col min="7919" max="7919" width="21.36328125" bestFit="1" customWidth="1"/>
    <col min="7920" max="7920" width="16.26953125" bestFit="1" customWidth="1"/>
    <col min="7921" max="7921" width="19.26953125" bestFit="1" customWidth="1"/>
    <col min="7922" max="7922" width="21.36328125" bestFit="1" customWidth="1"/>
    <col min="7923" max="7923" width="13.6328125" bestFit="1" customWidth="1"/>
    <col min="7924" max="7924" width="14.90625" bestFit="1" customWidth="1"/>
    <col min="7925" max="7925" width="21.36328125" bestFit="1" customWidth="1"/>
    <col min="7926" max="7926" width="24.7265625" bestFit="1" customWidth="1"/>
    <col min="7927" max="7927" width="27.7265625" bestFit="1" customWidth="1"/>
    <col min="7928" max="7928" width="21.36328125" bestFit="1" customWidth="1"/>
    <col min="7929" max="7929" width="27.81640625" bestFit="1" customWidth="1"/>
    <col min="7930" max="7930" width="30.81640625" bestFit="1" customWidth="1"/>
    <col min="7931" max="7931" width="21.36328125" bestFit="1" customWidth="1"/>
    <col min="7932" max="7932" width="14" bestFit="1" customWidth="1"/>
    <col min="7933" max="7933" width="17.08984375" bestFit="1" customWidth="1"/>
    <col min="7934" max="7934" width="21.36328125" bestFit="1" customWidth="1"/>
    <col min="7935" max="7935" width="19.36328125" bestFit="1" customWidth="1"/>
    <col min="7936" max="7936" width="22.36328125" bestFit="1" customWidth="1"/>
    <col min="7937" max="7937" width="14" bestFit="1" customWidth="1"/>
    <col min="7938" max="7938" width="17.08984375" bestFit="1" customWidth="1"/>
    <col min="7939" max="7940" width="21.36328125" bestFit="1" customWidth="1"/>
    <col min="7941" max="7941" width="24.36328125" bestFit="1" customWidth="1"/>
    <col min="7942" max="7942" width="21.36328125" bestFit="1" customWidth="1"/>
    <col min="7943" max="7943" width="22.26953125" bestFit="1" customWidth="1"/>
    <col min="7944" max="7944" width="25.36328125" bestFit="1" customWidth="1"/>
    <col min="7945" max="7945" width="16.54296875" bestFit="1" customWidth="1"/>
    <col min="7946" max="7946" width="19.54296875" bestFit="1" customWidth="1"/>
    <col min="7947" max="7947" width="21.36328125" bestFit="1" customWidth="1"/>
    <col min="7948" max="7948" width="12.6328125" bestFit="1" customWidth="1"/>
    <col min="7949" max="7949" width="14.54296875" bestFit="1" customWidth="1"/>
    <col min="7950" max="7950" width="21.36328125" bestFit="1" customWidth="1"/>
    <col min="7951" max="7951" width="12.6328125" bestFit="1" customWidth="1"/>
    <col min="7952" max="7952" width="14.90625" bestFit="1" customWidth="1"/>
    <col min="7953" max="7953" width="21.36328125" bestFit="1" customWidth="1"/>
    <col min="7954" max="7954" width="19.36328125" bestFit="1" customWidth="1"/>
    <col min="7955" max="7955" width="22.36328125" bestFit="1" customWidth="1"/>
    <col min="7956" max="7956" width="8.54296875" bestFit="1" customWidth="1"/>
    <col min="7957" max="7957" width="14" bestFit="1" customWidth="1"/>
    <col min="7958" max="7958" width="17.08984375" bestFit="1" customWidth="1"/>
    <col min="7959" max="7959" width="12.08984375" bestFit="1" customWidth="1"/>
    <col min="7960" max="7960" width="14" bestFit="1" customWidth="1"/>
    <col min="7961" max="7961" width="17.08984375" bestFit="1" customWidth="1"/>
    <col min="7962" max="7962" width="12.08984375" bestFit="1" customWidth="1"/>
    <col min="7963" max="7963" width="14" bestFit="1" customWidth="1"/>
    <col min="7964" max="7964" width="17.08984375" bestFit="1" customWidth="1"/>
    <col min="7965" max="7965" width="21.36328125" bestFit="1" customWidth="1"/>
    <col min="7966" max="7966" width="25" bestFit="1" customWidth="1"/>
    <col min="7967" max="7967" width="28" bestFit="1" customWidth="1"/>
    <col min="7968" max="7968" width="21.36328125" bestFit="1" customWidth="1"/>
    <col min="7969" max="7969" width="20.90625" bestFit="1" customWidth="1"/>
    <col min="7970" max="7970" width="23.90625" bestFit="1" customWidth="1"/>
    <col min="7971" max="7971" width="21.36328125" bestFit="1" customWidth="1"/>
    <col min="7972" max="7972" width="13.6328125" bestFit="1" customWidth="1"/>
    <col min="7973" max="7973" width="15.1796875" bestFit="1" customWidth="1"/>
    <col min="7974" max="7974" width="21.36328125" bestFit="1" customWidth="1"/>
    <col min="7975" max="7975" width="16.08984375" bestFit="1" customWidth="1"/>
    <col min="7976" max="7976" width="19.08984375" bestFit="1" customWidth="1"/>
    <col min="7977" max="7977" width="8.54296875" bestFit="1" customWidth="1"/>
    <col min="7978" max="7978" width="14" bestFit="1" customWidth="1"/>
    <col min="7979" max="7979" width="17.08984375" bestFit="1" customWidth="1"/>
    <col min="7980" max="7980" width="21.36328125" bestFit="1" customWidth="1"/>
    <col min="7981" max="7981" width="15.36328125" bestFit="1" customWidth="1"/>
    <col min="7982" max="7982" width="18.36328125" bestFit="1" customWidth="1"/>
    <col min="7983" max="7983" width="21.36328125" bestFit="1" customWidth="1"/>
    <col min="7984" max="7984" width="16.54296875" bestFit="1" customWidth="1"/>
    <col min="7985" max="7985" width="19.54296875" bestFit="1" customWidth="1"/>
    <col min="7986" max="7986" width="21.36328125" bestFit="1" customWidth="1"/>
    <col min="7987" max="7987" width="16.54296875" bestFit="1" customWidth="1"/>
    <col min="7988" max="7988" width="19.54296875" bestFit="1" customWidth="1"/>
    <col min="7989" max="7989" width="13.1796875" bestFit="1" customWidth="1"/>
    <col min="7990" max="7990" width="14" bestFit="1" customWidth="1"/>
    <col min="7991" max="7991" width="17.08984375" bestFit="1" customWidth="1"/>
    <col min="7992" max="7992" width="21.36328125" bestFit="1" customWidth="1"/>
    <col min="7993" max="7993" width="25" bestFit="1" customWidth="1"/>
    <col min="7994" max="7994" width="28" bestFit="1" customWidth="1"/>
    <col min="7995" max="7995" width="21.36328125" bestFit="1" customWidth="1"/>
    <col min="7996" max="7996" width="25" bestFit="1" customWidth="1"/>
    <col min="7997" max="7997" width="28" bestFit="1" customWidth="1"/>
    <col min="7998" max="7998" width="21.36328125" bestFit="1" customWidth="1"/>
    <col min="7999" max="7999" width="17" bestFit="1" customWidth="1"/>
    <col min="8000" max="8000" width="20" bestFit="1" customWidth="1"/>
    <col min="8001" max="8001" width="21.36328125" bestFit="1" customWidth="1"/>
    <col min="8002" max="8002" width="22.1796875" bestFit="1" customWidth="1"/>
    <col min="8003" max="8003" width="25.26953125" bestFit="1" customWidth="1"/>
    <col min="8004" max="8004" width="21.36328125" bestFit="1" customWidth="1"/>
    <col min="8005" max="8005" width="17" bestFit="1" customWidth="1"/>
    <col min="8006" max="8006" width="20" bestFit="1" customWidth="1"/>
    <col min="8007" max="8007" width="21.36328125" bestFit="1" customWidth="1"/>
    <col min="8008" max="8008" width="13.6328125" bestFit="1" customWidth="1"/>
    <col min="8009" max="8009" width="15.1796875" bestFit="1" customWidth="1"/>
    <col min="8010" max="8010" width="21.36328125" bestFit="1" customWidth="1"/>
    <col min="8011" max="8011" width="13.6328125" bestFit="1" customWidth="1"/>
    <col min="8012" max="8012" width="14.90625" bestFit="1" customWidth="1"/>
    <col min="8013" max="8014" width="21.36328125" bestFit="1" customWidth="1"/>
    <col min="8015" max="8015" width="24.36328125" bestFit="1" customWidth="1"/>
    <col min="8016" max="8016" width="11.08984375" bestFit="1" customWidth="1"/>
    <col min="8017" max="8017" width="13.6328125" bestFit="1" customWidth="1"/>
    <col min="8018" max="8018" width="14.90625" bestFit="1" customWidth="1"/>
    <col min="8019" max="8019" width="21.36328125" bestFit="1" customWidth="1"/>
    <col min="8020" max="8020" width="14" bestFit="1" customWidth="1"/>
    <col min="8021" max="8021" width="17.08984375" bestFit="1" customWidth="1"/>
    <col min="8022" max="8022" width="20.26953125" bestFit="1" customWidth="1"/>
    <col min="8023" max="8023" width="19.1796875" bestFit="1" customWidth="1"/>
    <col min="8024" max="8024" width="22.1796875" bestFit="1" customWidth="1"/>
    <col min="8025" max="8025" width="21.36328125" bestFit="1" customWidth="1"/>
    <col min="8026" max="8026" width="14" bestFit="1" customWidth="1"/>
    <col min="8027" max="8027" width="17.08984375" bestFit="1" customWidth="1"/>
    <col min="8028" max="8028" width="8.54296875" bestFit="1" customWidth="1"/>
    <col min="8029" max="8029" width="24.7265625" bestFit="1" customWidth="1"/>
    <col min="8030" max="8030" width="27.7265625" bestFit="1" customWidth="1"/>
    <col min="8031" max="8031" width="21.36328125" bestFit="1" customWidth="1"/>
    <col min="8032" max="8032" width="19" bestFit="1" customWidth="1"/>
    <col min="8033" max="8033" width="22" bestFit="1" customWidth="1"/>
    <col min="8034" max="8034" width="11.08984375" bestFit="1" customWidth="1"/>
    <col min="8035" max="8035" width="20.90625" bestFit="1" customWidth="1"/>
    <col min="8036" max="8036" width="23.90625" bestFit="1" customWidth="1"/>
    <col min="8037" max="8038" width="21.36328125" bestFit="1" customWidth="1"/>
    <col min="8039" max="8039" width="24.36328125" bestFit="1" customWidth="1"/>
    <col min="8040" max="8040" width="21.36328125" bestFit="1" customWidth="1"/>
    <col min="8041" max="8041" width="17" bestFit="1" customWidth="1"/>
    <col min="8042" max="8042" width="20" bestFit="1" customWidth="1"/>
    <col min="8043" max="8043" width="21.36328125" bestFit="1" customWidth="1"/>
    <col min="8044" max="8044" width="14" bestFit="1" customWidth="1"/>
    <col min="8045" max="8045" width="17.08984375" bestFit="1" customWidth="1"/>
    <col min="8046" max="8046" width="21.36328125" bestFit="1" customWidth="1"/>
    <col min="8047" max="8047" width="16.26953125" bestFit="1" customWidth="1"/>
    <col min="8048" max="8048" width="19.26953125" bestFit="1" customWidth="1"/>
    <col min="8049" max="8049" width="21.36328125" bestFit="1" customWidth="1"/>
    <col min="8050" max="8050" width="15.36328125" bestFit="1" customWidth="1"/>
    <col min="8051" max="8051" width="18.36328125" bestFit="1" customWidth="1"/>
    <col min="8052" max="8053" width="21.36328125" bestFit="1" customWidth="1"/>
    <col min="8054" max="8054" width="24.36328125" bestFit="1" customWidth="1"/>
    <col min="8055" max="8055" width="11.08984375" bestFit="1" customWidth="1"/>
    <col min="8056" max="8056" width="25" bestFit="1" customWidth="1"/>
    <col min="8057" max="8057" width="28" bestFit="1" customWidth="1"/>
    <col min="8058" max="8058" width="21.36328125" bestFit="1" customWidth="1"/>
    <col min="8059" max="8059" width="16.54296875" bestFit="1" customWidth="1"/>
    <col min="8060" max="8060" width="19.54296875" bestFit="1" customWidth="1"/>
    <col min="8061" max="8061" width="21.36328125" bestFit="1" customWidth="1"/>
    <col min="8062" max="8062" width="13.6328125" bestFit="1" customWidth="1"/>
    <col min="8063" max="8063" width="14.90625" bestFit="1" customWidth="1"/>
    <col min="8064" max="8064" width="21.36328125" bestFit="1" customWidth="1"/>
    <col min="8065" max="8065" width="21.7265625" bestFit="1" customWidth="1"/>
    <col min="8066" max="8066" width="24.7265625" bestFit="1" customWidth="1"/>
    <col min="8067" max="8067" width="21.36328125" bestFit="1" customWidth="1"/>
    <col min="8068" max="8068" width="19.26953125" bestFit="1" customWidth="1"/>
    <col min="8069" max="8069" width="22.26953125" bestFit="1" customWidth="1"/>
    <col min="8070" max="8070" width="21.36328125" bestFit="1" customWidth="1"/>
    <col min="8071" max="8071" width="21.7265625" bestFit="1" customWidth="1"/>
    <col min="8072" max="8072" width="24.7265625" bestFit="1" customWidth="1"/>
    <col min="8073" max="8073" width="21.36328125" bestFit="1" customWidth="1"/>
    <col min="8074" max="8074" width="23.81640625" bestFit="1" customWidth="1"/>
    <col min="8075" max="8075" width="26.81640625" bestFit="1" customWidth="1"/>
    <col min="8076" max="8076" width="21.36328125" bestFit="1" customWidth="1"/>
    <col min="8077" max="8077" width="20.90625" bestFit="1" customWidth="1"/>
    <col min="8078" max="8078" width="23.90625" bestFit="1" customWidth="1"/>
    <col min="8079" max="8079" width="10.08984375" bestFit="1" customWidth="1"/>
    <col min="8080" max="8080" width="14" bestFit="1" customWidth="1"/>
    <col min="8081" max="8081" width="17.08984375" bestFit="1" customWidth="1"/>
    <col min="8082" max="8082" width="21.36328125" bestFit="1" customWidth="1"/>
    <col min="8083" max="8083" width="15.36328125" bestFit="1" customWidth="1"/>
    <col min="8084" max="8084" width="18.36328125" bestFit="1" customWidth="1"/>
    <col min="8085" max="8085" width="21.36328125" bestFit="1" customWidth="1"/>
    <col min="8086" max="8086" width="13.6328125" bestFit="1" customWidth="1"/>
    <col min="8087" max="8087" width="14.90625" bestFit="1" customWidth="1"/>
    <col min="8088" max="8088" width="21.36328125" bestFit="1" customWidth="1"/>
    <col min="8089" max="8089" width="19.1796875" bestFit="1" customWidth="1"/>
    <col min="8090" max="8090" width="22.1796875" bestFit="1" customWidth="1"/>
    <col min="8091" max="8092" width="21.36328125" bestFit="1" customWidth="1"/>
    <col min="8093" max="8093" width="24.36328125" bestFit="1" customWidth="1"/>
    <col min="8094" max="8094" width="21.36328125" bestFit="1" customWidth="1"/>
    <col min="8095" max="8095" width="25" bestFit="1" customWidth="1"/>
    <col min="8096" max="8096" width="28" bestFit="1" customWidth="1"/>
    <col min="8097" max="8097" width="21.36328125" bestFit="1" customWidth="1"/>
    <col min="8098" max="8098" width="25" bestFit="1" customWidth="1"/>
    <col min="8099" max="8099" width="28" bestFit="1" customWidth="1"/>
    <col min="8100" max="8100" width="21.36328125" bestFit="1" customWidth="1"/>
    <col min="8101" max="8101" width="14" bestFit="1" customWidth="1"/>
    <col min="8102" max="8102" width="17.08984375" bestFit="1" customWidth="1"/>
    <col min="8103" max="8103" width="21.36328125" bestFit="1" customWidth="1"/>
    <col min="8104" max="8104" width="19" bestFit="1" customWidth="1"/>
    <col min="8105" max="8105" width="22" bestFit="1" customWidth="1"/>
    <col min="8106" max="8106" width="21.36328125" bestFit="1" customWidth="1"/>
    <col min="8107" max="8107" width="14" bestFit="1" customWidth="1"/>
    <col min="8108" max="8108" width="17.08984375" bestFit="1" customWidth="1"/>
    <col min="8109" max="8109" width="21.36328125" bestFit="1" customWidth="1"/>
    <col min="8110" max="8110" width="13.6328125" bestFit="1" customWidth="1"/>
    <col min="8111" max="8111" width="14.90625" bestFit="1" customWidth="1"/>
    <col min="8112" max="8112" width="21.36328125" bestFit="1" customWidth="1"/>
    <col min="8113" max="8113" width="21.7265625" bestFit="1" customWidth="1"/>
    <col min="8114" max="8114" width="24.7265625" bestFit="1" customWidth="1"/>
    <col min="8115" max="8115" width="21.36328125" bestFit="1" customWidth="1"/>
    <col min="8116" max="8116" width="13.6328125" bestFit="1" customWidth="1"/>
    <col min="8117" max="8117" width="15.1796875" bestFit="1" customWidth="1"/>
    <col min="8118" max="8118" width="21.36328125" bestFit="1" customWidth="1"/>
    <col min="8119" max="8119" width="20.90625" bestFit="1" customWidth="1"/>
    <col min="8120" max="8120" width="23.90625" bestFit="1" customWidth="1"/>
    <col min="8121" max="8121" width="21.36328125" bestFit="1" customWidth="1"/>
    <col min="8122" max="8122" width="20.90625" bestFit="1" customWidth="1"/>
    <col min="8123" max="8123" width="23.90625" bestFit="1" customWidth="1"/>
    <col min="8124" max="8124" width="13.1796875" bestFit="1" customWidth="1"/>
    <col min="8125" max="8125" width="13.6328125" bestFit="1" customWidth="1"/>
    <col min="8126" max="8126" width="14.54296875" bestFit="1" customWidth="1"/>
    <col min="8127" max="8127" width="21.36328125" bestFit="1" customWidth="1"/>
    <col min="8128" max="8128" width="24.7265625" bestFit="1" customWidth="1"/>
    <col min="8129" max="8129" width="27.7265625" bestFit="1" customWidth="1"/>
    <col min="8130" max="8130" width="21.36328125" bestFit="1" customWidth="1"/>
    <col min="8131" max="8131" width="15.36328125" bestFit="1" customWidth="1"/>
    <col min="8132" max="8132" width="18.36328125" bestFit="1" customWidth="1"/>
    <col min="8133" max="8133" width="21.36328125" bestFit="1" customWidth="1"/>
    <col min="8134" max="8134" width="25.54296875" bestFit="1" customWidth="1"/>
    <col min="8135" max="8135" width="28.54296875" bestFit="1" customWidth="1"/>
    <col min="8136" max="8136" width="8.54296875" bestFit="1" customWidth="1"/>
    <col min="8137" max="8137" width="14" bestFit="1" customWidth="1"/>
    <col min="8138" max="8138" width="17.08984375" bestFit="1" customWidth="1"/>
    <col min="8139" max="8139" width="12.08984375" bestFit="1" customWidth="1"/>
    <col min="8140" max="8140" width="14" bestFit="1" customWidth="1"/>
    <col min="8141" max="8141" width="17.08984375" bestFit="1" customWidth="1"/>
    <col min="8142" max="8142" width="21.36328125" bestFit="1" customWidth="1"/>
    <col min="8143" max="8143" width="14" bestFit="1" customWidth="1"/>
    <col min="8144" max="8144" width="17.08984375" bestFit="1" customWidth="1"/>
    <col min="8145" max="8145" width="21.36328125" bestFit="1" customWidth="1"/>
    <col min="8146" max="8146" width="13.6328125" bestFit="1" customWidth="1"/>
    <col min="8147" max="8147" width="14.90625" bestFit="1" customWidth="1"/>
    <col min="8148" max="8149" width="21.36328125" bestFit="1" customWidth="1"/>
    <col min="8150" max="8150" width="24.36328125" bestFit="1" customWidth="1"/>
    <col min="8151" max="8152" width="21.36328125" bestFit="1" customWidth="1"/>
    <col min="8153" max="8153" width="24.36328125" bestFit="1" customWidth="1"/>
    <col min="8154" max="8154" width="21.36328125" bestFit="1" customWidth="1"/>
    <col min="8155" max="8155" width="14" bestFit="1" customWidth="1"/>
    <col min="8156" max="8156" width="17.08984375" bestFit="1" customWidth="1"/>
    <col min="8157" max="8157" width="21.36328125" bestFit="1" customWidth="1"/>
    <col min="8158" max="8158" width="25" bestFit="1" customWidth="1"/>
    <col min="8159" max="8159" width="28" bestFit="1" customWidth="1"/>
    <col min="8160" max="8160" width="20.26953125" bestFit="1" customWidth="1"/>
    <col min="8161" max="8161" width="19.1796875" bestFit="1" customWidth="1"/>
    <col min="8162" max="8162" width="22.1796875" bestFit="1" customWidth="1"/>
    <col min="8163" max="8163" width="8.54296875" bestFit="1" customWidth="1"/>
    <col min="8164" max="8164" width="14" bestFit="1" customWidth="1"/>
    <col min="8165" max="8165" width="17.08984375" bestFit="1" customWidth="1"/>
    <col min="8166" max="8166" width="21.36328125" bestFit="1" customWidth="1"/>
    <col min="8167" max="8167" width="15.36328125" bestFit="1" customWidth="1"/>
    <col min="8168" max="8168" width="18.36328125" bestFit="1" customWidth="1"/>
    <col min="8169" max="8170" width="21.36328125" bestFit="1" customWidth="1"/>
    <col min="8171" max="8171" width="24.36328125" bestFit="1" customWidth="1"/>
    <col min="8172" max="8172" width="11.08984375" bestFit="1" customWidth="1"/>
    <col min="8173" max="8173" width="27.81640625" bestFit="1" customWidth="1"/>
    <col min="8174" max="8174" width="30.81640625" bestFit="1" customWidth="1"/>
    <col min="8175" max="8176" width="21.36328125" bestFit="1" customWidth="1"/>
    <col min="8177" max="8177" width="24.36328125" bestFit="1" customWidth="1"/>
    <col min="8178" max="8178" width="21.36328125" bestFit="1" customWidth="1"/>
    <col min="8179" max="8179" width="16.08984375" bestFit="1" customWidth="1"/>
    <col min="8180" max="8180" width="19.08984375" bestFit="1" customWidth="1"/>
    <col min="8181" max="8181" width="21.36328125" bestFit="1" customWidth="1"/>
    <col min="8182" max="8182" width="24.7265625" bestFit="1" customWidth="1"/>
    <col min="8183" max="8183" width="27.7265625" bestFit="1" customWidth="1"/>
    <col min="8184" max="8184" width="21.36328125" bestFit="1" customWidth="1"/>
    <col min="8185" max="8185" width="20.90625" bestFit="1" customWidth="1"/>
    <col min="8186" max="8186" width="23.90625" bestFit="1" customWidth="1"/>
    <col min="8187" max="8187" width="21.36328125" bestFit="1" customWidth="1"/>
    <col min="8188" max="8188" width="25" bestFit="1" customWidth="1"/>
    <col min="8189" max="8189" width="28" bestFit="1" customWidth="1"/>
    <col min="8190" max="8190" width="21.36328125" bestFit="1" customWidth="1"/>
    <col min="8191" max="8191" width="24.7265625" bestFit="1" customWidth="1"/>
    <col min="8192" max="8192" width="27.7265625" bestFit="1" customWidth="1"/>
    <col min="8193" max="8193" width="8.54296875" bestFit="1" customWidth="1"/>
    <col min="8194" max="8194" width="25" bestFit="1" customWidth="1"/>
    <col min="8195" max="8195" width="28" bestFit="1" customWidth="1"/>
    <col min="8196" max="8196" width="21.36328125" bestFit="1" customWidth="1"/>
    <col min="8197" max="8197" width="14" bestFit="1" customWidth="1"/>
    <col min="8198" max="8198" width="17.08984375" bestFit="1" customWidth="1"/>
    <col min="8199" max="8199" width="21.36328125" bestFit="1" customWidth="1"/>
    <col min="8200" max="8200" width="16.26953125" bestFit="1" customWidth="1"/>
    <col min="8201" max="8201" width="19.26953125" bestFit="1" customWidth="1"/>
    <col min="8202" max="8202" width="21.36328125" bestFit="1" customWidth="1"/>
    <col min="8203" max="8203" width="14" bestFit="1" customWidth="1"/>
    <col min="8204" max="8204" width="17.08984375" bestFit="1" customWidth="1"/>
    <col min="8205" max="8205" width="21.36328125" bestFit="1" customWidth="1"/>
    <col min="8206" max="8206" width="19.36328125" bestFit="1" customWidth="1"/>
    <col min="8207" max="8207" width="22.36328125" bestFit="1" customWidth="1"/>
    <col min="8208" max="8208" width="20.26953125" bestFit="1" customWidth="1"/>
    <col min="8209" max="8209" width="13.6328125" bestFit="1" customWidth="1"/>
    <col min="8210" max="8210" width="15.1796875" bestFit="1" customWidth="1"/>
    <col min="8211" max="8211" width="21.36328125" bestFit="1" customWidth="1"/>
    <col min="8212" max="8212" width="19" bestFit="1" customWidth="1"/>
    <col min="8213" max="8213" width="22" bestFit="1" customWidth="1"/>
    <col min="8214" max="8214" width="21.36328125" bestFit="1" customWidth="1"/>
    <col min="8215" max="8215" width="14" bestFit="1" customWidth="1"/>
    <col min="8216" max="8216" width="17.08984375" bestFit="1" customWidth="1"/>
    <col min="8217" max="8218" width="21.36328125" bestFit="1" customWidth="1"/>
    <col min="8219" max="8219" width="24.36328125" bestFit="1" customWidth="1"/>
    <col min="8220" max="8220" width="21.36328125" bestFit="1" customWidth="1"/>
    <col min="8221" max="8221" width="19" bestFit="1" customWidth="1"/>
    <col min="8222" max="8222" width="22" bestFit="1" customWidth="1"/>
    <col min="8223" max="8223" width="21.36328125" bestFit="1" customWidth="1"/>
    <col min="8224" max="8224" width="17" bestFit="1" customWidth="1"/>
    <col min="8225" max="8225" width="20" bestFit="1" customWidth="1"/>
    <col min="8226" max="8226" width="21.36328125" bestFit="1" customWidth="1"/>
    <col min="8227" max="8227" width="24.7265625" bestFit="1" customWidth="1"/>
    <col min="8228" max="8228" width="27.7265625" bestFit="1" customWidth="1"/>
    <col min="8229" max="8229" width="21.36328125" bestFit="1" customWidth="1"/>
    <col min="8230" max="8230" width="14" bestFit="1" customWidth="1"/>
    <col min="8231" max="8231" width="17.08984375" bestFit="1" customWidth="1"/>
    <col min="8232" max="8233" width="21.36328125" bestFit="1" customWidth="1"/>
    <col min="8234" max="8234" width="24.36328125" bestFit="1" customWidth="1"/>
    <col min="8235" max="8235" width="21.36328125" bestFit="1" customWidth="1"/>
    <col min="8236" max="8236" width="19.1796875" bestFit="1" customWidth="1"/>
    <col min="8237" max="8237" width="22.1796875" bestFit="1" customWidth="1"/>
    <col min="8238" max="8238" width="14" bestFit="1" customWidth="1"/>
    <col min="8239" max="8239" width="17.08984375" bestFit="1" customWidth="1"/>
    <col min="8240" max="8240" width="8.54296875" bestFit="1" customWidth="1"/>
    <col min="8241" max="8241" width="14" bestFit="1" customWidth="1"/>
    <col min="8242" max="8242" width="17.08984375" bestFit="1" customWidth="1"/>
    <col min="8243" max="8243" width="21.36328125" bestFit="1" customWidth="1"/>
    <col min="8244" max="8244" width="14" bestFit="1" customWidth="1"/>
    <col min="8245" max="8245" width="17.08984375" bestFit="1" customWidth="1"/>
    <col min="8246" max="8246" width="21.36328125" bestFit="1" customWidth="1"/>
    <col min="8247" max="8247" width="14" bestFit="1" customWidth="1"/>
    <col min="8248" max="8248" width="17.08984375" bestFit="1" customWidth="1"/>
    <col min="8249" max="8249" width="21.36328125" bestFit="1" customWidth="1"/>
    <col min="8250" max="8250" width="15.36328125" bestFit="1" customWidth="1"/>
    <col min="8251" max="8251" width="18.36328125" bestFit="1" customWidth="1"/>
    <col min="8252" max="8252" width="20.26953125" bestFit="1" customWidth="1"/>
    <col min="8253" max="8253" width="14" bestFit="1" customWidth="1"/>
    <col min="8254" max="8254" width="17.08984375" bestFit="1" customWidth="1"/>
    <col min="8255" max="8255" width="21.36328125" bestFit="1" customWidth="1"/>
    <col min="8256" max="8256" width="25" bestFit="1" customWidth="1"/>
    <col min="8257" max="8257" width="28" bestFit="1" customWidth="1"/>
    <col min="8258" max="8258" width="21.36328125" bestFit="1" customWidth="1"/>
    <col min="8259" max="8259" width="25" bestFit="1" customWidth="1"/>
    <col min="8260" max="8260" width="28" bestFit="1" customWidth="1"/>
    <col min="8261" max="8261" width="21.36328125" bestFit="1" customWidth="1"/>
    <col min="8262" max="8262" width="14" bestFit="1" customWidth="1"/>
    <col min="8263" max="8263" width="17.08984375" bestFit="1" customWidth="1"/>
    <col min="8264" max="8265" width="21.36328125" bestFit="1" customWidth="1"/>
    <col min="8266" max="8266" width="24.36328125" bestFit="1" customWidth="1"/>
    <col min="8267" max="8267" width="21.36328125" bestFit="1" customWidth="1"/>
    <col min="8268" max="8268" width="15.36328125" bestFit="1" customWidth="1"/>
    <col min="8269" max="8269" width="18.36328125" bestFit="1" customWidth="1"/>
    <col min="8270" max="8270" width="20.26953125" bestFit="1" customWidth="1"/>
    <col min="8271" max="8271" width="17" bestFit="1" customWidth="1"/>
    <col min="8272" max="8272" width="20" bestFit="1" customWidth="1"/>
    <col min="8273" max="8273" width="21.36328125" bestFit="1" customWidth="1"/>
    <col min="8274" max="8274" width="14" bestFit="1" customWidth="1"/>
    <col min="8275" max="8275" width="17.08984375" bestFit="1" customWidth="1"/>
    <col min="8276" max="8276" width="21.36328125" bestFit="1" customWidth="1"/>
    <col min="8277" max="8277" width="23.81640625" bestFit="1" customWidth="1"/>
    <col min="8278" max="8278" width="26.81640625" bestFit="1" customWidth="1"/>
    <col min="8279" max="8279" width="21.36328125" bestFit="1" customWidth="1"/>
    <col min="8280" max="8280" width="14" bestFit="1" customWidth="1"/>
    <col min="8281" max="8281" width="17.08984375" bestFit="1" customWidth="1"/>
    <col min="8282" max="8282" width="10.08984375" bestFit="1" customWidth="1"/>
    <col min="8283" max="8283" width="14" bestFit="1" customWidth="1"/>
    <col min="8284" max="8284" width="17.08984375" bestFit="1" customWidth="1"/>
    <col min="8285" max="8285" width="21.36328125" bestFit="1" customWidth="1"/>
    <col min="8286" max="8286" width="14" bestFit="1" customWidth="1"/>
    <col min="8287" max="8287" width="17.08984375" bestFit="1" customWidth="1"/>
    <col min="8288" max="8288" width="21.36328125" bestFit="1" customWidth="1"/>
    <col min="8289" max="8289" width="21.7265625" bestFit="1" customWidth="1"/>
    <col min="8290" max="8290" width="24.7265625" bestFit="1" customWidth="1"/>
    <col min="8291" max="8291" width="13.1796875" bestFit="1" customWidth="1"/>
    <col min="8292" max="8292" width="16.08984375" bestFit="1" customWidth="1"/>
    <col min="8293" max="8293" width="19.08984375" bestFit="1" customWidth="1"/>
    <col min="8294" max="8294" width="14.1796875" bestFit="1" customWidth="1"/>
    <col min="8295" max="8295" width="14" bestFit="1" customWidth="1"/>
    <col min="8296" max="8296" width="17.08984375" bestFit="1" customWidth="1"/>
    <col min="8297" max="8297" width="21.36328125" bestFit="1" customWidth="1"/>
    <col min="8298" max="8298" width="13.6328125" bestFit="1" customWidth="1"/>
    <col min="8299" max="8299" width="14.90625" bestFit="1" customWidth="1"/>
    <col min="8300" max="8300" width="21.36328125" bestFit="1" customWidth="1"/>
    <col min="8301" max="8301" width="20.90625" bestFit="1" customWidth="1"/>
    <col min="8302" max="8302" width="23.90625" bestFit="1" customWidth="1"/>
    <col min="8303" max="8303" width="21.36328125" bestFit="1" customWidth="1"/>
    <col min="8304" max="8304" width="20.7265625" bestFit="1" customWidth="1"/>
    <col min="8305" max="8305" width="23.7265625" bestFit="1" customWidth="1"/>
    <col min="8306" max="8306" width="21.36328125" bestFit="1" customWidth="1"/>
    <col min="8307" max="8307" width="20.90625" bestFit="1" customWidth="1"/>
    <col min="8308" max="8308" width="23.90625" bestFit="1" customWidth="1"/>
    <col min="8309" max="8309" width="21.36328125" bestFit="1" customWidth="1"/>
    <col min="8310" max="8310" width="16.08984375" bestFit="1" customWidth="1"/>
    <col min="8311" max="8311" width="19.08984375" bestFit="1" customWidth="1"/>
    <col min="8312" max="8312" width="10.08984375" bestFit="1" customWidth="1"/>
    <col min="8313" max="8313" width="14" bestFit="1" customWidth="1"/>
    <col min="8314" max="8314" width="17.08984375" bestFit="1" customWidth="1"/>
    <col min="8315" max="8315" width="21.36328125" bestFit="1" customWidth="1"/>
    <col min="8316" max="8316" width="14" bestFit="1" customWidth="1"/>
    <col min="8317" max="8317" width="17.08984375" bestFit="1" customWidth="1"/>
    <col min="8318" max="8319" width="21.36328125" bestFit="1" customWidth="1"/>
    <col min="8320" max="8320" width="24.36328125" bestFit="1" customWidth="1"/>
    <col min="8321" max="8321" width="21.36328125" bestFit="1" customWidth="1"/>
    <col min="8322" max="8322" width="13.6328125" bestFit="1" customWidth="1"/>
    <col min="8323" max="8323" width="14.90625" bestFit="1" customWidth="1"/>
    <col min="8324" max="8324" width="21.36328125" bestFit="1" customWidth="1"/>
    <col min="8325" max="8325" width="14" bestFit="1" customWidth="1"/>
    <col min="8326" max="8326" width="17.08984375" bestFit="1" customWidth="1"/>
    <col min="8327" max="8327" width="20.26953125" bestFit="1" customWidth="1"/>
    <col min="8328" max="8328" width="20.90625" bestFit="1" customWidth="1"/>
    <col min="8329" max="8329" width="23.90625" bestFit="1" customWidth="1"/>
    <col min="8330" max="8330" width="21.36328125" bestFit="1" customWidth="1"/>
    <col min="8331" max="8331" width="23.81640625" bestFit="1" customWidth="1"/>
    <col min="8332" max="8332" width="26.81640625" bestFit="1" customWidth="1"/>
    <col min="8333" max="8333" width="21.36328125" bestFit="1" customWidth="1"/>
    <col min="8334" max="8334" width="15.36328125" bestFit="1" customWidth="1"/>
    <col min="8335" max="8335" width="18.36328125" bestFit="1" customWidth="1"/>
    <col min="8336" max="8336" width="16.1796875" bestFit="1" customWidth="1"/>
    <col min="8337" max="8337" width="21.7265625" bestFit="1" customWidth="1"/>
    <col min="8338" max="8338" width="24.7265625" bestFit="1" customWidth="1"/>
    <col min="8339" max="8339" width="21.36328125" bestFit="1" customWidth="1"/>
    <col min="8340" max="8340" width="14" bestFit="1" customWidth="1"/>
    <col min="8341" max="8341" width="17.08984375" bestFit="1" customWidth="1"/>
    <col min="8342" max="8342" width="21.36328125" bestFit="1" customWidth="1"/>
    <col min="8343" max="8343" width="16.54296875" bestFit="1" customWidth="1"/>
    <col min="8344" max="8344" width="19.54296875" bestFit="1" customWidth="1"/>
    <col min="8345" max="8346" width="21.36328125" bestFit="1" customWidth="1"/>
    <col min="8347" max="8347" width="24.36328125" bestFit="1" customWidth="1"/>
    <col min="8348" max="8348" width="14" bestFit="1" customWidth="1"/>
    <col min="8349" max="8349" width="17.08984375" bestFit="1" customWidth="1"/>
    <col min="8350" max="8350" width="21.36328125" bestFit="1" customWidth="1"/>
    <col min="8351" max="8351" width="14" bestFit="1" customWidth="1"/>
    <col min="8352" max="8352" width="17.08984375" bestFit="1" customWidth="1"/>
    <col min="8353" max="8353" width="20.26953125" bestFit="1" customWidth="1"/>
    <col min="8354" max="8354" width="25" bestFit="1" customWidth="1"/>
    <col min="8355" max="8355" width="28" bestFit="1" customWidth="1"/>
    <col min="8356" max="8356" width="21.36328125" bestFit="1" customWidth="1"/>
    <col min="8357" max="8357" width="19.26953125" bestFit="1" customWidth="1"/>
    <col min="8358" max="8358" width="22.26953125" bestFit="1" customWidth="1"/>
    <col min="8359" max="8359" width="21.36328125" bestFit="1" customWidth="1"/>
    <col min="8360" max="8360" width="15.36328125" bestFit="1" customWidth="1"/>
    <col min="8361" max="8361" width="18.36328125" bestFit="1" customWidth="1"/>
    <col min="8362" max="8362" width="21.36328125" bestFit="1" customWidth="1"/>
    <col min="8363" max="8363" width="24.7265625" bestFit="1" customWidth="1"/>
    <col min="8364" max="8364" width="27.7265625" bestFit="1" customWidth="1"/>
    <col min="8365" max="8365" width="21.36328125" bestFit="1" customWidth="1"/>
    <col min="8366" max="8366" width="17" bestFit="1" customWidth="1"/>
    <col min="8367" max="8367" width="20" bestFit="1" customWidth="1"/>
    <col min="8368" max="8368" width="21.36328125" bestFit="1" customWidth="1"/>
    <col min="8369" max="8369" width="24.7265625" bestFit="1" customWidth="1"/>
    <col min="8370" max="8370" width="27.7265625" bestFit="1" customWidth="1"/>
    <col min="8371" max="8371" width="21.36328125" bestFit="1" customWidth="1"/>
    <col min="8372" max="8372" width="14" bestFit="1" customWidth="1"/>
    <col min="8373" max="8373" width="17.08984375" bestFit="1" customWidth="1"/>
    <col min="8374" max="8374" width="21.36328125" bestFit="1" customWidth="1"/>
    <col min="8375" max="8375" width="13.6328125" bestFit="1" customWidth="1"/>
    <col min="8376" max="8376" width="14.90625" bestFit="1" customWidth="1"/>
    <col min="8377" max="8377" width="21.36328125" bestFit="1" customWidth="1"/>
    <col min="8378" max="8378" width="15.36328125" bestFit="1" customWidth="1"/>
    <col min="8379" max="8379" width="18.36328125" bestFit="1" customWidth="1"/>
    <col min="8380" max="8380" width="13.1796875" bestFit="1" customWidth="1"/>
    <col min="8381" max="8381" width="16.54296875" bestFit="1" customWidth="1"/>
    <col min="8382" max="8382" width="19.54296875" bestFit="1" customWidth="1"/>
    <col min="8383" max="8383" width="21.36328125" bestFit="1" customWidth="1"/>
    <col min="8384" max="8384" width="19.6328125" bestFit="1" customWidth="1"/>
    <col min="8385" max="8385" width="22.6328125" bestFit="1" customWidth="1"/>
    <col min="8386" max="8386" width="21.36328125" bestFit="1" customWidth="1"/>
    <col min="8387" max="8387" width="14" bestFit="1" customWidth="1"/>
    <col min="8388" max="8388" width="17.08984375" bestFit="1" customWidth="1"/>
    <col min="8389" max="8389" width="21.36328125" bestFit="1" customWidth="1"/>
    <col min="8390" max="8390" width="20.90625" bestFit="1" customWidth="1"/>
    <col min="8391" max="8391" width="23.90625" bestFit="1" customWidth="1"/>
    <col min="8392" max="8392" width="21.36328125" bestFit="1" customWidth="1"/>
    <col min="8393" max="8393" width="19" bestFit="1" customWidth="1"/>
    <col min="8394" max="8394" width="22" bestFit="1" customWidth="1"/>
    <col min="8395" max="8395" width="21.36328125" bestFit="1" customWidth="1"/>
    <col min="8396" max="8396" width="20.08984375" bestFit="1" customWidth="1"/>
    <col min="8397" max="8397" width="23.08984375" bestFit="1" customWidth="1"/>
    <col min="8398" max="8398" width="13.1796875" bestFit="1" customWidth="1"/>
    <col min="8399" max="8399" width="15.36328125" bestFit="1" customWidth="1"/>
    <col min="8400" max="8400" width="18.36328125" bestFit="1" customWidth="1"/>
    <col min="8401" max="8401" width="21.36328125" bestFit="1" customWidth="1"/>
    <col min="8402" max="8402" width="13.6328125" bestFit="1" customWidth="1"/>
    <col min="8403" max="8403" width="14.54296875" bestFit="1" customWidth="1"/>
    <col min="8404" max="8404" width="21.36328125" bestFit="1" customWidth="1"/>
    <col min="8405" max="8405" width="13.6328125" bestFit="1" customWidth="1"/>
    <col min="8406" max="8406" width="14.90625" bestFit="1" customWidth="1"/>
    <col min="8407" max="8407" width="21.36328125" bestFit="1" customWidth="1"/>
    <col min="8408" max="8408" width="14" bestFit="1" customWidth="1"/>
    <col min="8409" max="8409" width="17.08984375" bestFit="1" customWidth="1"/>
    <col min="8410" max="8410" width="21.36328125" bestFit="1" customWidth="1"/>
    <col min="8411" max="8411" width="25" bestFit="1" customWidth="1"/>
    <col min="8412" max="8412" width="28" bestFit="1" customWidth="1"/>
    <col min="8413" max="8414" width="21.36328125" bestFit="1" customWidth="1"/>
    <col min="8415" max="8415" width="24.36328125" bestFit="1" customWidth="1"/>
    <col min="8416" max="8416" width="11.08984375" bestFit="1" customWidth="1"/>
    <col min="8417" max="8417" width="27.81640625" bestFit="1" customWidth="1"/>
    <col min="8418" max="8418" width="30.81640625" bestFit="1" customWidth="1"/>
    <col min="8419" max="8419" width="10.08984375" bestFit="1" customWidth="1"/>
    <col min="8420" max="8420" width="22.26953125" bestFit="1" customWidth="1"/>
    <col min="8421" max="8421" width="25.36328125" bestFit="1" customWidth="1"/>
    <col min="8422" max="8422" width="21.7265625" bestFit="1" customWidth="1"/>
    <col min="8423" max="8423" width="24.7265625" bestFit="1" customWidth="1"/>
    <col min="8424" max="8424" width="14" bestFit="1" customWidth="1"/>
    <col min="8425" max="8425" width="17.08984375" bestFit="1" customWidth="1"/>
    <col min="8426" max="8426" width="21.36328125" bestFit="1" customWidth="1"/>
    <col min="8427" max="8427" width="24.7265625" bestFit="1" customWidth="1"/>
    <col min="8428" max="8428" width="27.7265625" bestFit="1" customWidth="1"/>
    <col min="8429" max="8429" width="21.36328125" bestFit="1" customWidth="1"/>
    <col min="8430" max="8430" width="24.7265625" bestFit="1" customWidth="1"/>
    <col min="8431" max="8431" width="27.7265625" bestFit="1" customWidth="1"/>
    <col min="8432" max="8432" width="21.36328125" bestFit="1" customWidth="1"/>
    <col min="8433" max="8433" width="13.6328125" bestFit="1" customWidth="1"/>
    <col min="8434" max="8434" width="14.90625" bestFit="1" customWidth="1"/>
    <col min="8435" max="8435" width="21.36328125" bestFit="1" customWidth="1"/>
    <col min="8436" max="8436" width="14" bestFit="1" customWidth="1"/>
    <col min="8437" max="8437" width="17.08984375" bestFit="1" customWidth="1"/>
    <col min="8438" max="8438" width="21.36328125" bestFit="1" customWidth="1"/>
    <col min="8439" max="8439" width="13.6328125" bestFit="1" customWidth="1"/>
    <col min="8440" max="8440" width="14.90625" bestFit="1" customWidth="1"/>
    <col min="8441" max="8441" width="21.36328125" bestFit="1" customWidth="1"/>
    <col min="8442" max="8442" width="20.7265625" bestFit="1" customWidth="1"/>
    <col min="8443" max="8443" width="23.7265625" bestFit="1" customWidth="1"/>
    <col min="8444" max="8444" width="21.36328125" bestFit="1" customWidth="1"/>
    <col min="8445" max="8445" width="14" bestFit="1" customWidth="1"/>
    <col min="8446" max="8446" width="17.08984375" bestFit="1" customWidth="1"/>
    <col min="8447" max="8448" width="21.36328125" bestFit="1" customWidth="1"/>
    <col min="8449" max="8449" width="24.36328125" bestFit="1" customWidth="1"/>
    <col min="8450" max="8451" width="21.36328125" bestFit="1" customWidth="1"/>
    <col min="8452" max="8452" width="24.36328125" bestFit="1" customWidth="1"/>
    <col min="8453" max="8453" width="21.36328125" bestFit="1" customWidth="1"/>
    <col min="8454" max="8454" width="25" bestFit="1" customWidth="1"/>
    <col min="8455" max="8455" width="28" bestFit="1" customWidth="1"/>
    <col min="8456" max="8456" width="21.36328125" bestFit="1" customWidth="1"/>
    <col min="8457" max="8457" width="16.26953125" bestFit="1" customWidth="1"/>
    <col min="8458" max="8458" width="19.26953125" bestFit="1" customWidth="1"/>
    <col min="8459" max="8459" width="21.36328125" bestFit="1" customWidth="1"/>
    <col min="8460" max="8460" width="20.36328125" bestFit="1" customWidth="1"/>
    <col min="8461" max="8461" width="23.36328125" bestFit="1" customWidth="1"/>
    <col min="8462" max="8462" width="21.36328125" bestFit="1" customWidth="1"/>
    <col min="8463" max="8463" width="22" bestFit="1" customWidth="1"/>
    <col min="8464" max="8464" width="25" bestFit="1" customWidth="1"/>
    <col min="8465" max="8465" width="21.36328125" bestFit="1" customWidth="1"/>
    <col min="8466" max="8467" width="14" bestFit="1" customWidth="1"/>
    <col min="8468" max="8468" width="17.08984375" bestFit="1" customWidth="1"/>
    <col min="8469" max="8469" width="12.08984375" bestFit="1" customWidth="1"/>
    <col min="8470" max="8470" width="16.08984375" bestFit="1" customWidth="1"/>
    <col min="8471" max="8471" width="19.08984375" bestFit="1" customWidth="1"/>
    <col min="8472" max="8472" width="21.36328125" bestFit="1" customWidth="1"/>
    <col min="8473" max="8473" width="24.7265625" bestFit="1" customWidth="1"/>
    <col min="8474" max="8474" width="27.7265625" bestFit="1" customWidth="1"/>
    <col min="8475" max="8475" width="21.36328125" bestFit="1" customWidth="1"/>
    <col min="8476" max="8476" width="14" bestFit="1" customWidth="1"/>
    <col min="8477" max="8477" width="17.08984375" bestFit="1" customWidth="1"/>
    <col min="8478" max="8478" width="8.54296875" bestFit="1" customWidth="1"/>
    <col min="8479" max="8479" width="22.26953125" bestFit="1" customWidth="1"/>
    <col min="8480" max="8480" width="25.36328125" bestFit="1" customWidth="1"/>
    <col min="8481" max="8481" width="21.36328125" bestFit="1" customWidth="1"/>
    <col min="8482" max="8482" width="13.6328125" bestFit="1" customWidth="1"/>
    <col min="8483" max="8483" width="14.90625" bestFit="1" customWidth="1"/>
    <col min="8484" max="8484" width="21.36328125" bestFit="1" customWidth="1"/>
    <col min="8485" max="8485" width="14" bestFit="1" customWidth="1"/>
    <col min="8486" max="8486" width="17.08984375" bestFit="1" customWidth="1"/>
    <col min="8487" max="8488" width="21.36328125" bestFit="1" customWidth="1"/>
    <col min="8489" max="8489" width="24.36328125" bestFit="1" customWidth="1"/>
    <col min="8490" max="8490" width="21.36328125" bestFit="1" customWidth="1"/>
    <col min="8491" max="8491" width="20.90625" bestFit="1" customWidth="1"/>
    <col min="8492" max="8492" width="23.90625" bestFit="1" customWidth="1"/>
    <col min="8493" max="8493" width="21.36328125" bestFit="1" customWidth="1"/>
    <col min="8494" max="8494" width="14" bestFit="1" customWidth="1"/>
    <col min="8495" max="8495" width="17.08984375" bestFit="1" customWidth="1"/>
    <col min="8496" max="8496" width="21.36328125" bestFit="1" customWidth="1"/>
    <col min="8497" max="8497" width="14" bestFit="1" customWidth="1"/>
    <col min="8498" max="8498" width="17.08984375" bestFit="1" customWidth="1"/>
    <col min="8499" max="8499" width="21.36328125" bestFit="1" customWidth="1"/>
    <col min="8500" max="8500" width="27.81640625" bestFit="1" customWidth="1"/>
    <col min="8501" max="8501" width="30.81640625" bestFit="1" customWidth="1"/>
    <col min="8502" max="8502" width="21.36328125" bestFit="1" customWidth="1"/>
    <col min="8503" max="8503" width="20.36328125" bestFit="1" customWidth="1"/>
    <col min="8504" max="8504" width="23.36328125" bestFit="1" customWidth="1"/>
    <col min="8505" max="8505" width="21.36328125" bestFit="1" customWidth="1"/>
    <col min="8506" max="8506" width="14" bestFit="1" customWidth="1"/>
    <col min="8507" max="8507" width="17.08984375" bestFit="1" customWidth="1"/>
    <col min="8508" max="8508" width="21.36328125" bestFit="1" customWidth="1"/>
    <col min="8509" max="8509" width="21.7265625" bestFit="1" customWidth="1"/>
    <col min="8510" max="8510" width="24.7265625" bestFit="1" customWidth="1"/>
    <col min="8511" max="8511" width="21.36328125" bestFit="1" customWidth="1"/>
    <col min="8512" max="8512" width="14" bestFit="1" customWidth="1"/>
    <col min="8513" max="8513" width="17.08984375" bestFit="1" customWidth="1"/>
    <col min="8514" max="8514" width="21.36328125" bestFit="1" customWidth="1"/>
    <col min="8515" max="8515" width="12.1796875" bestFit="1" customWidth="1"/>
    <col min="8516" max="8516" width="15.1796875" bestFit="1" customWidth="1"/>
    <col min="8517" max="8517" width="11.08984375" bestFit="1" customWidth="1"/>
    <col min="8518" max="8518" width="13.6328125" bestFit="1" customWidth="1"/>
    <col min="8519" max="8519" width="14.90625" bestFit="1" customWidth="1"/>
    <col min="8520" max="8520" width="21.36328125" bestFit="1" customWidth="1"/>
    <col min="8521" max="8521" width="21.7265625" bestFit="1" customWidth="1"/>
    <col min="8522" max="8522" width="24.7265625" bestFit="1" customWidth="1"/>
    <col min="8523" max="8523" width="21.36328125" bestFit="1" customWidth="1"/>
    <col min="8524" max="8524" width="24.7265625" bestFit="1" customWidth="1"/>
    <col min="8525" max="8525" width="27.7265625" bestFit="1" customWidth="1"/>
    <col min="8526" max="8526" width="21.36328125" bestFit="1" customWidth="1"/>
    <col min="8527" max="8527" width="20.90625" bestFit="1" customWidth="1"/>
    <col min="8528" max="8528" width="23.90625" bestFit="1" customWidth="1"/>
    <col min="8529" max="8529" width="21.36328125" bestFit="1" customWidth="1"/>
    <col min="8530" max="8530" width="20.90625" bestFit="1" customWidth="1"/>
    <col min="8531" max="8531" width="23.90625" bestFit="1" customWidth="1"/>
    <col min="8532" max="8532" width="21.36328125" bestFit="1" customWidth="1"/>
    <col min="8533" max="8533" width="25" bestFit="1" customWidth="1"/>
    <col min="8534" max="8534" width="28" bestFit="1" customWidth="1"/>
    <col min="8535" max="8535" width="13.1796875" bestFit="1" customWidth="1"/>
    <col min="8536" max="8536" width="14" bestFit="1" customWidth="1"/>
    <col min="8537" max="8537" width="17.08984375" bestFit="1" customWidth="1"/>
    <col min="8538" max="8538" width="21.36328125" bestFit="1" customWidth="1"/>
    <col min="8539" max="8539" width="14" bestFit="1" customWidth="1"/>
    <col min="8540" max="8540" width="17.08984375" bestFit="1" customWidth="1"/>
    <col min="8541" max="8541" width="21.36328125" bestFit="1" customWidth="1"/>
    <col min="8542" max="8542" width="25" bestFit="1" customWidth="1"/>
    <col min="8543" max="8543" width="28" bestFit="1" customWidth="1"/>
    <col min="8544" max="8544" width="20.26953125" bestFit="1" customWidth="1"/>
    <col min="8545" max="8545" width="14" bestFit="1" customWidth="1"/>
    <col min="8546" max="8546" width="17.08984375" bestFit="1" customWidth="1"/>
    <col min="8547" max="8547" width="21.36328125" bestFit="1" customWidth="1"/>
    <col min="8548" max="8548" width="25" bestFit="1" customWidth="1"/>
    <col min="8549" max="8549" width="28" bestFit="1" customWidth="1"/>
    <col min="8550" max="8550" width="21.36328125" bestFit="1" customWidth="1"/>
    <col min="8551" max="8551" width="14" bestFit="1" customWidth="1"/>
    <col min="8552" max="8552" width="17.08984375" bestFit="1" customWidth="1"/>
    <col min="8553" max="8553" width="8.54296875" bestFit="1" customWidth="1"/>
    <col min="8554" max="8554" width="25" bestFit="1" customWidth="1"/>
    <col min="8555" max="8555" width="28" bestFit="1" customWidth="1"/>
    <col min="8556" max="8556" width="20.26953125" bestFit="1" customWidth="1"/>
    <col min="8557" max="8557" width="15.36328125" bestFit="1" customWidth="1"/>
    <col min="8558" max="8558" width="18.36328125" bestFit="1" customWidth="1"/>
    <col min="8559" max="8559" width="21.36328125" bestFit="1" customWidth="1"/>
    <col min="8560" max="8560" width="13.6328125" bestFit="1" customWidth="1"/>
    <col min="8561" max="8561" width="14.90625" bestFit="1" customWidth="1"/>
    <col min="8562" max="8562" width="20.26953125" bestFit="1" customWidth="1"/>
    <col min="8563" max="8563" width="22" bestFit="1" customWidth="1"/>
    <col min="8564" max="8564" width="25" bestFit="1" customWidth="1"/>
    <col min="8565" max="8565" width="21.36328125" bestFit="1" customWidth="1"/>
    <col min="8566" max="8566" width="14" bestFit="1" customWidth="1"/>
    <col min="8567" max="8567" width="17.08984375" bestFit="1" customWidth="1"/>
    <col min="8568" max="8568" width="21.36328125" bestFit="1" customWidth="1"/>
    <col min="8569" max="8569" width="20.7265625" bestFit="1" customWidth="1"/>
    <col min="8570" max="8570" width="23.7265625" bestFit="1" customWidth="1"/>
    <col min="8571" max="8571" width="21.36328125" bestFit="1" customWidth="1"/>
    <col min="8572" max="8572" width="13.6328125" bestFit="1" customWidth="1"/>
    <col min="8573" max="8573" width="14.90625" bestFit="1" customWidth="1"/>
    <col min="8574" max="8574" width="21.36328125" bestFit="1" customWidth="1"/>
    <col min="8575" max="8575" width="14" bestFit="1" customWidth="1"/>
    <col min="8576" max="8576" width="17.08984375" bestFit="1" customWidth="1"/>
    <col min="8577" max="8577" width="21.36328125" bestFit="1" customWidth="1"/>
    <col min="8578" max="8578" width="25" bestFit="1" customWidth="1"/>
    <col min="8579" max="8579" width="28" bestFit="1" customWidth="1"/>
    <col min="8580" max="8580" width="21.36328125" bestFit="1" customWidth="1"/>
    <col min="8581" max="8581" width="16.26953125" bestFit="1" customWidth="1"/>
    <col min="8582" max="8582" width="19.26953125" bestFit="1" customWidth="1"/>
    <col min="8583" max="8583" width="8.54296875" bestFit="1" customWidth="1"/>
    <col min="8584" max="8584" width="14" bestFit="1" customWidth="1"/>
    <col min="8585" max="8585" width="17.08984375" bestFit="1" customWidth="1"/>
    <col min="8586" max="8586" width="21.36328125" bestFit="1" customWidth="1"/>
    <col min="8587" max="8587" width="14" bestFit="1" customWidth="1"/>
    <col min="8588" max="8588" width="17.08984375" bestFit="1" customWidth="1"/>
    <col min="8589" max="8589" width="21.36328125" bestFit="1" customWidth="1"/>
    <col min="8590" max="8590" width="20.36328125" bestFit="1" customWidth="1"/>
    <col min="8591" max="8591" width="23.36328125" bestFit="1" customWidth="1"/>
    <col min="8592" max="8592" width="8.54296875" bestFit="1" customWidth="1"/>
    <col min="8593" max="8593" width="14" bestFit="1" customWidth="1"/>
    <col min="8594" max="8594" width="17.08984375" bestFit="1" customWidth="1"/>
    <col min="8595" max="8595" width="21.36328125" bestFit="1" customWidth="1"/>
    <col min="8596" max="8596" width="14" bestFit="1" customWidth="1"/>
    <col min="8597" max="8597" width="17.08984375" bestFit="1" customWidth="1"/>
    <col min="8598" max="8598" width="21.36328125" bestFit="1" customWidth="1"/>
    <col min="8599" max="8599" width="16.08984375" bestFit="1" customWidth="1"/>
    <col min="8600" max="8600" width="19.08984375" bestFit="1" customWidth="1"/>
    <col min="8601" max="8601" width="21.36328125" bestFit="1" customWidth="1"/>
    <col min="8602" max="8602" width="20.90625" bestFit="1" customWidth="1"/>
    <col min="8603" max="8603" width="23.90625" bestFit="1" customWidth="1"/>
    <col min="8604" max="8604" width="21.36328125" bestFit="1" customWidth="1"/>
    <col min="8605" max="8605" width="20.7265625" bestFit="1" customWidth="1"/>
    <col min="8606" max="8606" width="23.7265625" bestFit="1" customWidth="1"/>
    <col min="8607" max="8608" width="21.36328125" bestFit="1" customWidth="1"/>
    <col min="8609" max="8609" width="24.36328125" bestFit="1" customWidth="1"/>
    <col min="8610" max="8610" width="21.36328125" bestFit="1" customWidth="1"/>
    <col min="8611" max="8611" width="16.54296875" bestFit="1" customWidth="1"/>
    <col min="8612" max="8612" width="19.54296875" bestFit="1" customWidth="1"/>
    <col min="8613" max="8613" width="21.36328125" bestFit="1" customWidth="1"/>
    <col min="8614" max="8614" width="20.90625" bestFit="1" customWidth="1"/>
    <col min="8615" max="8615" width="23.90625" bestFit="1" customWidth="1"/>
    <col min="8616" max="8616" width="12.08984375" bestFit="1" customWidth="1"/>
    <col min="8617" max="8617" width="22" bestFit="1" customWidth="1"/>
    <col min="8618" max="8618" width="25" bestFit="1" customWidth="1"/>
    <col min="8619" max="8619" width="21.36328125" bestFit="1" customWidth="1"/>
    <col min="8620" max="8620" width="25" bestFit="1" customWidth="1"/>
    <col min="8621" max="8621" width="28" bestFit="1" customWidth="1"/>
    <col min="8622" max="8622" width="21.36328125" bestFit="1" customWidth="1"/>
    <col min="8623" max="8623" width="19" bestFit="1" customWidth="1"/>
    <col min="8624" max="8624" width="22" bestFit="1" customWidth="1"/>
    <col min="8625" max="8625" width="21.36328125" bestFit="1" customWidth="1"/>
    <col min="8626" max="8626" width="16.26953125" bestFit="1" customWidth="1"/>
    <col min="8627" max="8627" width="19.26953125" bestFit="1" customWidth="1"/>
    <col min="8628" max="8628" width="14" bestFit="1" customWidth="1"/>
    <col min="8629" max="8629" width="17.08984375" bestFit="1" customWidth="1"/>
    <col min="8630" max="8630" width="8.54296875" bestFit="1" customWidth="1"/>
    <col min="8631" max="8631" width="25" bestFit="1" customWidth="1"/>
    <col min="8632" max="8632" width="28" bestFit="1" customWidth="1"/>
    <col min="8633" max="8633" width="21.36328125" bestFit="1" customWidth="1"/>
    <col min="8634" max="8634" width="14" bestFit="1" customWidth="1"/>
    <col min="8635" max="8635" width="17.08984375" bestFit="1" customWidth="1"/>
    <col min="8636" max="8636" width="21.36328125" bestFit="1" customWidth="1"/>
    <col min="8637" max="8637" width="16.08984375" bestFit="1" customWidth="1"/>
    <col min="8638" max="8638" width="19.08984375" bestFit="1" customWidth="1"/>
    <col min="8639" max="8639" width="21.36328125" bestFit="1" customWidth="1"/>
    <col min="8640" max="8640" width="14" bestFit="1" customWidth="1"/>
    <col min="8641" max="8641" width="17.08984375" bestFit="1" customWidth="1"/>
    <col min="8642" max="8642" width="21.36328125" bestFit="1" customWidth="1"/>
    <col min="8643" max="8643" width="14" bestFit="1" customWidth="1"/>
    <col min="8644" max="8644" width="17.08984375" bestFit="1" customWidth="1"/>
    <col min="8645" max="8645" width="21.36328125" bestFit="1" customWidth="1"/>
    <col min="8646" max="8646" width="25" bestFit="1" customWidth="1"/>
    <col min="8647" max="8647" width="28" bestFit="1" customWidth="1"/>
    <col min="8648" max="8648" width="21.36328125" bestFit="1" customWidth="1"/>
    <col min="8649" max="8649" width="15.36328125" bestFit="1" customWidth="1"/>
    <col min="8650" max="8650" width="18.36328125" bestFit="1" customWidth="1"/>
    <col min="8651" max="8651" width="21.36328125" bestFit="1" customWidth="1"/>
    <col min="8652" max="8652" width="25" bestFit="1" customWidth="1"/>
    <col min="8653" max="8653" width="28" bestFit="1" customWidth="1"/>
    <col min="8654" max="8654" width="21.36328125" bestFit="1" customWidth="1"/>
    <col min="8655" max="8655" width="15.36328125" bestFit="1" customWidth="1"/>
    <col min="8656" max="8656" width="18.36328125" bestFit="1" customWidth="1"/>
    <col min="8657" max="8657" width="21.36328125" bestFit="1" customWidth="1"/>
    <col min="8658" max="8658" width="21.7265625" bestFit="1" customWidth="1"/>
    <col min="8659" max="8659" width="24.7265625" bestFit="1" customWidth="1"/>
    <col min="8660" max="8660" width="21.36328125" bestFit="1" customWidth="1"/>
    <col min="8661" max="8661" width="25" bestFit="1" customWidth="1"/>
    <col min="8662" max="8662" width="28" bestFit="1" customWidth="1"/>
    <col min="8663" max="8663" width="20.26953125" bestFit="1" customWidth="1"/>
    <col min="8664" max="8664" width="14" bestFit="1" customWidth="1"/>
    <col min="8665" max="8665" width="17.08984375" bestFit="1" customWidth="1"/>
    <col min="8666" max="8666" width="21.36328125" bestFit="1" customWidth="1"/>
    <col min="8667" max="8667" width="14" bestFit="1" customWidth="1"/>
    <col min="8668" max="8668" width="17.08984375" bestFit="1" customWidth="1"/>
    <col min="8669" max="8669" width="10.08984375" bestFit="1" customWidth="1"/>
    <col min="8670" max="8670" width="20.90625" bestFit="1" customWidth="1"/>
    <col min="8671" max="8671" width="23.90625" bestFit="1" customWidth="1"/>
    <col min="8672" max="8672" width="21.36328125" bestFit="1" customWidth="1"/>
    <col min="8673" max="8673" width="21.7265625" bestFit="1" customWidth="1"/>
    <col min="8674" max="8674" width="24.7265625" bestFit="1" customWidth="1"/>
    <col min="8675" max="8675" width="21.36328125" bestFit="1" customWidth="1"/>
    <col min="8676" max="8676" width="16.54296875" bestFit="1" customWidth="1"/>
    <col min="8677" max="8677" width="19.54296875" bestFit="1" customWidth="1"/>
    <col min="8678" max="8678" width="21.36328125" bestFit="1" customWidth="1"/>
    <col min="8679" max="8679" width="16.08984375" bestFit="1" customWidth="1"/>
    <col min="8680" max="8680" width="19.08984375" bestFit="1" customWidth="1"/>
    <col min="8681" max="8681" width="21.36328125" bestFit="1" customWidth="1"/>
    <col min="8682" max="8682" width="20.90625" bestFit="1" customWidth="1"/>
    <col min="8683" max="8683" width="23.90625" bestFit="1" customWidth="1"/>
    <col min="8684" max="8684" width="21.36328125" bestFit="1" customWidth="1"/>
    <col min="8685" max="8685" width="22" bestFit="1" customWidth="1"/>
    <col min="8686" max="8686" width="25" bestFit="1" customWidth="1"/>
    <col min="8687" max="8687" width="21.36328125" bestFit="1" customWidth="1"/>
    <col min="8688" max="8688" width="14" bestFit="1" customWidth="1"/>
    <col min="8689" max="8689" width="17.08984375" bestFit="1" customWidth="1"/>
    <col min="8690" max="8690" width="21.36328125" bestFit="1" customWidth="1"/>
    <col min="8691" max="8691" width="24.7265625" bestFit="1" customWidth="1"/>
    <col min="8692" max="8692" width="27.7265625" bestFit="1" customWidth="1"/>
    <col min="8693" max="8693" width="21.36328125" bestFit="1" customWidth="1"/>
    <col min="8694" max="8694" width="13.6328125" bestFit="1" customWidth="1"/>
    <col min="8695" max="8695" width="14.90625" bestFit="1" customWidth="1"/>
    <col min="8696" max="8696" width="21.36328125" bestFit="1" customWidth="1"/>
    <col min="8697" max="8697" width="21.7265625" bestFit="1" customWidth="1"/>
    <col min="8698" max="8698" width="24.7265625" bestFit="1" customWidth="1"/>
    <col min="8699" max="8699" width="21.36328125" bestFit="1" customWidth="1"/>
    <col min="8700" max="8700" width="22" bestFit="1" customWidth="1"/>
    <col min="8701" max="8701" width="25" bestFit="1" customWidth="1"/>
    <col min="8702" max="8702" width="21.36328125" bestFit="1" customWidth="1"/>
    <col min="8703" max="8703" width="17" bestFit="1" customWidth="1"/>
    <col min="8704" max="8704" width="20" bestFit="1" customWidth="1"/>
    <col min="8705" max="8705" width="21.36328125" bestFit="1" customWidth="1"/>
    <col min="8706" max="8706" width="15.36328125" bestFit="1" customWidth="1"/>
    <col min="8707" max="8707" width="18.36328125" bestFit="1" customWidth="1"/>
    <col min="8708" max="8708" width="21.36328125" bestFit="1" customWidth="1"/>
    <col min="8709" max="8709" width="26.453125" bestFit="1" customWidth="1"/>
    <col min="8710" max="8710" width="29.54296875" bestFit="1" customWidth="1"/>
    <col min="8711" max="8711" width="21.36328125" bestFit="1" customWidth="1"/>
    <col min="8712" max="8712" width="20.36328125" bestFit="1" customWidth="1"/>
    <col min="8713" max="8713" width="23.36328125" bestFit="1" customWidth="1"/>
    <col min="8714" max="8714" width="16.08984375" bestFit="1" customWidth="1"/>
    <col min="8715" max="8715" width="19.08984375" bestFit="1" customWidth="1"/>
    <col min="8716" max="8716" width="8.54296875" bestFit="1" customWidth="1"/>
    <col min="8717" max="8717" width="14" bestFit="1" customWidth="1"/>
    <col min="8718" max="8718" width="17.08984375" bestFit="1" customWidth="1"/>
    <col min="8719" max="8719" width="21.36328125" bestFit="1" customWidth="1"/>
    <col min="8720" max="8720" width="14" bestFit="1" customWidth="1"/>
    <col min="8721" max="8721" width="17.08984375" bestFit="1" customWidth="1"/>
    <col min="8722" max="8722" width="21.36328125" bestFit="1" customWidth="1"/>
    <col min="8723" max="8723" width="24.7265625" bestFit="1" customWidth="1"/>
    <col min="8724" max="8724" width="27.7265625" bestFit="1" customWidth="1"/>
    <col min="8725" max="8725" width="16.26953125" bestFit="1" customWidth="1"/>
    <col min="8726" max="8726" width="19.26953125" bestFit="1" customWidth="1"/>
    <col min="8727" max="8727" width="10.08984375" bestFit="1" customWidth="1"/>
    <col min="8728" max="8728" width="21.36328125" bestFit="1" customWidth="1"/>
    <col min="8729" max="8729" width="24.36328125" bestFit="1" customWidth="1"/>
    <col min="8730" max="8730" width="21.36328125" bestFit="1" customWidth="1"/>
    <col min="8731" max="8731" width="21.7265625" bestFit="1" customWidth="1"/>
    <col min="8732" max="8732" width="24.7265625" bestFit="1" customWidth="1"/>
    <col min="8733" max="8733" width="21.36328125" bestFit="1" customWidth="1"/>
    <col min="8734" max="8734" width="24.7265625" bestFit="1" customWidth="1"/>
    <col min="8735" max="8735" width="27.7265625" bestFit="1" customWidth="1"/>
    <col min="8736" max="8737" width="21.36328125" bestFit="1" customWidth="1"/>
    <col min="8738" max="8738" width="24.36328125" bestFit="1" customWidth="1"/>
    <col min="8739" max="8739" width="20.26953125" bestFit="1" customWidth="1"/>
    <col min="8740" max="8740" width="14" bestFit="1" customWidth="1"/>
    <col min="8741" max="8741" width="17.08984375" bestFit="1" customWidth="1"/>
    <col min="8742" max="8742" width="21.36328125" bestFit="1" customWidth="1"/>
    <col min="8743" max="8743" width="14" bestFit="1" customWidth="1"/>
    <col min="8744" max="8744" width="17.08984375" bestFit="1" customWidth="1"/>
    <col min="8745" max="8746" width="21.36328125" bestFit="1" customWidth="1"/>
    <col min="8747" max="8747" width="24.36328125" bestFit="1" customWidth="1"/>
    <col min="8748" max="8748" width="21.36328125" bestFit="1" customWidth="1"/>
    <col min="8749" max="8749" width="14" bestFit="1" customWidth="1"/>
    <col min="8750" max="8750" width="17.08984375" bestFit="1" customWidth="1"/>
    <col min="8751" max="8751" width="10.08984375" bestFit="1" customWidth="1"/>
    <col min="8752" max="8752" width="16.54296875" bestFit="1" customWidth="1"/>
    <col min="8753" max="8753" width="19.54296875" bestFit="1" customWidth="1"/>
    <col min="8754" max="8754" width="21.36328125" bestFit="1" customWidth="1"/>
    <col min="8755" max="8755" width="20.90625" bestFit="1" customWidth="1"/>
    <col min="8756" max="8756" width="23.90625" bestFit="1" customWidth="1"/>
    <col min="8757" max="8757" width="19.26953125" bestFit="1" customWidth="1"/>
    <col min="8758" max="8758" width="21.36328125" bestFit="1" customWidth="1"/>
    <col min="8759" max="8759" width="24.36328125" bestFit="1" customWidth="1"/>
    <col min="8760" max="8760" width="21.36328125" bestFit="1" customWidth="1"/>
    <col min="8761" max="8761" width="15.36328125" bestFit="1" customWidth="1"/>
    <col min="8762" max="8762" width="18.36328125" bestFit="1" customWidth="1"/>
    <col min="8763" max="8764" width="21.36328125" bestFit="1" customWidth="1"/>
    <col min="8765" max="8765" width="24.36328125" bestFit="1" customWidth="1"/>
    <col min="8766" max="8766" width="21.36328125" bestFit="1" customWidth="1"/>
    <col min="8767" max="8767" width="20.90625" bestFit="1" customWidth="1"/>
    <col min="8768" max="8768" width="23.90625" bestFit="1" customWidth="1"/>
    <col min="8769" max="8769" width="21.36328125" bestFit="1" customWidth="1"/>
    <col min="8770" max="8770" width="25" bestFit="1" customWidth="1"/>
    <col min="8771" max="8771" width="28" bestFit="1" customWidth="1"/>
    <col min="8772" max="8772" width="21.36328125" bestFit="1" customWidth="1"/>
    <col min="8773" max="8773" width="20.1796875" bestFit="1" customWidth="1"/>
    <col min="8774" max="8774" width="23.1796875" bestFit="1" customWidth="1"/>
    <col min="8775" max="8775" width="8.54296875" bestFit="1" customWidth="1"/>
    <col min="8776" max="8776" width="15.36328125" bestFit="1" customWidth="1"/>
    <col min="8777" max="8777" width="18.36328125" bestFit="1" customWidth="1"/>
    <col min="8778" max="8779" width="21.36328125" bestFit="1" customWidth="1"/>
    <col min="8780" max="8780" width="24.36328125" bestFit="1" customWidth="1"/>
    <col min="8781" max="8781" width="11.08984375" bestFit="1" customWidth="1"/>
    <col min="8782" max="8782" width="21.36328125" bestFit="1" customWidth="1"/>
    <col min="8783" max="8783" width="24.36328125" bestFit="1" customWidth="1"/>
    <col min="8784" max="8784" width="21.36328125" bestFit="1" customWidth="1"/>
    <col min="8785" max="8785" width="14" bestFit="1" customWidth="1"/>
    <col min="8786" max="8786" width="17.08984375" bestFit="1" customWidth="1"/>
    <col min="8787" max="8787" width="21.36328125" bestFit="1" customWidth="1"/>
    <col min="8788" max="8788" width="25" bestFit="1" customWidth="1"/>
    <col min="8789" max="8789" width="28" bestFit="1" customWidth="1"/>
    <col min="8790" max="8790" width="20.26953125" bestFit="1" customWidth="1"/>
    <col min="8791" max="8791" width="24.7265625" bestFit="1" customWidth="1"/>
    <col min="8792" max="8792" width="27.7265625" bestFit="1" customWidth="1"/>
    <col min="8793" max="8793" width="21.36328125" bestFit="1" customWidth="1"/>
    <col min="8794" max="8794" width="13.6328125" bestFit="1" customWidth="1"/>
    <col min="8795" max="8795" width="14.54296875" bestFit="1" customWidth="1"/>
    <col min="8796" max="8796" width="21.36328125" bestFit="1" customWidth="1"/>
    <col min="8797" max="8797" width="27.81640625" bestFit="1" customWidth="1"/>
    <col min="8798" max="8798" width="30.81640625" bestFit="1" customWidth="1"/>
    <col min="8799" max="8799" width="21.36328125" bestFit="1" customWidth="1"/>
    <col min="8800" max="8800" width="25" bestFit="1" customWidth="1"/>
    <col min="8801" max="8801" width="28" bestFit="1" customWidth="1"/>
    <col min="8802" max="8803" width="21.36328125" bestFit="1" customWidth="1"/>
    <col min="8804" max="8804" width="24.36328125" bestFit="1" customWidth="1"/>
    <col min="8805" max="8805" width="11.08984375" bestFit="1" customWidth="1"/>
    <col min="8806" max="8806" width="15.36328125" bestFit="1" customWidth="1"/>
    <col min="8807" max="8807" width="18.36328125" bestFit="1" customWidth="1"/>
    <col min="8808" max="8808" width="8.54296875" bestFit="1" customWidth="1"/>
    <col min="8809" max="8809" width="21.36328125" bestFit="1" customWidth="1"/>
    <col min="8810" max="8810" width="24.36328125" bestFit="1" customWidth="1"/>
    <col min="8811" max="8812" width="21.36328125" bestFit="1" customWidth="1"/>
    <col min="8813" max="8813" width="24.36328125" bestFit="1" customWidth="1"/>
    <col min="8814" max="8814" width="21.36328125" bestFit="1" customWidth="1"/>
    <col min="8815" max="8815" width="21.7265625" bestFit="1" customWidth="1"/>
    <col min="8816" max="8816" width="24.7265625" bestFit="1" customWidth="1"/>
    <col min="8817" max="8817" width="21.36328125" bestFit="1" customWidth="1"/>
    <col min="8818" max="8818" width="13.6328125" bestFit="1" customWidth="1"/>
    <col min="8819" max="8819" width="14.90625" bestFit="1" customWidth="1"/>
    <col min="8820" max="8820" width="21.36328125" bestFit="1" customWidth="1"/>
    <col min="8821" max="8821" width="24.7265625" bestFit="1" customWidth="1"/>
    <col min="8822" max="8822" width="27.7265625" bestFit="1" customWidth="1"/>
    <col min="8823" max="8823" width="21.36328125" bestFit="1" customWidth="1"/>
    <col min="8824" max="8824" width="13.6328125" bestFit="1" customWidth="1"/>
    <col min="8825" max="8825" width="15.1796875" bestFit="1" customWidth="1"/>
    <col min="8826" max="8826" width="21.36328125" bestFit="1" customWidth="1"/>
    <col min="8827" max="8827" width="14" bestFit="1" customWidth="1"/>
    <col min="8828" max="8828" width="17.08984375" bestFit="1" customWidth="1"/>
    <col min="8829" max="8829" width="21.36328125" bestFit="1" customWidth="1"/>
    <col min="8830" max="8830" width="21.7265625" bestFit="1" customWidth="1"/>
    <col min="8831" max="8831" width="24.7265625" bestFit="1" customWidth="1"/>
    <col min="8832" max="8832" width="21.36328125" bestFit="1" customWidth="1"/>
    <col min="8833" max="8833" width="13.6328125" bestFit="1" customWidth="1"/>
    <col min="8834" max="8834" width="14.54296875" bestFit="1" customWidth="1"/>
    <col min="8835" max="8835" width="20.26953125" bestFit="1" customWidth="1"/>
    <col min="8836" max="8836" width="21.7265625" bestFit="1" customWidth="1"/>
    <col min="8837" max="8837" width="24.7265625" bestFit="1" customWidth="1"/>
    <col min="8838" max="8838" width="21.36328125" bestFit="1" customWidth="1"/>
    <col min="8839" max="8839" width="19.1796875" bestFit="1" customWidth="1"/>
    <col min="8840" max="8840" width="22.1796875" bestFit="1" customWidth="1"/>
    <col min="8841" max="8841" width="8.54296875" bestFit="1" customWidth="1"/>
    <col min="8842" max="8842" width="25" bestFit="1" customWidth="1"/>
    <col min="8843" max="8843" width="28" bestFit="1" customWidth="1"/>
    <col min="8844" max="8844" width="21.36328125" bestFit="1" customWidth="1"/>
    <col min="8845" max="8845" width="20.90625" bestFit="1" customWidth="1"/>
    <col min="8846" max="8846" width="23.90625" bestFit="1" customWidth="1"/>
    <col min="8847" max="8847" width="21.36328125" bestFit="1" customWidth="1"/>
    <col min="8848" max="8848" width="25" bestFit="1" customWidth="1"/>
    <col min="8849" max="8849" width="28" bestFit="1" customWidth="1"/>
    <col min="8850" max="8851" width="21.36328125" bestFit="1" customWidth="1"/>
    <col min="8852" max="8852" width="24.36328125" bestFit="1" customWidth="1"/>
    <col min="8853" max="8853" width="10.08984375" bestFit="1" customWidth="1"/>
    <col min="8854" max="8854" width="13.6328125" bestFit="1" customWidth="1"/>
    <col min="8855" max="8855" width="14.90625" bestFit="1" customWidth="1"/>
    <col min="8856" max="8857" width="21.36328125" bestFit="1" customWidth="1"/>
    <col min="8858" max="8858" width="24.36328125" bestFit="1" customWidth="1"/>
    <col min="8859" max="8860" width="21.36328125" bestFit="1" customWidth="1"/>
    <col min="8861" max="8861" width="24.36328125" bestFit="1" customWidth="1"/>
    <col min="8862" max="8862" width="21.36328125" bestFit="1" customWidth="1"/>
    <col min="8863" max="8863" width="25" bestFit="1" customWidth="1"/>
    <col min="8864" max="8864" width="28" bestFit="1" customWidth="1"/>
    <col min="8865" max="8865" width="21.36328125" bestFit="1" customWidth="1"/>
    <col min="8866" max="8866" width="20.90625" bestFit="1" customWidth="1"/>
    <col min="8867" max="8867" width="23.90625" bestFit="1" customWidth="1"/>
    <col min="8868" max="8868" width="21.36328125" bestFit="1" customWidth="1"/>
    <col min="8869" max="8869" width="13.6328125" bestFit="1" customWidth="1"/>
    <col min="8870" max="8870" width="14.90625" bestFit="1" customWidth="1"/>
    <col min="8871" max="8871" width="21.36328125" bestFit="1" customWidth="1"/>
    <col min="8872" max="8872" width="15.36328125" bestFit="1" customWidth="1"/>
    <col min="8873" max="8873" width="18.36328125" bestFit="1" customWidth="1"/>
    <col min="8874" max="8874" width="21.36328125" bestFit="1" customWidth="1"/>
    <col min="8875" max="8875" width="16.08984375" bestFit="1" customWidth="1"/>
    <col min="8876" max="8876" width="19.08984375" bestFit="1" customWidth="1"/>
    <col min="8877" max="8877" width="21.36328125" bestFit="1" customWidth="1"/>
    <col min="8878" max="8878" width="15.36328125" bestFit="1" customWidth="1"/>
    <col min="8879" max="8879" width="18.36328125" bestFit="1" customWidth="1"/>
    <col min="8880" max="8881" width="21.36328125" bestFit="1" customWidth="1"/>
    <col min="8882" max="8882" width="24.36328125" bestFit="1" customWidth="1"/>
    <col min="8883" max="8883" width="20.26953125" bestFit="1" customWidth="1"/>
    <col min="8884" max="8884" width="14" bestFit="1" customWidth="1"/>
    <col min="8885" max="8885" width="17.08984375" bestFit="1" customWidth="1"/>
    <col min="8886" max="8886" width="21.36328125" bestFit="1" customWidth="1"/>
    <col min="8887" max="8887" width="15.36328125" bestFit="1" customWidth="1"/>
    <col min="8888" max="8888" width="18.36328125" bestFit="1" customWidth="1"/>
    <col min="8889" max="8889" width="21.36328125" bestFit="1" customWidth="1"/>
    <col min="8890" max="8890" width="13.6328125" bestFit="1" customWidth="1"/>
    <col min="8891" max="8891" width="14.90625" bestFit="1" customWidth="1"/>
    <col min="8892" max="8892" width="21.36328125" bestFit="1" customWidth="1"/>
    <col min="8893" max="8893" width="19.1796875" bestFit="1" customWidth="1"/>
    <col min="8894" max="8894" width="22.1796875" bestFit="1" customWidth="1"/>
    <col min="8895" max="8896" width="21.36328125" bestFit="1" customWidth="1"/>
    <col min="8897" max="8897" width="24.36328125" bestFit="1" customWidth="1"/>
    <col min="8898" max="8898" width="8.54296875" bestFit="1" customWidth="1"/>
    <col min="8899" max="8899" width="15.36328125" bestFit="1" customWidth="1"/>
    <col min="8900" max="8900" width="18.36328125" bestFit="1" customWidth="1"/>
    <col min="8901" max="8901" width="10.08984375" bestFit="1" customWidth="1"/>
    <col min="8902" max="8903" width="14" bestFit="1" customWidth="1"/>
    <col min="8904" max="8904" width="17.08984375" bestFit="1" customWidth="1"/>
    <col min="8905" max="8905" width="21.36328125" bestFit="1" customWidth="1"/>
    <col min="8906" max="8906" width="22" bestFit="1" customWidth="1"/>
    <col min="8907" max="8907" width="25" bestFit="1" customWidth="1"/>
    <col min="8908" max="8908" width="21.36328125" bestFit="1" customWidth="1"/>
    <col min="8909" max="8909" width="20.90625" bestFit="1" customWidth="1"/>
    <col min="8910" max="8910" width="23.90625" bestFit="1" customWidth="1"/>
    <col min="8911" max="8911" width="21.36328125" bestFit="1" customWidth="1"/>
    <col min="8912" max="8912" width="15.36328125" bestFit="1" customWidth="1"/>
    <col min="8913" max="8913" width="18.36328125" bestFit="1" customWidth="1"/>
    <col min="8914" max="8914" width="21.36328125" bestFit="1" customWidth="1"/>
    <col min="8915" max="8915" width="20.36328125" bestFit="1" customWidth="1"/>
    <col min="8916" max="8916" width="23.36328125" bestFit="1" customWidth="1"/>
    <col min="8917" max="8917" width="21.36328125" bestFit="1" customWidth="1"/>
    <col min="8918" max="8918" width="24.7265625" bestFit="1" customWidth="1"/>
    <col min="8919" max="8919" width="27.7265625" bestFit="1" customWidth="1"/>
    <col min="8920" max="8920" width="21.36328125" bestFit="1" customWidth="1"/>
    <col min="8921" max="8921" width="14" bestFit="1" customWidth="1"/>
    <col min="8922" max="8922" width="17.08984375" bestFit="1" customWidth="1"/>
    <col min="8923" max="8923" width="21.36328125" bestFit="1" customWidth="1"/>
    <col min="8924" max="8924" width="16.08984375" bestFit="1" customWidth="1"/>
    <col min="8925" max="8925" width="19.08984375" bestFit="1" customWidth="1"/>
    <col min="8926" max="8926" width="21.36328125" bestFit="1" customWidth="1"/>
    <col min="8927" max="8927" width="16.08984375" bestFit="1" customWidth="1"/>
    <col min="8928" max="8928" width="19.08984375" bestFit="1" customWidth="1"/>
    <col min="8929" max="8929" width="21.36328125" bestFit="1" customWidth="1"/>
    <col min="8930" max="8930" width="23.81640625" bestFit="1" customWidth="1"/>
    <col min="8931" max="8931" width="26.81640625" bestFit="1" customWidth="1"/>
    <col min="8932" max="8932" width="21.36328125" bestFit="1" customWidth="1"/>
    <col min="8933" max="8933" width="19" bestFit="1" customWidth="1"/>
    <col min="8934" max="8934" width="22" bestFit="1" customWidth="1"/>
    <col min="8935" max="8935" width="20.26953125" bestFit="1" customWidth="1"/>
    <col min="8936" max="8936" width="21.36328125" bestFit="1" customWidth="1"/>
    <col min="8937" max="8937" width="24.36328125" bestFit="1" customWidth="1"/>
    <col min="8938" max="8938" width="21.36328125" bestFit="1" customWidth="1"/>
    <col min="8939" max="8939" width="14" bestFit="1" customWidth="1"/>
    <col min="8940" max="8940" width="17.08984375" bestFit="1" customWidth="1"/>
    <col min="8941" max="8941" width="21.36328125" bestFit="1" customWidth="1"/>
    <col min="8942" max="8942" width="17" bestFit="1" customWidth="1"/>
    <col min="8943" max="8943" width="20" bestFit="1" customWidth="1"/>
    <col min="8944" max="8944" width="21.36328125" bestFit="1" customWidth="1"/>
    <col min="8945" max="8945" width="24.7265625" bestFit="1" customWidth="1"/>
    <col min="8946" max="8946" width="27.7265625" bestFit="1" customWidth="1"/>
    <col min="8947" max="8947" width="10.08984375" bestFit="1" customWidth="1"/>
    <col min="8948" max="8948" width="13.6328125" bestFit="1" customWidth="1"/>
    <col min="8949" max="8949" width="14.54296875" bestFit="1" customWidth="1"/>
    <col min="8950" max="8950" width="21.36328125" bestFit="1" customWidth="1"/>
    <col min="8951" max="8951" width="24.7265625" bestFit="1" customWidth="1"/>
    <col min="8952" max="8952" width="27.7265625" bestFit="1" customWidth="1"/>
    <col min="8953" max="8953" width="21.36328125" bestFit="1" customWidth="1"/>
    <col min="8954" max="8954" width="14" bestFit="1" customWidth="1"/>
    <col min="8955" max="8955" width="17.08984375" bestFit="1" customWidth="1"/>
    <col min="8956" max="8956" width="11.08984375" bestFit="1" customWidth="1"/>
    <col min="8957" max="8957" width="20.7265625" bestFit="1" customWidth="1"/>
    <col min="8958" max="8958" width="23.7265625" bestFit="1" customWidth="1"/>
    <col min="8959" max="8959" width="12.08984375" bestFit="1" customWidth="1"/>
    <col min="8960" max="8960" width="20.90625" bestFit="1" customWidth="1"/>
    <col min="8961" max="8961" width="23.90625" bestFit="1" customWidth="1"/>
    <col min="8962" max="8962" width="20.26953125" bestFit="1" customWidth="1"/>
    <col min="8963" max="8963" width="20.7265625" bestFit="1" customWidth="1"/>
    <col min="8964" max="8964" width="23.7265625" bestFit="1" customWidth="1"/>
    <col min="8965" max="8965" width="21.36328125" bestFit="1" customWidth="1"/>
    <col min="8966" max="8966" width="21.7265625" bestFit="1" customWidth="1"/>
    <col min="8967" max="8967" width="24.7265625" bestFit="1" customWidth="1"/>
    <col min="8968" max="8968" width="21.36328125" bestFit="1" customWidth="1"/>
    <col min="8969" max="8969" width="25" bestFit="1" customWidth="1"/>
    <col min="8970" max="8970" width="28" bestFit="1" customWidth="1"/>
    <col min="8971" max="8971" width="21.36328125" bestFit="1" customWidth="1"/>
    <col min="8972" max="8972" width="20.36328125" bestFit="1" customWidth="1"/>
    <col min="8973" max="8973" width="23.36328125" bestFit="1" customWidth="1"/>
    <col min="8974" max="8974" width="21.36328125" bestFit="1" customWidth="1"/>
    <col min="8975" max="8975" width="24.7265625" bestFit="1" customWidth="1"/>
    <col min="8976" max="8976" width="27.7265625" bestFit="1" customWidth="1"/>
    <col min="8977" max="8977" width="21.36328125" bestFit="1" customWidth="1"/>
    <col min="8978" max="8978" width="22.26953125" bestFit="1" customWidth="1"/>
    <col min="8979" max="8979" width="25.36328125" bestFit="1" customWidth="1"/>
    <col min="8980" max="8980" width="21.36328125" bestFit="1" customWidth="1"/>
    <col min="8981" max="8981" width="24.7265625" bestFit="1" customWidth="1"/>
    <col min="8982" max="8982" width="27.7265625" bestFit="1" customWidth="1"/>
    <col min="8983" max="8983" width="21.36328125" bestFit="1" customWidth="1"/>
    <col min="8984" max="8984" width="15.36328125" bestFit="1" customWidth="1"/>
    <col min="8985" max="8985" width="18.36328125" bestFit="1" customWidth="1"/>
    <col min="8986" max="8986" width="21.36328125" bestFit="1" customWidth="1"/>
    <col min="8987" max="8987" width="13.6328125" bestFit="1" customWidth="1"/>
    <col min="8988" max="8988" width="15.1796875" bestFit="1" customWidth="1"/>
    <col min="8989" max="8989" width="14" bestFit="1" customWidth="1"/>
    <col min="8990" max="8990" width="17.08984375" bestFit="1" customWidth="1"/>
    <col min="8991" max="8992" width="21.36328125" bestFit="1" customWidth="1"/>
    <col min="8993" max="8993" width="24.36328125" bestFit="1" customWidth="1"/>
    <col min="8994" max="8994" width="21.36328125" bestFit="1" customWidth="1"/>
    <col min="8995" max="8995" width="21.7265625" bestFit="1" customWidth="1"/>
    <col min="8996" max="8996" width="24.7265625" bestFit="1" customWidth="1"/>
    <col min="8997" max="8997" width="21.36328125" bestFit="1" customWidth="1"/>
    <col min="8998" max="8998" width="16.08984375" bestFit="1" customWidth="1"/>
    <col min="8999" max="8999" width="19.08984375" bestFit="1" customWidth="1"/>
    <col min="9000" max="9000" width="21.36328125" bestFit="1" customWidth="1"/>
    <col min="9001" max="9001" width="13.6328125" bestFit="1" customWidth="1"/>
    <col min="9002" max="9002" width="14.90625" bestFit="1" customWidth="1"/>
    <col min="9003" max="9003" width="21.36328125" bestFit="1" customWidth="1"/>
    <col min="9004" max="9004" width="20.90625" bestFit="1" customWidth="1"/>
    <col min="9005" max="9005" width="23.90625" bestFit="1" customWidth="1"/>
    <col min="9006" max="9006" width="21.36328125" bestFit="1" customWidth="1"/>
    <col min="9007" max="9007" width="14" bestFit="1" customWidth="1"/>
    <col min="9008" max="9008" width="17.08984375" bestFit="1" customWidth="1"/>
    <col min="9009" max="9009" width="10.08984375" bestFit="1" customWidth="1"/>
    <col min="9010" max="9010" width="16.08984375" bestFit="1" customWidth="1"/>
    <col min="9011" max="9011" width="19.08984375" bestFit="1" customWidth="1"/>
    <col min="9012" max="9012" width="8.54296875" bestFit="1" customWidth="1"/>
    <col min="9013" max="9013" width="21.36328125" bestFit="1" customWidth="1"/>
    <col min="9014" max="9014" width="24.36328125" bestFit="1" customWidth="1"/>
    <col min="9015" max="9015" width="21.36328125" bestFit="1" customWidth="1"/>
    <col min="9016" max="9016" width="23.81640625" bestFit="1" customWidth="1"/>
    <col min="9017" max="9017" width="26.81640625" bestFit="1" customWidth="1"/>
    <col min="9018" max="9018" width="21.36328125" bestFit="1" customWidth="1"/>
    <col min="9019" max="9019" width="24.7265625" bestFit="1" customWidth="1"/>
    <col min="9020" max="9020" width="27.7265625" bestFit="1" customWidth="1"/>
    <col min="9021" max="9022" width="21.36328125" bestFit="1" customWidth="1"/>
    <col min="9023" max="9023" width="24.36328125" bestFit="1" customWidth="1"/>
    <col min="9024" max="9024" width="21.36328125" bestFit="1" customWidth="1"/>
    <col min="9025" max="9025" width="11.90625" bestFit="1" customWidth="1"/>
    <col min="9026" max="9026" width="14.90625" bestFit="1" customWidth="1"/>
    <col min="9027" max="9027" width="14" bestFit="1" customWidth="1"/>
    <col min="9028" max="9028" width="17.08984375" bestFit="1" customWidth="1"/>
    <col min="9029" max="9029" width="8.54296875" bestFit="1" customWidth="1"/>
    <col min="9030" max="9030" width="16.08984375" bestFit="1" customWidth="1"/>
    <col min="9031" max="9031" width="19.08984375" bestFit="1" customWidth="1"/>
    <col min="9032" max="9032" width="21.36328125" bestFit="1" customWidth="1"/>
    <col min="9033" max="9033" width="14" bestFit="1" customWidth="1"/>
    <col min="9034" max="9034" width="17.08984375" bestFit="1" customWidth="1"/>
    <col min="9035" max="9035" width="21.36328125" bestFit="1" customWidth="1"/>
    <col min="9036" max="9036" width="20.90625" bestFit="1" customWidth="1"/>
    <col min="9037" max="9037" width="23.90625" bestFit="1" customWidth="1"/>
    <col min="9038" max="9039" width="21.36328125" bestFit="1" customWidth="1"/>
    <col min="9040" max="9040" width="24.36328125" bestFit="1" customWidth="1"/>
    <col min="9041" max="9041" width="21.36328125" bestFit="1" customWidth="1"/>
    <col min="9042" max="9042" width="14" bestFit="1" customWidth="1"/>
    <col min="9043" max="9043" width="17.08984375" bestFit="1" customWidth="1"/>
    <col min="9044" max="9044" width="21.36328125" bestFit="1" customWidth="1"/>
    <col min="9045" max="9045" width="16.08984375" bestFit="1" customWidth="1"/>
    <col min="9046" max="9046" width="19.08984375" bestFit="1" customWidth="1"/>
    <col min="9047" max="9047" width="21.36328125" bestFit="1" customWidth="1"/>
    <col min="9048" max="9048" width="15.36328125" bestFit="1" customWidth="1"/>
    <col min="9049" max="9049" width="18.36328125" bestFit="1" customWidth="1"/>
    <col min="9050" max="9050" width="21.36328125" bestFit="1" customWidth="1"/>
    <col min="9051" max="9051" width="14" bestFit="1" customWidth="1"/>
    <col min="9052" max="9052" width="17.08984375" bestFit="1" customWidth="1"/>
    <col min="9053" max="9053" width="21.36328125" bestFit="1" customWidth="1"/>
    <col min="9054" max="9054" width="20.36328125" bestFit="1" customWidth="1"/>
    <col min="9055" max="9055" width="23.36328125" bestFit="1" customWidth="1"/>
    <col min="9056" max="9057" width="21.36328125" bestFit="1" customWidth="1"/>
    <col min="9058" max="9058" width="24.36328125" bestFit="1" customWidth="1"/>
    <col min="9059" max="9059" width="21.36328125" bestFit="1" customWidth="1"/>
    <col min="9060" max="9060" width="20.36328125" bestFit="1" customWidth="1"/>
    <col min="9061" max="9061" width="23.36328125" bestFit="1" customWidth="1"/>
    <col min="9062" max="9062" width="10.08984375" bestFit="1" customWidth="1"/>
    <col min="9063" max="9063" width="14" bestFit="1" customWidth="1"/>
    <col min="9064" max="9064" width="17.08984375" bestFit="1" customWidth="1"/>
    <col min="9065" max="9065" width="21.36328125" bestFit="1" customWidth="1"/>
    <col min="9066" max="9066" width="15.36328125" bestFit="1" customWidth="1"/>
    <col min="9067" max="9067" width="18.36328125" bestFit="1" customWidth="1"/>
    <col min="9068" max="9068" width="21.36328125" bestFit="1" customWidth="1"/>
    <col min="9069" max="9069" width="14" bestFit="1" customWidth="1"/>
    <col min="9070" max="9070" width="17.08984375" bestFit="1" customWidth="1"/>
    <col min="9071" max="9071" width="21.36328125" bestFit="1" customWidth="1"/>
    <col min="9072" max="9072" width="13.6328125" bestFit="1" customWidth="1"/>
    <col min="9073" max="9073" width="14.90625" bestFit="1" customWidth="1"/>
    <col min="9074" max="9075" width="21.36328125" bestFit="1" customWidth="1"/>
    <col min="9076" max="9076" width="24.36328125" bestFit="1" customWidth="1"/>
    <col min="9077" max="9077" width="21.36328125" bestFit="1" customWidth="1"/>
    <col min="9078" max="9078" width="14" bestFit="1" customWidth="1"/>
    <col min="9079" max="9079" width="17.08984375" bestFit="1" customWidth="1"/>
    <col min="9080" max="9080" width="21.36328125" bestFit="1" customWidth="1"/>
    <col min="9081" max="9081" width="14" bestFit="1" customWidth="1"/>
    <col min="9082" max="9082" width="17.08984375" bestFit="1" customWidth="1"/>
    <col min="9083" max="9083" width="21.36328125" bestFit="1" customWidth="1"/>
    <col min="9084" max="9084" width="24.7265625" bestFit="1" customWidth="1"/>
    <col min="9085" max="9085" width="27.7265625" bestFit="1" customWidth="1"/>
    <col min="9086" max="9086" width="21.36328125" bestFit="1" customWidth="1"/>
    <col min="9087" max="9087" width="19.1796875" bestFit="1" customWidth="1"/>
    <col min="9088" max="9088" width="22.1796875" bestFit="1" customWidth="1"/>
    <col min="9089" max="9089" width="10.08984375" bestFit="1" customWidth="1"/>
    <col min="9090" max="9090" width="20.90625" bestFit="1" customWidth="1"/>
    <col min="9091" max="9091" width="23.90625" bestFit="1" customWidth="1"/>
    <col min="9092" max="9092" width="21.36328125" bestFit="1" customWidth="1"/>
    <col min="9093" max="9093" width="25" bestFit="1" customWidth="1"/>
    <col min="9094" max="9094" width="28" bestFit="1" customWidth="1"/>
    <col min="9095" max="9095" width="21.36328125" bestFit="1" customWidth="1"/>
    <col min="9096" max="9096" width="13.6328125" bestFit="1" customWidth="1"/>
    <col min="9097" max="9097" width="14.90625" bestFit="1" customWidth="1"/>
    <col min="9098" max="9099" width="21.36328125" bestFit="1" customWidth="1"/>
    <col min="9100" max="9100" width="24.36328125" bestFit="1" customWidth="1"/>
    <col min="9101" max="9101" width="21.36328125" bestFit="1" customWidth="1"/>
    <col min="9102" max="9102" width="20.90625" bestFit="1" customWidth="1"/>
    <col min="9103" max="9103" width="23.90625" bestFit="1" customWidth="1"/>
    <col min="9104" max="9104" width="20.26953125" bestFit="1" customWidth="1"/>
    <col min="9105" max="9105" width="14" bestFit="1" customWidth="1"/>
    <col min="9106" max="9106" width="17.08984375" bestFit="1" customWidth="1"/>
    <col min="9107" max="9107" width="21.36328125" bestFit="1" customWidth="1"/>
    <col min="9108" max="9108" width="25" bestFit="1" customWidth="1"/>
    <col min="9109" max="9109" width="28" bestFit="1" customWidth="1"/>
    <col min="9110" max="9110" width="21.36328125" bestFit="1" customWidth="1"/>
    <col min="9111" max="9111" width="14" bestFit="1" customWidth="1"/>
    <col min="9112" max="9112" width="17.08984375" bestFit="1" customWidth="1"/>
    <col min="9113" max="9113" width="21.36328125" bestFit="1" customWidth="1"/>
    <col min="9114" max="9114" width="24.7265625" bestFit="1" customWidth="1"/>
    <col min="9115" max="9115" width="27.7265625" bestFit="1" customWidth="1"/>
    <col min="9116" max="9116" width="20.26953125" bestFit="1" customWidth="1"/>
    <col min="9117" max="9117" width="21.36328125" bestFit="1" customWidth="1"/>
    <col min="9118" max="9118" width="24.36328125" bestFit="1" customWidth="1"/>
    <col min="9119" max="9119" width="21.36328125" bestFit="1" customWidth="1"/>
    <col min="9120" max="9120" width="14" bestFit="1" customWidth="1"/>
    <col min="9121" max="9121" width="17.08984375" bestFit="1" customWidth="1"/>
    <col min="9122" max="9122" width="21.36328125" bestFit="1" customWidth="1"/>
    <col min="9123" max="9123" width="14" bestFit="1" customWidth="1"/>
    <col min="9124" max="9124" width="17.08984375" bestFit="1" customWidth="1"/>
    <col min="9125" max="9125" width="21.36328125" bestFit="1" customWidth="1"/>
    <col min="9126" max="9126" width="20.36328125" bestFit="1" customWidth="1"/>
    <col min="9127" max="9127" width="23.36328125" bestFit="1" customWidth="1"/>
    <col min="9128" max="9128" width="21.36328125" bestFit="1" customWidth="1"/>
    <col min="9129" max="9129" width="21.7265625" bestFit="1" customWidth="1"/>
    <col min="9130" max="9130" width="24.7265625" bestFit="1" customWidth="1"/>
    <col min="9131" max="9131" width="21.36328125" bestFit="1" customWidth="1"/>
    <col min="9132" max="9132" width="19.1796875" bestFit="1" customWidth="1"/>
    <col min="9133" max="9133" width="22.1796875" bestFit="1" customWidth="1"/>
    <col min="9134" max="9134" width="21.36328125" bestFit="1" customWidth="1"/>
    <col min="9135" max="9135" width="14" bestFit="1" customWidth="1"/>
    <col min="9136" max="9136" width="17.08984375" bestFit="1" customWidth="1"/>
    <col min="9137" max="9137" width="21.36328125" bestFit="1" customWidth="1"/>
    <col min="9138" max="9138" width="19" bestFit="1" customWidth="1"/>
    <col min="9139" max="9139" width="22" bestFit="1" customWidth="1"/>
    <col min="9140" max="9140" width="21.36328125" bestFit="1" customWidth="1"/>
    <col min="9141" max="9141" width="14" bestFit="1" customWidth="1"/>
    <col min="9142" max="9142" width="17.08984375" bestFit="1" customWidth="1"/>
    <col min="9143" max="9143" width="21.36328125" bestFit="1" customWidth="1"/>
    <col min="9144" max="9144" width="20.90625" bestFit="1" customWidth="1"/>
    <col min="9145" max="9145" width="23.90625" bestFit="1" customWidth="1"/>
    <col min="9146" max="9146" width="21.36328125" bestFit="1" customWidth="1"/>
    <col min="9147" max="9147" width="20.7265625" bestFit="1" customWidth="1"/>
    <col min="9148" max="9148" width="23.7265625" bestFit="1" customWidth="1"/>
    <col min="9149" max="9149" width="20.26953125" bestFit="1" customWidth="1"/>
    <col min="9150" max="9150" width="16.54296875" bestFit="1" customWidth="1"/>
    <col min="9151" max="9151" width="19.54296875" bestFit="1" customWidth="1"/>
    <col min="9152" max="9152" width="12.08984375" bestFit="1" customWidth="1"/>
    <col min="9153" max="9153" width="25" bestFit="1" customWidth="1"/>
    <col min="9154" max="9154" width="28" bestFit="1" customWidth="1"/>
    <col min="9155" max="9155" width="21.36328125" bestFit="1" customWidth="1"/>
    <col min="9156" max="9156" width="22" bestFit="1" customWidth="1"/>
    <col min="9157" max="9157" width="25" bestFit="1" customWidth="1"/>
    <col min="9158" max="9158" width="21.36328125" bestFit="1" customWidth="1"/>
    <col min="9159" max="9159" width="20.90625" bestFit="1" customWidth="1"/>
    <col min="9160" max="9160" width="23.90625" bestFit="1" customWidth="1"/>
    <col min="9161" max="9161" width="21.36328125" bestFit="1" customWidth="1"/>
    <col min="9162" max="9162" width="14" bestFit="1" customWidth="1"/>
    <col min="9163" max="9163" width="17.08984375" bestFit="1" customWidth="1"/>
    <col min="9164" max="9164" width="21.36328125" bestFit="1" customWidth="1"/>
    <col min="9165" max="9165" width="13.6328125" bestFit="1" customWidth="1"/>
    <col min="9166" max="9166" width="14.90625" bestFit="1" customWidth="1"/>
    <col min="9167" max="9167" width="21.36328125" bestFit="1" customWidth="1"/>
    <col min="9168" max="9168" width="13.6328125" bestFit="1" customWidth="1"/>
    <col min="9169" max="9169" width="14.453125" bestFit="1" customWidth="1"/>
    <col min="9170" max="9170" width="21.36328125" bestFit="1" customWidth="1"/>
    <col min="9171" max="9171" width="17" bestFit="1" customWidth="1"/>
    <col min="9172" max="9172" width="20" bestFit="1" customWidth="1"/>
    <col min="9173" max="9174" width="21.36328125" bestFit="1" customWidth="1"/>
    <col min="9175" max="9175" width="24.36328125" bestFit="1" customWidth="1"/>
    <col min="9176" max="9176" width="21.36328125" bestFit="1" customWidth="1"/>
    <col min="9177" max="9177" width="21.7265625" bestFit="1" customWidth="1"/>
    <col min="9178" max="9178" width="24.7265625" bestFit="1" customWidth="1"/>
    <col min="9179" max="9179" width="21.36328125" bestFit="1" customWidth="1"/>
    <col min="9180" max="9180" width="11.90625" bestFit="1" customWidth="1"/>
    <col min="9181" max="9181" width="14.90625" bestFit="1" customWidth="1"/>
    <col min="9182" max="9182" width="10.08984375" bestFit="1" customWidth="1"/>
    <col min="9183" max="9183" width="15.36328125" bestFit="1" customWidth="1"/>
    <col min="9184" max="9184" width="18.36328125" bestFit="1" customWidth="1"/>
    <col min="9185" max="9186" width="21.36328125" bestFit="1" customWidth="1"/>
    <col min="9187" max="9187" width="24.36328125" bestFit="1" customWidth="1"/>
    <col min="9188" max="9188" width="11.08984375" bestFit="1" customWidth="1"/>
    <col min="9189" max="9189" width="19" bestFit="1" customWidth="1"/>
    <col min="9190" max="9190" width="22" bestFit="1" customWidth="1"/>
    <col min="9191" max="9191" width="21.36328125" bestFit="1" customWidth="1"/>
    <col min="9192" max="9192" width="20.90625" bestFit="1" customWidth="1"/>
    <col min="9193" max="9193" width="23.90625" bestFit="1" customWidth="1"/>
    <col min="9194" max="9194" width="21.36328125" bestFit="1" customWidth="1"/>
    <col min="9195" max="9195" width="25" bestFit="1" customWidth="1"/>
    <col min="9196" max="9196" width="28" bestFit="1" customWidth="1"/>
    <col min="9197" max="9197" width="21.36328125" bestFit="1" customWidth="1"/>
    <col min="9198" max="9198" width="14" bestFit="1" customWidth="1"/>
    <col min="9199" max="9199" width="17.08984375" bestFit="1" customWidth="1"/>
    <col min="9200" max="9200" width="21.36328125" bestFit="1" customWidth="1"/>
    <col min="9201" max="9201" width="21.7265625" bestFit="1" customWidth="1"/>
    <col min="9202" max="9202" width="24.7265625" bestFit="1" customWidth="1"/>
    <col min="9203" max="9203" width="21.36328125" bestFit="1" customWidth="1"/>
    <col min="9204" max="9204" width="21.7265625" bestFit="1" customWidth="1"/>
    <col min="9205" max="9205" width="24.7265625" bestFit="1" customWidth="1"/>
    <col min="9206" max="9206" width="21.36328125" bestFit="1" customWidth="1"/>
    <col min="9207" max="9207" width="20.90625" bestFit="1" customWidth="1"/>
    <col min="9208" max="9208" width="23.90625" bestFit="1" customWidth="1"/>
    <col min="9209" max="9209" width="21.36328125" bestFit="1" customWidth="1"/>
    <col min="9210" max="9210" width="21.7265625" bestFit="1" customWidth="1"/>
    <col min="9211" max="9211" width="24.7265625" bestFit="1" customWidth="1"/>
    <col min="9212" max="9213" width="21.36328125" bestFit="1" customWidth="1"/>
    <col min="9214" max="9214" width="24.36328125" bestFit="1" customWidth="1"/>
    <col min="9215" max="9215" width="10.08984375" bestFit="1" customWidth="1"/>
    <col min="9216" max="9216" width="16.54296875" bestFit="1" customWidth="1"/>
    <col min="9217" max="9217" width="19.54296875" bestFit="1" customWidth="1"/>
    <col min="9218" max="9218" width="21.36328125" bestFit="1" customWidth="1"/>
    <col min="9219" max="9219" width="13.6328125" bestFit="1" customWidth="1"/>
    <col min="9220" max="9220" width="14.90625" bestFit="1" customWidth="1"/>
    <col min="9221" max="9222" width="21.36328125" bestFit="1" customWidth="1"/>
    <col min="9223" max="9223" width="24.36328125" bestFit="1" customWidth="1"/>
    <col min="9224" max="9224" width="8.54296875" bestFit="1" customWidth="1"/>
    <col min="9225" max="9225" width="14" bestFit="1" customWidth="1"/>
    <col min="9226" max="9226" width="17.08984375" bestFit="1" customWidth="1"/>
    <col min="9227" max="9227" width="21.36328125" bestFit="1" customWidth="1"/>
    <col min="9228" max="9228" width="14" bestFit="1" customWidth="1"/>
    <col min="9229" max="9229" width="17.08984375" bestFit="1" customWidth="1"/>
    <col min="9230" max="9230" width="21.36328125" bestFit="1" customWidth="1"/>
    <col min="9231" max="9231" width="21.7265625" bestFit="1" customWidth="1"/>
    <col min="9232" max="9232" width="24.7265625" bestFit="1" customWidth="1"/>
    <col min="9233" max="9233" width="20.26953125" bestFit="1" customWidth="1"/>
    <col min="9234" max="9234" width="17" bestFit="1" customWidth="1"/>
    <col min="9235" max="9235" width="20" bestFit="1" customWidth="1"/>
    <col min="9236" max="9236" width="16.26953125" bestFit="1" customWidth="1"/>
    <col min="9237" max="9237" width="19.26953125" bestFit="1" customWidth="1"/>
    <col min="9238" max="9238" width="15.36328125" bestFit="1" customWidth="1"/>
    <col min="9239" max="9239" width="18.36328125" bestFit="1" customWidth="1"/>
    <col min="9240" max="9240" width="8.54296875" bestFit="1" customWidth="1"/>
    <col min="9241" max="9241" width="14" bestFit="1" customWidth="1"/>
    <col min="9242" max="9242" width="17.08984375" bestFit="1" customWidth="1"/>
    <col min="9243" max="9243" width="11.08984375" bestFit="1" customWidth="1"/>
    <col min="9244" max="9244" width="15.36328125" bestFit="1" customWidth="1"/>
    <col min="9245" max="9245" width="18.36328125" bestFit="1" customWidth="1"/>
    <col min="9246" max="9246" width="12.08984375" bestFit="1" customWidth="1"/>
    <col min="9247" max="9247" width="14" bestFit="1" customWidth="1"/>
    <col min="9248" max="9248" width="17.08984375" bestFit="1" customWidth="1"/>
    <col min="9249" max="9249" width="21.36328125" bestFit="1" customWidth="1"/>
    <col min="9250" max="9250" width="25" bestFit="1" customWidth="1"/>
    <col min="9251" max="9251" width="28" bestFit="1" customWidth="1"/>
    <col min="9252" max="9252" width="21.36328125" bestFit="1" customWidth="1"/>
    <col min="9253" max="9253" width="25" bestFit="1" customWidth="1"/>
    <col min="9254" max="9254" width="28" bestFit="1" customWidth="1"/>
    <col min="9255" max="9256" width="21.36328125" bestFit="1" customWidth="1"/>
    <col min="9257" max="9257" width="24.36328125" bestFit="1" customWidth="1"/>
    <col min="9258" max="9258" width="20.26953125" bestFit="1" customWidth="1"/>
    <col min="9259" max="9259" width="15.36328125" bestFit="1" customWidth="1"/>
    <col min="9260" max="9260" width="18.36328125" bestFit="1" customWidth="1"/>
    <col min="9261" max="9261" width="21.36328125" bestFit="1" customWidth="1"/>
    <col min="9262" max="9262" width="13.6328125" bestFit="1" customWidth="1"/>
    <col min="9263" max="9263" width="14.90625" bestFit="1" customWidth="1"/>
    <col min="9264" max="9264" width="21.36328125" bestFit="1" customWidth="1"/>
    <col min="9265" max="9265" width="20.90625" bestFit="1" customWidth="1"/>
    <col min="9266" max="9266" width="23.90625" bestFit="1" customWidth="1"/>
    <col min="9267" max="9267" width="21.36328125" bestFit="1" customWidth="1"/>
    <col min="9268" max="9268" width="14" bestFit="1" customWidth="1"/>
    <col min="9269" max="9269" width="17.08984375" bestFit="1" customWidth="1"/>
    <col min="9270" max="9270" width="8.54296875" bestFit="1" customWidth="1"/>
    <col min="9271" max="9271" width="15.36328125" bestFit="1" customWidth="1"/>
    <col min="9272" max="9272" width="18.36328125" bestFit="1" customWidth="1"/>
    <col min="9273" max="9273" width="21.36328125" bestFit="1" customWidth="1"/>
    <col min="9274" max="9274" width="25" bestFit="1" customWidth="1"/>
    <col min="9275" max="9275" width="28" bestFit="1" customWidth="1"/>
    <col min="9276" max="9276" width="21.36328125" bestFit="1" customWidth="1"/>
    <col min="9277" max="9277" width="17" bestFit="1" customWidth="1"/>
    <col min="9278" max="9278" width="20" bestFit="1" customWidth="1"/>
    <col min="9279" max="9279" width="21.36328125" bestFit="1" customWidth="1"/>
    <col min="9280" max="9280" width="14" bestFit="1" customWidth="1"/>
    <col min="9281" max="9281" width="17.08984375" bestFit="1" customWidth="1"/>
    <col min="9282" max="9282" width="11.08984375" bestFit="1" customWidth="1"/>
    <col min="9283" max="9283" width="14" bestFit="1" customWidth="1"/>
    <col min="9284" max="9284" width="17.08984375" bestFit="1" customWidth="1"/>
    <col min="9285" max="9285" width="10.08984375" bestFit="1" customWidth="1"/>
    <col min="9286" max="9286" width="14" bestFit="1" customWidth="1"/>
    <col min="9287" max="9287" width="17.08984375" bestFit="1" customWidth="1"/>
    <col min="9288" max="9288" width="21.36328125" bestFit="1" customWidth="1"/>
    <col min="9289" max="9289" width="25" bestFit="1" customWidth="1"/>
    <col min="9290" max="9290" width="28" bestFit="1" customWidth="1"/>
    <col min="9291" max="9291" width="21.36328125" bestFit="1" customWidth="1"/>
    <col min="9292" max="9292" width="14" bestFit="1" customWidth="1"/>
    <col min="9293" max="9293" width="17.08984375" bestFit="1" customWidth="1"/>
    <col min="9294" max="9294" width="21.36328125" bestFit="1" customWidth="1"/>
    <col min="9295" max="9295" width="14" bestFit="1" customWidth="1"/>
    <col min="9296" max="9296" width="17.08984375" bestFit="1" customWidth="1"/>
    <col min="9297" max="9297" width="11.08984375" bestFit="1" customWidth="1"/>
    <col min="9298" max="9298" width="14" bestFit="1" customWidth="1"/>
    <col min="9299" max="9299" width="17.08984375" bestFit="1" customWidth="1"/>
    <col min="9300" max="9300" width="21.36328125" bestFit="1" customWidth="1"/>
    <col min="9301" max="9301" width="20.90625" bestFit="1" customWidth="1"/>
    <col min="9302" max="9302" width="23.90625" bestFit="1" customWidth="1"/>
    <col min="9303" max="9303" width="16.08984375" bestFit="1" customWidth="1"/>
    <col min="9304" max="9304" width="19.08984375" bestFit="1" customWidth="1"/>
    <col min="9305" max="9305" width="8.54296875" bestFit="1" customWidth="1"/>
    <col min="9306" max="9306" width="27.81640625" bestFit="1" customWidth="1"/>
    <col min="9307" max="9307" width="30.81640625" bestFit="1" customWidth="1"/>
    <col min="9308" max="9308" width="21.36328125" bestFit="1" customWidth="1"/>
    <col min="9309" max="9309" width="22" bestFit="1" customWidth="1"/>
    <col min="9310" max="9310" width="25" bestFit="1" customWidth="1"/>
    <col min="9311" max="9311" width="11.08984375" bestFit="1" customWidth="1"/>
    <col min="9312" max="9312" width="24.7265625" bestFit="1" customWidth="1"/>
    <col min="9313" max="9313" width="27.7265625" bestFit="1" customWidth="1"/>
    <col min="9314" max="9314" width="21.36328125" bestFit="1" customWidth="1"/>
    <col min="9315" max="9315" width="24.7265625" bestFit="1" customWidth="1"/>
    <col min="9316" max="9316" width="27.7265625" bestFit="1" customWidth="1"/>
    <col min="9317" max="9317" width="21.36328125" bestFit="1" customWidth="1"/>
    <col min="9318" max="9318" width="14" bestFit="1" customWidth="1"/>
    <col min="9319" max="9319" width="17.08984375" bestFit="1" customWidth="1"/>
    <col min="9320" max="9320" width="21.36328125" bestFit="1" customWidth="1"/>
    <col min="9321" max="9321" width="24.7265625" bestFit="1" customWidth="1"/>
    <col min="9322" max="9322" width="27.7265625" bestFit="1" customWidth="1"/>
    <col min="9323" max="9323" width="21.36328125" bestFit="1" customWidth="1"/>
    <col min="9324" max="9324" width="17" bestFit="1" customWidth="1"/>
    <col min="9325" max="9325" width="20" bestFit="1" customWidth="1"/>
    <col min="9326" max="9326" width="11.08984375" bestFit="1" customWidth="1"/>
    <col min="9327" max="9327" width="24.7265625" bestFit="1" customWidth="1"/>
    <col min="9328" max="9328" width="27.7265625" bestFit="1" customWidth="1"/>
    <col min="9329" max="9329" width="12.08984375" bestFit="1" customWidth="1"/>
    <col min="9330" max="9330" width="21.36328125" bestFit="1" customWidth="1"/>
    <col min="9331" max="9331" width="24.36328125" bestFit="1" customWidth="1"/>
    <col min="9332" max="9332" width="21.36328125" bestFit="1" customWidth="1"/>
    <col min="9333" max="9333" width="16.08984375" bestFit="1" customWidth="1"/>
    <col min="9334" max="9334" width="19.08984375" bestFit="1" customWidth="1"/>
    <col min="9335" max="9335" width="11.08984375" bestFit="1" customWidth="1"/>
    <col min="9336" max="9336" width="20.7265625" bestFit="1" customWidth="1"/>
    <col min="9337" max="9337" width="23.7265625" bestFit="1" customWidth="1"/>
    <col min="9338" max="9338" width="21.36328125" bestFit="1" customWidth="1"/>
    <col min="9339" max="9339" width="25" bestFit="1" customWidth="1"/>
    <col min="9340" max="9340" width="28" bestFit="1" customWidth="1"/>
    <col min="9341" max="9341" width="21.36328125" bestFit="1" customWidth="1"/>
    <col min="9342" max="9342" width="19.26953125" bestFit="1" customWidth="1"/>
    <col min="9343" max="9343" width="22.26953125" bestFit="1" customWidth="1"/>
    <col min="9344" max="9345" width="21.36328125" bestFit="1" customWidth="1"/>
    <col min="9346" max="9346" width="24.36328125" bestFit="1" customWidth="1"/>
    <col min="9347" max="9347" width="21.36328125" bestFit="1" customWidth="1"/>
    <col min="9348" max="9348" width="13.6328125" bestFit="1" customWidth="1"/>
    <col min="9349" max="9349" width="15.1796875" bestFit="1" customWidth="1"/>
    <col min="9350" max="9350" width="21.36328125" bestFit="1" customWidth="1"/>
    <col min="9351" max="9351" width="25" bestFit="1" customWidth="1"/>
    <col min="9352" max="9352" width="28" bestFit="1" customWidth="1"/>
    <col min="9353" max="9353" width="11.08984375" bestFit="1" customWidth="1"/>
    <col min="9354" max="9354" width="15.36328125" bestFit="1" customWidth="1"/>
    <col min="9355" max="9355" width="18.36328125" bestFit="1" customWidth="1"/>
    <col min="9356" max="9356" width="12.08984375" bestFit="1" customWidth="1"/>
    <col min="9357" max="9357" width="14" bestFit="1" customWidth="1"/>
    <col min="9358" max="9358" width="17.08984375" bestFit="1" customWidth="1"/>
    <col min="9359" max="9359" width="10.08984375" bestFit="1" customWidth="1"/>
    <col min="9360" max="9360" width="20.1796875" bestFit="1" customWidth="1"/>
    <col min="9361" max="9361" width="23.1796875" bestFit="1" customWidth="1"/>
    <col min="9362" max="9362" width="21.36328125" bestFit="1" customWidth="1"/>
    <col min="9363" max="9363" width="17" bestFit="1" customWidth="1"/>
    <col min="9364" max="9364" width="20" bestFit="1" customWidth="1"/>
    <col min="9365" max="9365" width="21.36328125" bestFit="1" customWidth="1"/>
    <col min="9366" max="9366" width="19.1796875" bestFit="1" customWidth="1"/>
    <col min="9367" max="9367" width="22.1796875" bestFit="1" customWidth="1"/>
    <col min="9368" max="9368" width="8.54296875" bestFit="1" customWidth="1"/>
    <col min="9369" max="9369" width="20.90625" bestFit="1" customWidth="1"/>
    <col min="9370" max="9370" width="23.90625" bestFit="1" customWidth="1"/>
    <col min="9371" max="9371" width="21.36328125" bestFit="1" customWidth="1"/>
    <col min="9372" max="9372" width="21.7265625" bestFit="1" customWidth="1"/>
    <col min="9373" max="9373" width="24.7265625" bestFit="1" customWidth="1"/>
    <col min="9374" max="9374" width="21.36328125" bestFit="1" customWidth="1"/>
    <col min="9375" max="9375" width="24.7265625" bestFit="1" customWidth="1"/>
    <col min="9376" max="9376" width="27.7265625" bestFit="1" customWidth="1"/>
    <col min="9377" max="9377" width="21.36328125" bestFit="1" customWidth="1"/>
    <col min="9378" max="9378" width="14" bestFit="1" customWidth="1"/>
    <col min="9379" max="9379" width="17.08984375" bestFit="1" customWidth="1"/>
    <col min="9380" max="9380" width="10.08984375" bestFit="1" customWidth="1"/>
    <col min="9381" max="9381" width="20.90625" bestFit="1" customWidth="1"/>
    <col min="9382" max="9382" width="23.90625" bestFit="1" customWidth="1"/>
    <col min="9383" max="9383" width="21.36328125" bestFit="1" customWidth="1"/>
    <col min="9384" max="9384" width="20.90625" bestFit="1" customWidth="1"/>
    <col min="9385" max="9385" width="23.90625" bestFit="1" customWidth="1"/>
    <col min="9386" max="9386" width="21.36328125" bestFit="1" customWidth="1"/>
    <col min="9387" max="9387" width="21.7265625" bestFit="1" customWidth="1"/>
    <col min="9388" max="9388" width="24.7265625" bestFit="1" customWidth="1"/>
    <col min="9389" max="9389" width="21.36328125" bestFit="1" customWidth="1"/>
    <col min="9390" max="9390" width="27.81640625" bestFit="1" customWidth="1"/>
    <col min="9391" max="9391" width="30.81640625" bestFit="1" customWidth="1"/>
    <col min="9392" max="9392" width="21.36328125" bestFit="1" customWidth="1"/>
    <col min="9393" max="9393" width="13.6328125" bestFit="1" customWidth="1"/>
    <col min="9394" max="9394" width="14.90625" bestFit="1" customWidth="1"/>
    <col min="9395" max="9395" width="21.36328125" bestFit="1" customWidth="1"/>
    <col min="9396" max="9396" width="16.26953125" bestFit="1" customWidth="1"/>
    <col min="9397" max="9397" width="19.26953125" bestFit="1" customWidth="1"/>
    <col min="9398" max="9398" width="21.36328125" bestFit="1" customWidth="1"/>
    <col min="9399" max="9399" width="25" bestFit="1" customWidth="1"/>
    <col min="9400" max="9400" width="28" bestFit="1" customWidth="1"/>
    <col min="9401" max="9401" width="21.36328125" bestFit="1" customWidth="1"/>
    <col min="9402" max="9402" width="22.1796875" bestFit="1" customWidth="1"/>
    <col min="9403" max="9403" width="25.26953125" bestFit="1" customWidth="1"/>
    <col min="9404" max="9404" width="8.54296875" bestFit="1" customWidth="1"/>
    <col min="9405" max="9405" width="20.90625" bestFit="1" customWidth="1"/>
    <col min="9406" max="9406" width="23.90625" bestFit="1" customWidth="1"/>
    <col min="9407" max="9407" width="21.36328125" bestFit="1" customWidth="1"/>
    <col min="9408" max="9408" width="14" bestFit="1" customWidth="1"/>
    <col min="9409" max="9409" width="17.08984375" bestFit="1" customWidth="1"/>
    <col min="9410" max="9410" width="21.36328125" bestFit="1" customWidth="1"/>
    <col min="9411" max="9411" width="20.90625" bestFit="1" customWidth="1"/>
    <col min="9412" max="9412" width="23.90625" bestFit="1" customWidth="1"/>
    <col min="9413" max="9413" width="21.36328125" bestFit="1" customWidth="1"/>
    <col min="9414" max="9414" width="25" bestFit="1" customWidth="1"/>
    <col min="9415" max="9415" width="28" bestFit="1" customWidth="1"/>
    <col min="9416" max="9416" width="21.36328125" bestFit="1" customWidth="1"/>
    <col min="9417" max="9417" width="20.7265625" bestFit="1" customWidth="1"/>
    <col min="9418" max="9418" width="23.7265625" bestFit="1" customWidth="1"/>
    <col min="9419" max="9419" width="21.36328125" bestFit="1" customWidth="1"/>
    <col min="9420" max="9420" width="20.90625" bestFit="1" customWidth="1"/>
    <col min="9421" max="9421" width="23.90625" bestFit="1" customWidth="1"/>
    <col min="9422" max="9422" width="21.36328125" bestFit="1" customWidth="1"/>
    <col min="9423" max="9423" width="16.08984375" bestFit="1" customWidth="1"/>
    <col min="9424" max="9424" width="19.08984375" bestFit="1" customWidth="1"/>
    <col min="9425" max="9425" width="20.26953125" bestFit="1" customWidth="1"/>
    <col min="9426" max="9426" width="11.453125" bestFit="1" customWidth="1"/>
    <col min="9427" max="9427" width="14.453125" bestFit="1" customWidth="1"/>
    <col min="9428" max="9428" width="11.08984375" bestFit="1" customWidth="1"/>
    <col min="9429" max="9429" width="15.36328125" bestFit="1" customWidth="1"/>
    <col min="9430" max="9430" width="18.36328125" bestFit="1" customWidth="1"/>
    <col min="9431" max="9431" width="16.1796875" bestFit="1" customWidth="1"/>
    <col min="9432" max="9432" width="15.36328125" bestFit="1" customWidth="1"/>
    <col min="9433" max="9433" width="18.36328125" bestFit="1" customWidth="1"/>
    <col min="9434" max="9434" width="21.36328125" bestFit="1" customWidth="1"/>
    <col min="9435" max="9435" width="24.7265625" bestFit="1" customWidth="1"/>
    <col min="9436" max="9436" width="27.7265625" bestFit="1" customWidth="1"/>
    <col min="9437" max="9437" width="21.36328125" bestFit="1" customWidth="1"/>
    <col min="9438" max="9438" width="20.7265625" bestFit="1" customWidth="1"/>
    <col min="9439" max="9439" width="23.7265625" bestFit="1" customWidth="1"/>
    <col min="9440" max="9440" width="21.36328125" bestFit="1" customWidth="1"/>
    <col min="9441" max="9441" width="14" bestFit="1" customWidth="1"/>
    <col min="9442" max="9442" width="17.08984375" bestFit="1" customWidth="1"/>
    <col min="9443" max="9443" width="21.36328125" bestFit="1" customWidth="1"/>
    <col min="9444" max="9444" width="15.36328125" bestFit="1" customWidth="1"/>
    <col min="9445" max="9445" width="18.36328125" bestFit="1" customWidth="1"/>
    <col min="9446" max="9446" width="8.54296875" bestFit="1" customWidth="1"/>
    <col min="9447" max="9447" width="21.36328125" bestFit="1" customWidth="1"/>
    <col min="9448" max="9448" width="24.36328125" bestFit="1" customWidth="1"/>
    <col min="9449" max="9449" width="21.36328125" bestFit="1" customWidth="1"/>
    <col min="9450" max="9450" width="25" bestFit="1" customWidth="1"/>
    <col min="9451" max="9451" width="28" bestFit="1" customWidth="1"/>
    <col min="9452" max="9452" width="21.36328125" bestFit="1" customWidth="1"/>
    <col min="9453" max="9453" width="15.36328125" bestFit="1" customWidth="1"/>
    <col min="9454" max="9454" width="18.36328125" bestFit="1" customWidth="1"/>
    <col min="9455" max="9455" width="21.36328125" bestFit="1" customWidth="1"/>
    <col min="9456" max="9456" width="20.90625" bestFit="1" customWidth="1"/>
    <col min="9457" max="9457" width="23.90625" bestFit="1" customWidth="1"/>
    <col min="9458" max="9458" width="21.36328125" bestFit="1" customWidth="1"/>
    <col min="9459" max="9459" width="15.36328125" bestFit="1" customWidth="1"/>
    <col min="9460" max="9460" width="18.36328125" bestFit="1" customWidth="1"/>
    <col min="9461" max="9461" width="21.36328125" bestFit="1" customWidth="1"/>
    <col min="9462" max="9462" width="20.90625" bestFit="1" customWidth="1"/>
    <col min="9463" max="9463" width="23.90625" bestFit="1" customWidth="1"/>
    <col min="9464" max="9464" width="21.36328125" bestFit="1" customWidth="1"/>
    <col min="9465" max="9465" width="13.6328125" bestFit="1" customWidth="1"/>
    <col min="9466" max="9466" width="14.90625" bestFit="1" customWidth="1"/>
    <col min="9467" max="9467" width="21.36328125" bestFit="1" customWidth="1"/>
    <col min="9468" max="9468" width="25" bestFit="1" customWidth="1"/>
    <col min="9469" max="9469" width="28" bestFit="1" customWidth="1"/>
    <col min="9470" max="9470" width="21.36328125" bestFit="1" customWidth="1"/>
    <col min="9471" max="9471" width="20.90625" bestFit="1" customWidth="1"/>
    <col min="9472" max="9472" width="23.90625" bestFit="1" customWidth="1"/>
    <col min="9473" max="9473" width="21.36328125" bestFit="1" customWidth="1"/>
    <col min="9474" max="9474" width="14" bestFit="1" customWidth="1"/>
    <col min="9475" max="9475" width="17.08984375" bestFit="1" customWidth="1"/>
    <col min="9476" max="9476" width="10.08984375" bestFit="1" customWidth="1"/>
    <col min="9477" max="9477" width="22.26953125" bestFit="1" customWidth="1"/>
    <col min="9478" max="9478" width="25.36328125" bestFit="1" customWidth="1"/>
    <col min="9479" max="9479" width="17.1796875" bestFit="1" customWidth="1"/>
    <col min="9480" max="9480" width="20.1796875" bestFit="1" customWidth="1"/>
    <col min="9481" max="9481" width="16.54296875" bestFit="1" customWidth="1"/>
    <col min="9482" max="9482" width="19.54296875" bestFit="1" customWidth="1"/>
    <col min="9483" max="9483" width="21.36328125" bestFit="1" customWidth="1"/>
    <col min="9484" max="9484" width="24.36328125" bestFit="1" customWidth="1"/>
    <col min="9485" max="9485" width="16.26953125" bestFit="1" customWidth="1"/>
    <col min="9486" max="9486" width="19.26953125" bestFit="1" customWidth="1"/>
    <col min="9487" max="9487" width="8.54296875" bestFit="1" customWidth="1"/>
    <col min="9488" max="9488" width="14" bestFit="1" customWidth="1"/>
    <col min="9489" max="9489" width="17.08984375" bestFit="1" customWidth="1"/>
    <col min="9490" max="9490" width="21.36328125" bestFit="1" customWidth="1"/>
    <col min="9491" max="9491" width="14" bestFit="1" customWidth="1"/>
    <col min="9492" max="9492" width="17.08984375" bestFit="1" customWidth="1"/>
    <col min="9493" max="9493" width="21.36328125" bestFit="1" customWidth="1"/>
    <col min="9494" max="9494" width="14" bestFit="1" customWidth="1"/>
    <col min="9495" max="9495" width="17.08984375" bestFit="1" customWidth="1"/>
    <col min="9496" max="9496" width="21.36328125" bestFit="1" customWidth="1"/>
    <col min="9497" max="9497" width="13.6328125" bestFit="1" customWidth="1"/>
    <col min="9498" max="9498" width="15.1796875" bestFit="1" customWidth="1"/>
    <col min="9499" max="9499" width="21.36328125" bestFit="1" customWidth="1"/>
    <col min="9500" max="9500" width="20.54296875" bestFit="1" customWidth="1"/>
    <col min="9501" max="9501" width="23.54296875" bestFit="1" customWidth="1"/>
    <col min="9502" max="9502" width="21.36328125" bestFit="1" customWidth="1"/>
    <col min="9503" max="9503" width="25" bestFit="1" customWidth="1"/>
    <col min="9504" max="9504" width="28" bestFit="1" customWidth="1"/>
    <col min="9505" max="9505" width="21.36328125" bestFit="1" customWidth="1"/>
    <col min="9506" max="9506" width="16.08984375" bestFit="1" customWidth="1"/>
    <col min="9507" max="9507" width="19.08984375" bestFit="1" customWidth="1"/>
    <col min="9508" max="9508" width="16.1796875" bestFit="1" customWidth="1"/>
    <col min="9509" max="9509" width="14" bestFit="1" customWidth="1"/>
    <col min="9510" max="9510" width="17.08984375" bestFit="1" customWidth="1"/>
    <col min="9511" max="9511" width="21.36328125" bestFit="1" customWidth="1"/>
    <col min="9512" max="9512" width="20.90625" bestFit="1" customWidth="1"/>
    <col min="9513" max="9513" width="23.90625" bestFit="1" customWidth="1"/>
    <col min="9514" max="9514" width="21.36328125" bestFit="1" customWidth="1"/>
    <col min="9515" max="9515" width="15.36328125" bestFit="1" customWidth="1"/>
    <col min="9516" max="9516" width="18.36328125" bestFit="1" customWidth="1"/>
    <col min="9517" max="9517" width="21.36328125" bestFit="1" customWidth="1"/>
    <col min="9518" max="9518" width="20.90625" bestFit="1" customWidth="1"/>
    <col min="9519" max="9519" width="23.90625" bestFit="1" customWidth="1"/>
    <col min="9520" max="9520" width="20.26953125" bestFit="1" customWidth="1"/>
    <col min="9521" max="9521" width="14" bestFit="1" customWidth="1"/>
    <col min="9522" max="9522" width="17.08984375" bestFit="1" customWidth="1"/>
    <col min="9523" max="9523" width="21.36328125" bestFit="1" customWidth="1"/>
    <col min="9524" max="9524" width="20.90625" bestFit="1" customWidth="1"/>
    <col min="9525" max="9525" width="23.90625" bestFit="1" customWidth="1"/>
    <col min="9526" max="9526" width="21.36328125" bestFit="1" customWidth="1"/>
    <col min="9527" max="9527" width="13.6328125" bestFit="1" customWidth="1"/>
    <col min="9528" max="9528" width="15.1796875" bestFit="1" customWidth="1"/>
    <col min="9529" max="9529" width="21.36328125" bestFit="1" customWidth="1"/>
    <col min="9530" max="9530" width="14" bestFit="1" customWidth="1"/>
    <col min="9531" max="9531" width="17.08984375" bestFit="1" customWidth="1"/>
    <col min="9532" max="9532" width="21.36328125" bestFit="1" customWidth="1"/>
    <col min="9533" max="9533" width="20.36328125" bestFit="1" customWidth="1"/>
    <col min="9534" max="9534" width="23.36328125" bestFit="1" customWidth="1"/>
    <col min="9535" max="9535" width="21.36328125" bestFit="1" customWidth="1"/>
    <col min="9536" max="9536" width="23.81640625" bestFit="1" customWidth="1"/>
    <col min="9537" max="9537" width="26.81640625" bestFit="1" customWidth="1"/>
    <col min="9538" max="9538" width="8.54296875" bestFit="1" customWidth="1"/>
    <col min="9539" max="9539" width="16.08984375" bestFit="1" customWidth="1"/>
    <col min="9540" max="9540" width="19.08984375" bestFit="1" customWidth="1"/>
    <col min="9541" max="9541" width="21.36328125" bestFit="1" customWidth="1"/>
    <col min="9542" max="9542" width="19.36328125" bestFit="1" customWidth="1"/>
    <col min="9543" max="9543" width="22.36328125" bestFit="1" customWidth="1"/>
    <col min="9544" max="9544" width="21.36328125" bestFit="1" customWidth="1"/>
    <col min="9545" max="9545" width="27.81640625" bestFit="1" customWidth="1"/>
    <col min="9546" max="9546" width="30.81640625" bestFit="1" customWidth="1"/>
    <col min="9547" max="9547" width="21.36328125" bestFit="1" customWidth="1"/>
    <col min="9548" max="9548" width="17" bestFit="1" customWidth="1"/>
    <col min="9549" max="9549" width="20" bestFit="1" customWidth="1"/>
    <col min="9550" max="9550" width="21.36328125" bestFit="1" customWidth="1"/>
    <col min="9551" max="9551" width="20.90625" bestFit="1" customWidth="1"/>
    <col min="9552" max="9552" width="23.90625" bestFit="1" customWidth="1"/>
    <col min="9553" max="9553" width="21.36328125" bestFit="1" customWidth="1"/>
    <col min="9554" max="9554" width="15.36328125" bestFit="1" customWidth="1"/>
    <col min="9555" max="9555" width="18.36328125" bestFit="1" customWidth="1"/>
    <col min="9556" max="9556" width="21.36328125" bestFit="1" customWidth="1"/>
    <col min="9557" max="9557" width="14" bestFit="1" customWidth="1"/>
    <col min="9558" max="9558" width="17.08984375" bestFit="1" customWidth="1"/>
    <col min="9559" max="9559" width="21.36328125" bestFit="1" customWidth="1"/>
    <col min="9560" max="9560" width="19" bestFit="1" customWidth="1"/>
    <col min="9561" max="9561" width="22" bestFit="1" customWidth="1"/>
    <col min="9562" max="9562" width="21.36328125" bestFit="1" customWidth="1"/>
    <col min="9563" max="9563" width="20.90625" bestFit="1" customWidth="1"/>
    <col min="9564" max="9564" width="23.90625" bestFit="1" customWidth="1"/>
    <col min="9565" max="9565" width="21.36328125" bestFit="1" customWidth="1"/>
    <col min="9566" max="9566" width="20.90625" bestFit="1" customWidth="1"/>
    <col min="9567" max="9567" width="23.90625" bestFit="1" customWidth="1"/>
    <col min="9568" max="9568" width="21.36328125" bestFit="1" customWidth="1"/>
    <col min="9569" max="9569" width="20.90625" bestFit="1" customWidth="1"/>
    <col min="9570" max="9570" width="23.90625" bestFit="1" customWidth="1"/>
    <col min="9571" max="9571" width="21.36328125" bestFit="1" customWidth="1"/>
    <col min="9572" max="9572" width="20.90625" bestFit="1" customWidth="1"/>
    <col min="9573" max="9573" width="23.90625" bestFit="1" customWidth="1"/>
    <col min="9574" max="9574" width="21.36328125" bestFit="1" customWidth="1"/>
    <col min="9575" max="9575" width="21.90625" bestFit="1" customWidth="1"/>
    <col min="9576" max="9576" width="24.90625" bestFit="1" customWidth="1"/>
    <col min="9577" max="9577" width="21.36328125" bestFit="1" customWidth="1"/>
    <col min="9578" max="9578" width="16.08984375" bestFit="1" customWidth="1"/>
    <col min="9579" max="9579" width="19.08984375" bestFit="1" customWidth="1"/>
    <col min="9580" max="9580" width="11.08984375" bestFit="1" customWidth="1"/>
    <col min="9581" max="9581" width="25" bestFit="1" customWidth="1"/>
    <col min="9582" max="9582" width="28" bestFit="1" customWidth="1"/>
    <col min="9583" max="9584" width="21.36328125" bestFit="1" customWidth="1"/>
    <col min="9585" max="9585" width="24.36328125" bestFit="1" customWidth="1"/>
    <col min="9586" max="9586" width="21.36328125" bestFit="1" customWidth="1"/>
    <col min="9587" max="9587" width="21.7265625" bestFit="1" customWidth="1"/>
    <col min="9588" max="9588" width="24.7265625" bestFit="1" customWidth="1"/>
    <col min="9589" max="9590" width="21.36328125" bestFit="1" customWidth="1"/>
    <col min="9591" max="9591" width="24.36328125" bestFit="1" customWidth="1"/>
    <col min="9592" max="9592" width="12.08984375" bestFit="1" customWidth="1"/>
    <col min="9593" max="9593" width="16.26953125" bestFit="1" customWidth="1"/>
    <col min="9594" max="9594" width="19.26953125" bestFit="1" customWidth="1"/>
    <col min="9595" max="9595" width="10.08984375" bestFit="1" customWidth="1"/>
    <col min="9596" max="9596" width="14" bestFit="1" customWidth="1"/>
    <col min="9597" max="9597" width="17.08984375" bestFit="1" customWidth="1"/>
    <col min="9598" max="9598" width="21.36328125" bestFit="1" customWidth="1"/>
    <col min="9599" max="9599" width="14" bestFit="1" customWidth="1"/>
    <col min="9600" max="9600" width="17.08984375" bestFit="1" customWidth="1"/>
    <col min="9601" max="9601" width="21.36328125" bestFit="1" customWidth="1"/>
    <col min="9602" max="9602" width="24.7265625" bestFit="1" customWidth="1"/>
    <col min="9603" max="9603" width="27.7265625" bestFit="1" customWidth="1"/>
    <col min="9604" max="9604" width="21.36328125" bestFit="1" customWidth="1"/>
    <col min="9605" max="9606" width="16.26953125" bestFit="1" customWidth="1"/>
    <col min="9607" max="9607" width="19.26953125" bestFit="1" customWidth="1"/>
    <col min="9608" max="9608" width="16.08984375" bestFit="1" customWidth="1"/>
    <col min="9609" max="9609" width="19.08984375" bestFit="1" customWidth="1"/>
    <col min="9610" max="9610" width="15.36328125" bestFit="1" customWidth="1"/>
    <col min="9611" max="9611" width="18.36328125" bestFit="1" customWidth="1"/>
    <col min="9612" max="9612" width="8.54296875" bestFit="1" customWidth="1"/>
    <col min="9613" max="9613" width="21.36328125" bestFit="1" customWidth="1"/>
    <col min="9614" max="9614" width="24.36328125" bestFit="1" customWidth="1"/>
    <col min="9615" max="9615" width="21.36328125" bestFit="1" customWidth="1"/>
    <col min="9616" max="9616" width="14" bestFit="1" customWidth="1"/>
    <col min="9617" max="9617" width="17.08984375" bestFit="1" customWidth="1"/>
    <col min="9618" max="9618" width="21.36328125" bestFit="1" customWidth="1"/>
    <col min="9619" max="9619" width="13.6328125" bestFit="1" customWidth="1"/>
    <col min="9620" max="9620" width="14.90625" bestFit="1" customWidth="1"/>
    <col min="9621" max="9621" width="21.36328125" bestFit="1" customWidth="1"/>
    <col min="9622" max="9622" width="17" bestFit="1" customWidth="1"/>
    <col min="9623" max="9623" width="20" bestFit="1" customWidth="1"/>
    <col min="9624" max="9624" width="21.36328125" bestFit="1" customWidth="1"/>
    <col min="9625" max="9625" width="17" bestFit="1" customWidth="1"/>
    <col min="9626" max="9626" width="20" bestFit="1" customWidth="1"/>
    <col min="9627" max="9627" width="8.54296875" bestFit="1" customWidth="1"/>
    <col min="9628" max="9628" width="20.90625" bestFit="1" customWidth="1"/>
    <col min="9629" max="9629" width="23.90625" bestFit="1" customWidth="1"/>
    <col min="9630" max="9630" width="21.36328125" bestFit="1" customWidth="1"/>
    <col min="9631" max="9631" width="14" bestFit="1" customWidth="1"/>
    <col min="9632" max="9632" width="17.08984375" bestFit="1" customWidth="1"/>
    <col min="9633" max="9633" width="21.36328125" bestFit="1" customWidth="1"/>
    <col min="9634" max="9634" width="27.81640625" bestFit="1" customWidth="1"/>
    <col min="9635" max="9635" width="30.81640625" bestFit="1" customWidth="1"/>
    <col min="9636" max="9637" width="21.36328125" bestFit="1" customWidth="1"/>
    <col min="9638" max="9638" width="24.36328125" bestFit="1" customWidth="1"/>
    <col min="9639" max="9639" width="11.08984375" bestFit="1" customWidth="1"/>
    <col min="9640" max="9640" width="14" bestFit="1" customWidth="1"/>
    <col min="9641" max="9641" width="17.08984375" bestFit="1" customWidth="1"/>
    <col min="9642" max="9642" width="8.54296875" bestFit="1" customWidth="1"/>
    <col min="9643" max="9643" width="25.54296875" bestFit="1" customWidth="1"/>
    <col min="9644" max="9644" width="28.54296875" bestFit="1" customWidth="1"/>
    <col min="9645" max="9645" width="21.36328125" bestFit="1" customWidth="1"/>
    <col min="9646" max="9646" width="19.1796875" bestFit="1" customWidth="1"/>
    <col min="9647" max="9647" width="22.1796875" bestFit="1" customWidth="1"/>
    <col min="9648" max="9648" width="21.36328125" bestFit="1" customWidth="1"/>
    <col min="9649" max="9649" width="14" bestFit="1" customWidth="1"/>
    <col min="9650" max="9650" width="17.08984375" bestFit="1" customWidth="1"/>
    <col min="9651" max="9651" width="10.08984375" bestFit="1" customWidth="1"/>
    <col min="9652" max="9652" width="21.7265625" bestFit="1" customWidth="1"/>
    <col min="9653" max="9653" width="24.7265625" bestFit="1" customWidth="1"/>
    <col min="9654" max="9654" width="21.36328125" bestFit="1" customWidth="1"/>
    <col min="9655" max="9655" width="19" bestFit="1" customWidth="1"/>
    <col min="9656" max="9656" width="22" bestFit="1" customWidth="1"/>
    <col min="9657" max="9657" width="21.36328125" bestFit="1" customWidth="1"/>
    <col min="9658" max="9658" width="20.90625" bestFit="1" customWidth="1"/>
    <col min="9659" max="9659" width="23.90625" bestFit="1" customWidth="1"/>
    <col min="9660" max="9660" width="11.08984375" bestFit="1" customWidth="1"/>
    <col min="9661" max="9661" width="20.90625" bestFit="1" customWidth="1"/>
    <col min="9662" max="9662" width="23.90625" bestFit="1" customWidth="1"/>
    <col min="9663" max="9663" width="21.36328125" bestFit="1" customWidth="1"/>
    <col min="9664" max="9664" width="14" bestFit="1" customWidth="1"/>
    <col min="9665" max="9665" width="17.08984375" bestFit="1" customWidth="1"/>
    <col min="9666" max="9666" width="21.36328125" bestFit="1" customWidth="1"/>
    <col min="9667" max="9667" width="16.08984375" bestFit="1" customWidth="1"/>
    <col min="9668" max="9668" width="19.08984375" bestFit="1" customWidth="1"/>
    <col min="9669" max="9669" width="10.08984375" bestFit="1" customWidth="1"/>
    <col min="9670" max="9670" width="20.90625" bestFit="1" customWidth="1"/>
    <col min="9671" max="9671" width="23.90625" bestFit="1" customWidth="1"/>
    <col min="9672" max="9672" width="21.36328125" bestFit="1" customWidth="1"/>
    <col min="9673" max="9673" width="19.1796875" bestFit="1" customWidth="1"/>
    <col min="9674" max="9674" width="22.1796875" bestFit="1" customWidth="1"/>
    <col min="9675" max="9675" width="21.36328125" bestFit="1" customWidth="1"/>
    <col min="9676" max="9676" width="17" bestFit="1" customWidth="1"/>
    <col min="9677" max="9677" width="20" bestFit="1" customWidth="1"/>
    <col min="9678" max="9678" width="8.54296875" bestFit="1" customWidth="1"/>
    <col min="9679" max="9679" width="20.90625" bestFit="1" customWidth="1"/>
    <col min="9680" max="9680" width="23.90625" bestFit="1" customWidth="1"/>
    <col min="9681" max="9681" width="21.36328125" bestFit="1" customWidth="1"/>
    <col min="9682" max="9682" width="16.26953125" bestFit="1" customWidth="1"/>
    <col min="9683" max="9683" width="19.26953125" bestFit="1" customWidth="1"/>
    <col min="9684" max="9684" width="8.54296875" bestFit="1" customWidth="1"/>
    <col min="9685" max="9685" width="21.36328125" bestFit="1" customWidth="1"/>
    <col min="9686" max="9686" width="24.36328125" bestFit="1" customWidth="1"/>
    <col min="9687" max="9687" width="21.36328125" bestFit="1" customWidth="1"/>
    <col min="9688" max="9688" width="13.6328125" bestFit="1" customWidth="1"/>
    <col min="9689" max="9689" width="14.90625" bestFit="1" customWidth="1"/>
    <col min="9690" max="9690" width="21.36328125" bestFit="1" customWidth="1"/>
    <col min="9691" max="9691" width="20.90625" bestFit="1" customWidth="1"/>
    <col min="9692" max="9692" width="23.90625" bestFit="1" customWidth="1"/>
    <col min="9693" max="9693" width="21.36328125" bestFit="1" customWidth="1"/>
    <col min="9694" max="9694" width="13.6328125" bestFit="1" customWidth="1"/>
    <col min="9695" max="9695" width="14.453125" bestFit="1" customWidth="1"/>
    <col min="9696" max="9696" width="21.36328125" bestFit="1" customWidth="1"/>
    <col min="9697" max="9697" width="25" bestFit="1" customWidth="1"/>
    <col min="9698" max="9698" width="28" bestFit="1" customWidth="1"/>
    <col min="9699" max="9699" width="21.36328125" bestFit="1" customWidth="1"/>
    <col min="9700" max="9700" width="16.08984375" bestFit="1" customWidth="1"/>
    <col min="9701" max="9701" width="19.08984375" bestFit="1" customWidth="1"/>
    <col min="9702" max="9702" width="21.36328125" bestFit="1" customWidth="1"/>
    <col min="9703" max="9703" width="14" bestFit="1" customWidth="1"/>
    <col min="9704" max="9704" width="17.08984375" bestFit="1" customWidth="1"/>
    <col min="9705" max="9705" width="13.1796875" bestFit="1" customWidth="1"/>
    <col min="9706" max="9706" width="17" bestFit="1" customWidth="1"/>
    <col min="9707" max="9707" width="20" bestFit="1" customWidth="1"/>
    <col min="9708" max="9708" width="12.08984375" bestFit="1" customWidth="1"/>
    <col min="9709" max="9709" width="24.7265625" bestFit="1" customWidth="1"/>
    <col min="9710" max="9710" width="27.7265625" bestFit="1" customWidth="1"/>
    <col min="9711" max="9712" width="21.36328125" bestFit="1" customWidth="1"/>
    <col min="9713" max="9713" width="24.36328125" bestFit="1" customWidth="1"/>
    <col min="9714" max="9714" width="21.36328125" bestFit="1" customWidth="1"/>
    <col min="9715" max="9715" width="16.26953125" bestFit="1" customWidth="1"/>
    <col min="9716" max="9716" width="19.26953125" bestFit="1" customWidth="1"/>
    <col min="9717" max="9717" width="8.54296875" bestFit="1" customWidth="1"/>
    <col min="9718" max="9718" width="21.36328125" bestFit="1" customWidth="1"/>
    <col min="9719" max="9719" width="24.36328125" bestFit="1" customWidth="1"/>
    <col min="9720" max="9720" width="21.36328125" bestFit="1" customWidth="1"/>
    <col min="9721" max="9721" width="15.36328125" bestFit="1" customWidth="1"/>
    <col min="9722" max="9722" width="18.36328125" bestFit="1" customWidth="1"/>
    <col min="9723" max="9723" width="20.26953125" bestFit="1" customWidth="1"/>
    <col min="9724" max="9724" width="19.36328125" bestFit="1" customWidth="1"/>
    <col min="9725" max="9725" width="22.36328125" bestFit="1" customWidth="1"/>
    <col min="9726" max="9726" width="21.36328125" bestFit="1" customWidth="1"/>
    <col min="9727" max="9727" width="19.1796875" bestFit="1" customWidth="1"/>
    <col min="9728" max="9728" width="22.1796875" bestFit="1" customWidth="1"/>
    <col min="9729" max="9729" width="10.08984375" bestFit="1" customWidth="1"/>
    <col min="9730" max="9730" width="23.81640625" bestFit="1" customWidth="1"/>
    <col min="9731" max="9731" width="26.81640625" bestFit="1" customWidth="1"/>
    <col min="9732" max="9732" width="21.36328125" bestFit="1" customWidth="1"/>
    <col min="9733" max="9733" width="19" bestFit="1" customWidth="1"/>
    <col min="9734" max="9734" width="22" bestFit="1" customWidth="1"/>
    <col min="9735" max="9736" width="21.36328125" bestFit="1" customWidth="1"/>
    <col min="9737" max="9737" width="24.36328125" bestFit="1" customWidth="1"/>
    <col min="9738" max="9738" width="21.36328125" bestFit="1" customWidth="1"/>
    <col min="9739" max="9739" width="14" bestFit="1" customWidth="1"/>
    <col min="9740" max="9740" width="17.08984375" bestFit="1" customWidth="1"/>
    <col min="9741" max="9741" width="10.08984375" bestFit="1" customWidth="1"/>
    <col min="9742" max="9742" width="21.36328125" bestFit="1" customWidth="1"/>
    <col min="9743" max="9743" width="24.36328125" bestFit="1" customWidth="1"/>
    <col min="9744" max="9744" width="21.36328125" bestFit="1" customWidth="1"/>
    <col min="9745" max="9745" width="14" bestFit="1" customWidth="1"/>
    <col min="9746" max="9746" width="17.08984375" bestFit="1" customWidth="1"/>
    <col min="9747" max="9747" width="21.36328125" bestFit="1" customWidth="1"/>
    <col min="9748" max="9748" width="20.90625" bestFit="1" customWidth="1"/>
    <col min="9749" max="9749" width="23.90625" bestFit="1" customWidth="1"/>
    <col min="9750" max="9750" width="20.26953125" bestFit="1" customWidth="1"/>
    <col min="9751" max="9751" width="20.90625" bestFit="1" customWidth="1"/>
    <col min="9752" max="9752" width="23.90625" bestFit="1" customWidth="1"/>
    <col min="9753" max="9753" width="21.36328125" bestFit="1" customWidth="1"/>
    <col min="9754" max="9754" width="21.90625" bestFit="1" customWidth="1"/>
    <col min="9755" max="9755" width="24.90625" bestFit="1" customWidth="1"/>
    <col min="9756" max="9756" width="21.36328125" bestFit="1" customWidth="1"/>
    <col min="9757" max="9757" width="16.26953125" bestFit="1" customWidth="1"/>
    <col min="9758" max="9758" width="19.26953125" bestFit="1" customWidth="1"/>
    <col min="9759" max="9759" width="21.36328125" bestFit="1" customWidth="1"/>
    <col min="9760" max="9760" width="22.26953125" bestFit="1" customWidth="1"/>
    <col min="9761" max="9761" width="25.36328125" bestFit="1" customWidth="1"/>
    <col min="9762" max="9762" width="21.36328125" bestFit="1" customWidth="1"/>
    <col min="9763" max="9763" width="16.26953125" bestFit="1" customWidth="1"/>
    <col min="9764" max="9764" width="19.26953125" bestFit="1" customWidth="1"/>
    <col min="9765" max="9766" width="21.36328125" bestFit="1" customWidth="1"/>
    <col min="9767" max="9767" width="24.36328125" bestFit="1" customWidth="1"/>
    <col min="9768" max="9768" width="10.08984375" bestFit="1" customWidth="1"/>
    <col min="9769" max="9769" width="20.90625" bestFit="1" customWidth="1"/>
    <col min="9770" max="9770" width="23.90625" bestFit="1" customWidth="1"/>
    <col min="9771" max="9771" width="21.36328125" bestFit="1" customWidth="1"/>
    <col min="9772" max="9772" width="19.36328125" bestFit="1" customWidth="1"/>
    <col min="9773" max="9773" width="22.36328125" bestFit="1" customWidth="1"/>
    <col min="9774" max="9774" width="8.54296875" bestFit="1" customWidth="1"/>
    <col min="9775" max="9775" width="24.7265625" bestFit="1" customWidth="1"/>
    <col min="9776" max="9776" width="27.7265625" bestFit="1" customWidth="1"/>
    <col min="9777" max="9777" width="21.36328125" bestFit="1" customWidth="1"/>
    <col min="9778" max="9778" width="15.36328125" bestFit="1" customWidth="1"/>
    <col min="9779" max="9779" width="18.36328125" bestFit="1" customWidth="1"/>
    <col min="9780" max="9780" width="21.36328125" bestFit="1" customWidth="1"/>
    <col min="9781" max="9781" width="16.54296875" bestFit="1" customWidth="1"/>
    <col min="9782" max="9782" width="19.54296875" bestFit="1" customWidth="1"/>
    <col min="9783" max="9783" width="12.08984375" bestFit="1" customWidth="1"/>
    <col min="9784" max="9784" width="13.6328125" bestFit="1" customWidth="1"/>
    <col min="9785" max="9785" width="14.90625" bestFit="1" customWidth="1"/>
    <col min="9786" max="9786" width="21.36328125" bestFit="1" customWidth="1"/>
    <col min="9787" max="9787" width="15.36328125" bestFit="1" customWidth="1"/>
    <col min="9788" max="9788" width="18.36328125" bestFit="1" customWidth="1"/>
    <col min="9789" max="9789" width="10.08984375" bestFit="1" customWidth="1"/>
    <col min="9790" max="9790" width="14" bestFit="1" customWidth="1"/>
    <col min="9791" max="9791" width="17.08984375" bestFit="1" customWidth="1"/>
    <col min="9792" max="9792" width="21.36328125" bestFit="1" customWidth="1"/>
    <col min="9793" max="9793" width="20.90625" bestFit="1" customWidth="1"/>
    <col min="9794" max="9794" width="23.90625" bestFit="1" customWidth="1"/>
    <col min="9795" max="9796" width="21.36328125" bestFit="1" customWidth="1"/>
    <col min="9797" max="9797" width="24.36328125" bestFit="1" customWidth="1"/>
    <col min="9798" max="9798" width="21.36328125" bestFit="1" customWidth="1"/>
    <col min="9799" max="9799" width="22" bestFit="1" customWidth="1"/>
    <col min="9800" max="9800" width="25" bestFit="1" customWidth="1"/>
    <col min="9801" max="9801" width="21.36328125" bestFit="1" customWidth="1"/>
    <col min="9802" max="9802" width="14" bestFit="1" customWidth="1"/>
    <col min="9803" max="9803" width="17.08984375" bestFit="1" customWidth="1"/>
    <col min="9804" max="9804" width="10.08984375" bestFit="1" customWidth="1"/>
    <col min="9805" max="9805" width="11.90625" bestFit="1" customWidth="1"/>
    <col min="9806" max="9806" width="14.90625" bestFit="1" customWidth="1"/>
    <col min="9807" max="9807" width="11.08984375" bestFit="1" customWidth="1"/>
    <col min="9808" max="9808" width="20.90625" bestFit="1" customWidth="1"/>
    <col min="9809" max="9809" width="23.90625" bestFit="1" customWidth="1"/>
    <col min="9810" max="9810" width="21.36328125" bestFit="1" customWidth="1"/>
    <col min="9811" max="9811" width="25.54296875" bestFit="1" customWidth="1"/>
    <col min="9812" max="9812" width="28.54296875" bestFit="1" customWidth="1"/>
    <col min="9813" max="9813" width="21.36328125" bestFit="1" customWidth="1"/>
    <col min="9814" max="9814" width="14" bestFit="1" customWidth="1"/>
    <col min="9815" max="9815" width="17.08984375" bestFit="1" customWidth="1"/>
    <col min="9816" max="9816" width="8.54296875" bestFit="1" customWidth="1"/>
    <col min="9817" max="9817" width="20.90625" bestFit="1" customWidth="1"/>
    <col min="9818" max="9818" width="23.90625" bestFit="1" customWidth="1"/>
    <col min="9819" max="9819" width="21.36328125" bestFit="1" customWidth="1"/>
    <col min="9820" max="9820" width="20.1796875" bestFit="1" customWidth="1"/>
    <col min="9821" max="9821" width="23.1796875" bestFit="1" customWidth="1"/>
    <col min="9822" max="9822" width="21.36328125" bestFit="1" customWidth="1"/>
    <col min="9823" max="9823" width="20.90625" bestFit="1" customWidth="1"/>
    <col min="9824" max="9824" width="23.90625" bestFit="1" customWidth="1"/>
    <col min="9825" max="9825" width="21.36328125" bestFit="1" customWidth="1"/>
    <col min="9826" max="9826" width="24.7265625" bestFit="1" customWidth="1"/>
    <col min="9827" max="9827" width="27.7265625" bestFit="1" customWidth="1"/>
    <col min="9828" max="9828" width="21.36328125" bestFit="1" customWidth="1"/>
    <col min="9829" max="9829" width="20.90625" bestFit="1" customWidth="1"/>
    <col min="9830" max="9830" width="23.90625" bestFit="1" customWidth="1"/>
    <col min="9831" max="9831" width="21.36328125" bestFit="1" customWidth="1"/>
    <col min="9832" max="9832" width="14" bestFit="1" customWidth="1"/>
    <col min="9833" max="9833" width="17.08984375" bestFit="1" customWidth="1"/>
    <col min="9834" max="9834" width="21.36328125" bestFit="1" customWidth="1"/>
    <col min="9835" max="9835" width="20.7265625" bestFit="1" customWidth="1"/>
    <col min="9836" max="9836" width="23.7265625" bestFit="1" customWidth="1"/>
    <col min="9837" max="9837" width="21.36328125" bestFit="1" customWidth="1"/>
    <col min="9838" max="9838" width="20.90625" bestFit="1" customWidth="1"/>
    <col min="9839" max="9839" width="23.90625" bestFit="1" customWidth="1"/>
    <col min="9840" max="9840" width="21.36328125" bestFit="1" customWidth="1"/>
    <col min="9841" max="9841" width="24.7265625" bestFit="1" customWidth="1"/>
    <col min="9842" max="9842" width="27.7265625" bestFit="1" customWidth="1"/>
    <col min="9843" max="9843" width="21.36328125" bestFit="1" customWidth="1"/>
    <col min="9844" max="9844" width="25.54296875" bestFit="1" customWidth="1"/>
    <col min="9845" max="9845" width="28.54296875" bestFit="1" customWidth="1"/>
    <col min="9846" max="9846" width="16.08984375" bestFit="1" customWidth="1"/>
    <col min="9847" max="9847" width="19.08984375" bestFit="1" customWidth="1"/>
    <col min="9848" max="9848" width="14" bestFit="1" customWidth="1"/>
    <col min="9849" max="9849" width="17.08984375" bestFit="1" customWidth="1"/>
    <col min="9850" max="9850" width="8.54296875" bestFit="1" customWidth="1"/>
    <col min="9851" max="9851" width="17" bestFit="1" customWidth="1"/>
    <col min="9852" max="9852" width="20" bestFit="1" customWidth="1"/>
    <col min="9853" max="9853" width="11.08984375" bestFit="1" customWidth="1"/>
    <col min="9854" max="9854" width="19.6328125" bestFit="1" customWidth="1"/>
    <col min="9855" max="9855" width="22.6328125" bestFit="1" customWidth="1"/>
    <col min="9856" max="9856" width="8.54296875" bestFit="1" customWidth="1"/>
    <col min="9857" max="9857" width="20.90625" bestFit="1" customWidth="1"/>
    <col min="9858" max="9858" width="23.90625" bestFit="1" customWidth="1"/>
    <col min="9859" max="9859" width="21.36328125" bestFit="1" customWidth="1"/>
    <col min="9860" max="9860" width="20.90625" bestFit="1" customWidth="1"/>
    <col min="9861" max="9861" width="23.90625" bestFit="1" customWidth="1"/>
    <col min="9862" max="9862" width="21.36328125" bestFit="1" customWidth="1"/>
    <col min="9863" max="9863" width="12.1796875" bestFit="1" customWidth="1"/>
    <col min="9864" max="9864" width="15.1796875" bestFit="1" customWidth="1"/>
    <col min="9865" max="9865" width="8.54296875" bestFit="1" customWidth="1"/>
    <col min="9866" max="9866" width="16.54296875" bestFit="1" customWidth="1"/>
    <col min="9867" max="9867" width="19.54296875" bestFit="1" customWidth="1"/>
    <col min="9868" max="9868" width="20.26953125" bestFit="1" customWidth="1"/>
    <col min="9869" max="9869" width="21.36328125" bestFit="1" customWidth="1"/>
    <col min="9870" max="9870" width="24.36328125" bestFit="1" customWidth="1"/>
    <col min="9871" max="9871" width="21.36328125" bestFit="1" customWidth="1"/>
    <col min="9872" max="9872" width="20.90625" bestFit="1" customWidth="1"/>
    <col min="9873" max="9873" width="23.90625" bestFit="1" customWidth="1"/>
    <col min="9874" max="9874" width="13.1796875" bestFit="1" customWidth="1"/>
    <col min="9875" max="9875" width="23.81640625" bestFit="1" customWidth="1"/>
    <col min="9876" max="9876" width="26.81640625" bestFit="1" customWidth="1"/>
    <col min="9877" max="9877" width="8.54296875" bestFit="1" customWidth="1"/>
    <col min="9878" max="9878" width="14" bestFit="1" customWidth="1"/>
    <col min="9879" max="9879" width="17.08984375" bestFit="1" customWidth="1"/>
    <col min="9880" max="9880" width="21.36328125" bestFit="1" customWidth="1"/>
    <col min="9881" max="9881" width="11.54296875" bestFit="1" customWidth="1"/>
    <col min="9882" max="9882" width="14.54296875" bestFit="1" customWidth="1"/>
    <col min="9883" max="9883" width="8.54296875" bestFit="1" customWidth="1"/>
    <col min="9884" max="9884" width="20.90625" bestFit="1" customWidth="1"/>
    <col min="9885" max="9885" width="23.90625" bestFit="1" customWidth="1"/>
    <col min="9886" max="9886" width="21.36328125" bestFit="1" customWidth="1"/>
    <col min="9887" max="9887" width="20.90625" bestFit="1" customWidth="1"/>
    <col min="9888" max="9888" width="23.90625" bestFit="1" customWidth="1"/>
    <col min="9889" max="9889" width="21.36328125" bestFit="1" customWidth="1"/>
    <col min="9890" max="9890" width="25" bestFit="1" customWidth="1"/>
    <col min="9891" max="9891" width="28" bestFit="1" customWidth="1"/>
    <col min="9892" max="9893" width="21.36328125" bestFit="1" customWidth="1"/>
    <col min="9894" max="9894" width="24.36328125" bestFit="1" customWidth="1"/>
    <col min="9895" max="9895" width="21.36328125" bestFit="1" customWidth="1"/>
    <col min="9896" max="9896" width="20.90625" bestFit="1" customWidth="1"/>
    <col min="9897" max="9897" width="23.90625" bestFit="1" customWidth="1"/>
    <col min="9898" max="9898" width="21.36328125" bestFit="1" customWidth="1"/>
    <col min="9899" max="9899" width="16.54296875" bestFit="1" customWidth="1"/>
    <col min="9900" max="9900" width="19.54296875" bestFit="1" customWidth="1"/>
    <col min="9901" max="9901" width="8.54296875" bestFit="1" customWidth="1"/>
    <col min="9902" max="9902" width="21.36328125" bestFit="1" customWidth="1"/>
    <col min="9903" max="9903" width="24.36328125" bestFit="1" customWidth="1"/>
    <col min="9904" max="9904" width="21.36328125" bestFit="1" customWidth="1"/>
    <col min="9905" max="9905" width="21.7265625" bestFit="1" customWidth="1"/>
    <col min="9906" max="9906" width="24.7265625" bestFit="1" customWidth="1"/>
    <col min="9907" max="9907" width="21.36328125" bestFit="1" customWidth="1"/>
    <col min="9908" max="9908" width="17" bestFit="1" customWidth="1"/>
    <col min="9909" max="9909" width="20" bestFit="1" customWidth="1"/>
    <col min="9910" max="9910" width="8.54296875" bestFit="1" customWidth="1"/>
    <col min="9911" max="9911" width="22.1796875" bestFit="1" customWidth="1"/>
    <col min="9912" max="9912" width="25.26953125" bestFit="1" customWidth="1"/>
    <col min="9913" max="9913" width="21.36328125" bestFit="1" customWidth="1"/>
    <col min="9914" max="9914" width="25" bestFit="1" customWidth="1"/>
    <col min="9915" max="9915" width="28" bestFit="1" customWidth="1"/>
    <col min="9916" max="9916" width="21.36328125" bestFit="1" customWidth="1"/>
    <col min="9917" max="9917" width="25" bestFit="1" customWidth="1"/>
    <col min="9918" max="9918" width="28" bestFit="1" customWidth="1"/>
    <col min="9919" max="9919" width="21.36328125" bestFit="1" customWidth="1"/>
    <col min="9920" max="9920" width="14" bestFit="1" customWidth="1"/>
    <col min="9921" max="9921" width="17.08984375" bestFit="1" customWidth="1"/>
    <col min="9922" max="9922" width="21.36328125" bestFit="1" customWidth="1"/>
    <col min="9923" max="9923" width="22.26953125" bestFit="1" customWidth="1"/>
    <col min="9924" max="9924" width="25.36328125" bestFit="1" customWidth="1"/>
    <col min="9925" max="9925" width="21.36328125" bestFit="1" customWidth="1"/>
    <col min="9926" max="9926" width="22.1796875" bestFit="1" customWidth="1"/>
    <col min="9927" max="9927" width="25.26953125" bestFit="1" customWidth="1"/>
    <col min="9928" max="9928" width="21.36328125" bestFit="1" customWidth="1"/>
    <col min="9929" max="9929" width="15.36328125" bestFit="1" customWidth="1"/>
    <col min="9930" max="9930" width="18.36328125" bestFit="1" customWidth="1"/>
    <col min="9931" max="9931" width="8.54296875" bestFit="1" customWidth="1"/>
    <col min="9932" max="9932" width="21.36328125" bestFit="1" customWidth="1"/>
    <col min="9933" max="9933" width="24.36328125" bestFit="1" customWidth="1"/>
    <col min="9934" max="9935" width="21.36328125" bestFit="1" customWidth="1"/>
    <col min="9936" max="9936" width="24.36328125" bestFit="1" customWidth="1"/>
    <col min="9937" max="9937" width="21.36328125" bestFit="1" customWidth="1"/>
    <col min="9938" max="9938" width="14" bestFit="1" customWidth="1"/>
    <col min="9939" max="9939" width="17.08984375" bestFit="1" customWidth="1"/>
    <col min="9940" max="9940" width="8.54296875" bestFit="1" customWidth="1"/>
    <col min="9941" max="9941" width="21.36328125" bestFit="1" customWidth="1"/>
    <col min="9942" max="9942" width="24.36328125" bestFit="1" customWidth="1"/>
    <col min="9943" max="9943" width="10.08984375" bestFit="1" customWidth="1"/>
    <col min="9944" max="9944" width="20.90625" bestFit="1" customWidth="1"/>
    <col min="9945" max="9945" width="23.90625" bestFit="1" customWidth="1"/>
    <col min="9946" max="9946" width="21.36328125" bestFit="1" customWidth="1"/>
    <col min="9947" max="9947" width="20.90625" bestFit="1" customWidth="1"/>
    <col min="9948" max="9948" width="23.90625" bestFit="1" customWidth="1"/>
    <col min="9949" max="9949" width="21.36328125" bestFit="1" customWidth="1"/>
    <col min="9950" max="9950" width="24.7265625" bestFit="1" customWidth="1"/>
    <col min="9951" max="9951" width="27.7265625" bestFit="1" customWidth="1"/>
    <col min="9952" max="9952" width="20.26953125" bestFit="1" customWidth="1"/>
    <col min="9953" max="9953" width="21.36328125" bestFit="1" customWidth="1"/>
    <col min="9954" max="9954" width="24.36328125" bestFit="1" customWidth="1"/>
    <col min="9955" max="9955" width="21.36328125" bestFit="1" customWidth="1"/>
    <col min="9956" max="9956" width="14" bestFit="1" customWidth="1"/>
    <col min="9957" max="9957" width="17.08984375" bestFit="1" customWidth="1"/>
    <col min="9958" max="9958" width="21.36328125" bestFit="1" customWidth="1"/>
    <col min="9959" max="9959" width="15.36328125" bestFit="1" customWidth="1"/>
    <col min="9960" max="9960" width="18.36328125" bestFit="1" customWidth="1"/>
    <col min="9961" max="9962" width="21.36328125" bestFit="1" customWidth="1"/>
    <col min="9963" max="9963" width="24.36328125" bestFit="1" customWidth="1"/>
    <col min="9964" max="9964" width="21.36328125" bestFit="1" customWidth="1"/>
    <col min="9965" max="9965" width="14" bestFit="1" customWidth="1"/>
    <col min="9966" max="9966" width="17.08984375" bestFit="1" customWidth="1"/>
    <col min="9967" max="9967" width="9.54296875" bestFit="1" customWidth="1"/>
    <col min="9968" max="9968" width="14" bestFit="1" customWidth="1"/>
    <col min="9969" max="9969" width="17.08984375" bestFit="1" customWidth="1"/>
    <col min="9970" max="9970" width="12.08984375" bestFit="1" customWidth="1"/>
    <col min="9971" max="9971" width="14" bestFit="1" customWidth="1"/>
    <col min="9972" max="9972" width="17.08984375" bestFit="1" customWidth="1"/>
    <col min="9973" max="9973" width="9.54296875" bestFit="1" customWidth="1"/>
    <col min="9974" max="9974" width="15.36328125" bestFit="1" customWidth="1"/>
    <col min="9975" max="9975" width="18.36328125" bestFit="1" customWidth="1"/>
    <col min="9976" max="9977" width="21.36328125" bestFit="1" customWidth="1"/>
    <col min="9978" max="9978" width="24.36328125" bestFit="1" customWidth="1"/>
    <col min="9979" max="9980" width="21.36328125" bestFit="1" customWidth="1"/>
    <col min="9981" max="9981" width="24.36328125" bestFit="1" customWidth="1"/>
    <col min="9982" max="9982" width="9.54296875" bestFit="1" customWidth="1"/>
    <col min="9983" max="9983" width="20.90625" bestFit="1" customWidth="1"/>
    <col min="9984" max="9984" width="23.90625" bestFit="1" customWidth="1"/>
    <col min="9985" max="9986" width="21.36328125" bestFit="1" customWidth="1"/>
    <col min="9987" max="9987" width="24.36328125" bestFit="1" customWidth="1"/>
    <col min="9988" max="9989" width="21.36328125" bestFit="1" customWidth="1"/>
    <col min="9990" max="9990" width="24.36328125" bestFit="1" customWidth="1"/>
    <col min="9991" max="9991" width="12.08984375" bestFit="1" customWidth="1"/>
    <col min="9992" max="9992" width="21.36328125" bestFit="1" customWidth="1"/>
    <col min="9993" max="9993" width="24.36328125" bestFit="1" customWidth="1"/>
    <col min="9994" max="9994" width="9.54296875" bestFit="1" customWidth="1"/>
    <col min="9995" max="9995" width="20.90625" bestFit="1" customWidth="1"/>
    <col min="9996" max="9996" width="23.90625" bestFit="1" customWidth="1"/>
    <col min="9997" max="9997" width="20.26953125" bestFit="1" customWidth="1"/>
    <col min="9998" max="9998" width="15.36328125" bestFit="1" customWidth="1"/>
    <col min="9999" max="9999" width="18.36328125" bestFit="1" customWidth="1"/>
    <col min="10000" max="10000" width="21.36328125" bestFit="1" customWidth="1"/>
    <col min="10001" max="10001" width="19.26953125" bestFit="1" customWidth="1"/>
    <col min="10002" max="10002" width="22.26953125" bestFit="1" customWidth="1"/>
    <col min="10003" max="10003" width="21.36328125" bestFit="1" customWidth="1"/>
    <col min="10004" max="10004" width="19.1796875" bestFit="1" customWidth="1"/>
    <col min="10005" max="10005" width="22.1796875" bestFit="1" customWidth="1"/>
    <col min="10006" max="10006" width="9.54296875" bestFit="1" customWidth="1"/>
    <col min="10007" max="10007" width="21.36328125" bestFit="1" customWidth="1"/>
    <col min="10008" max="10008" width="24.36328125" bestFit="1" customWidth="1"/>
    <col min="10009" max="10009" width="9.54296875" bestFit="1" customWidth="1"/>
    <col min="10010" max="10010" width="22.26953125" bestFit="1" customWidth="1"/>
    <col min="10011" max="10011" width="25.36328125" bestFit="1" customWidth="1"/>
    <col min="10012" max="10012" width="19.1796875" bestFit="1" customWidth="1"/>
    <col min="10013" max="10013" width="22.1796875" bestFit="1" customWidth="1"/>
    <col min="10014" max="10014" width="25.54296875" bestFit="1" customWidth="1"/>
    <col min="10015" max="10015" width="28.54296875" bestFit="1" customWidth="1"/>
    <col min="10016" max="10016" width="17" bestFit="1" customWidth="1"/>
    <col min="10017" max="10017" width="20" bestFit="1" customWidth="1"/>
    <col min="10018" max="10018" width="17.1796875" bestFit="1" customWidth="1"/>
    <col min="10019" max="10019" width="20.1796875" bestFit="1" customWidth="1"/>
    <col min="10020" max="10020" width="20.54296875" bestFit="1" customWidth="1"/>
    <col min="10021" max="10021" width="23.54296875" bestFit="1" customWidth="1"/>
    <col min="10022" max="10022" width="19.36328125" bestFit="1" customWidth="1"/>
    <col min="10023" max="10023" width="22.36328125" bestFit="1" customWidth="1"/>
    <col min="10024" max="10024" width="17.1796875" bestFit="1" customWidth="1"/>
    <col min="10025" max="10025" width="20.1796875" bestFit="1" customWidth="1"/>
    <col min="10026" max="10026" width="12.1796875" bestFit="1" customWidth="1"/>
    <col min="10027" max="10027" width="15.1796875" bestFit="1" customWidth="1"/>
    <col min="10028" max="10028" width="16.54296875" bestFit="1" customWidth="1"/>
    <col min="10029" max="10029" width="19.54296875" bestFit="1" customWidth="1"/>
    <col min="10030" max="10030" width="11.453125" bestFit="1" customWidth="1"/>
    <col min="10031" max="10031" width="14.453125" bestFit="1" customWidth="1"/>
    <col min="10032" max="10032" width="18.453125" bestFit="1" customWidth="1"/>
    <col min="10033" max="10033" width="21.54296875" bestFit="1" customWidth="1"/>
    <col min="10034" max="10034" width="20.08984375" bestFit="1" customWidth="1"/>
    <col min="10035" max="10035" width="23.08984375" bestFit="1" customWidth="1"/>
    <col min="10036" max="10036" width="20.1796875" bestFit="1" customWidth="1"/>
    <col min="10037" max="10037" width="23.1796875" bestFit="1" customWidth="1"/>
    <col min="10038" max="10038" width="24.7265625" bestFit="1" customWidth="1"/>
    <col min="10039" max="10039" width="27.7265625" bestFit="1" customWidth="1"/>
    <col min="10040" max="10040" width="19.6328125" bestFit="1" customWidth="1"/>
    <col min="10041" max="10041" width="22.6328125" bestFit="1" customWidth="1"/>
    <col min="10042" max="10042" width="20.1796875" bestFit="1" customWidth="1"/>
    <col min="10043" max="10043" width="23.1796875" bestFit="1" customWidth="1"/>
    <col min="10044" max="10044" width="25.81640625" bestFit="1" customWidth="1"/>
    <col min="10045" max="10045" width="28.81640625" bestFit="1" customWidth="1"/>
    <col min="10046" max="10046" width="17.36328125" bestFit="1" customWidth="1"/>
    <col min="10047" max="10047" width="20.36328125" bestFit="1" customWidth="1"/>
    <col min="10048" max="10048" width="22.1796875" bestFit="1" customWidth="1"/>
    <col min="10049" max="10049" width="25.26953125" bestFit="1" customWidth="1"/>
    <col min="10050" max="10050" width="27.81640625" bestFit="1" customWidth="1"/>
    <col min="10051" max="10051" width="30.81640625" bestFit="1" customWidth="1"/>
    <col min="10052" max="10052" width="21.36328125" bestFit="1" customWidth="1"/>
    <col min="10053" max="10053" width="24.36328125" bestFit="1" customWidth="1"/>
    <col min="10054" max="10054" width="16.26953125" bestFit="1" customWidth="1"/>
    <col min="10055" max="10055" width="19.26953125" bestFit="1" customWidth="1"/>
    <col min="10056" max="10056" width="16.08984375" bestFit="1" customWidth="1"/>
    <col min="10057" max="10057" width="19.08984375" bestFit="1" customWidth="1"/>
    <col min="10058" max="10058" width="14" bestFit="1" customWidth="1"/>
    <col min="10059" max="10059" width="17.08984375" bestFit="1" customWidth="1"/>
    <col min="10060" max="10060" width="15.36328125" bestFit="1" customWidth="1"/>
    <col min="10061" max="10061" width="18.36328125" bestFit="1" customWidth="1"/>
    <col min="10062" max="10062" width="12" bestFit="1" customWidth="1"/>
    <col min="10063" max="10063" width="10.7265625" bestFit="1" customWidth="1"/>
  </cols>
  <sheetData>
    <row r="3" spans="1:3" x14ac:dyDescent="0.35">
      <c r="A3" s="10" t="s">
        <v>8360</v>
      </c>
      <c r="B3" s="15" t="s">
        <v>8382</v>
      </c>
      <c r="C3" t="s">
        <v>8383</v>
      </c>
    </row>
    <row r="4" spans="1:3" x14ac:dyDescent="0.35">
      <c r="A4" s="11" t="s">
        <v>8270</v>
      </c>
      <c r="B4" s="15">
        <v>5.0599727796653937</v>
      </c>
      <c r="C4" s="12">
        <v>100</v>
      </c>
    </row>
    <row r="5" spans="1:3" x14ac:dyDescent="0.35">
      <c r="A5" s="11" t="s">
        <v>8269</v>
      </c>
      <c r="B5" s="15">
        <v>223.71048876840968</v>
      </c>
      <c r="C5" s="12">
        <v>180</v>
      </c>
    </row>
    <row r="6" spans="1:3" x14ac:dyDescent="0.35">
      <c r="A6" s="11" t="s">
        <v>8268</v>
      </c>
      <c r="B6" s="15">
        <v>7.8387231151668093</v>
      </c>
      <c r="C6" s="12">
        <v>80</v>
      </c>
    </row>
    <row r="7" spans="1:3" x14ac:dyDescent="0.35">
      <c r="A7" s="11" t="s">
        <v>8267</v>
      </c>
      <c r="B7" s="15">
        <v>2.3003677579294983</v>
      </c>
      <c r="C7" s="12">
        <v>40</v>
      </c>
    </row>
    <row r="8" spans="1:3" x14ac:dyDescent="0.35">
      <c r="A8" s="11" t="s">
        <v>8266</v>
      </c>
      <c r="B8" s="15">
        <v>101.38788065945165</v>
      </c>
      <c r="C8" s="12">
        <v>60</v>
      </c>
    </row>
    <row r="9" spans="1:3" x14ac:dyDescent="0.35">
      <c r="A9" s="11" t="s">
        <v>8265</v>
      </c>
      <c r="B9" s="15">
        <v>71.93757721911517</v>
      </c>
      <c r="C9" s="12">
        <v>60</v>
      </c>
    </row>
    <row r="10" spans="1:3" x14ac:dyDescent="0.35">
      <c r="A10" s="11" t="s">
        <v>8284</v>
      </c>
      <c r="B10" s="15">
        <v>4.460044855337312</v>
      </c>
      <c r="C10" s="12">
        <v>140</v>
      </c>
    </row>
    <row r="11" spans="1:3" x14ac:dyDescent="0.35">
      <c r="A11" s="11" t="s">
        <v>8299</v>
      </c>
      <c r="B11" s="15">
        <v>0.3464535885167464</v>
      </c>
      <c r="C11" s="12">
        <v>20</v>
      </c>
    </row>
    <row r="12" spans="1:3" x14ac:dyDescent="0.35">
      <c r="A12" s="11" t="s">
        <v>8298</v>
      </c>
      <c r="B12" s="15">
        <v>58.20974862710591</v>
      </c>
      <c r="C12" s="12">
        <v>40</v>
      </c>
    </row>
    <row r="13" spans="1:3" x14ac:dyDescent="0.35">
      <c r="A13" s="11" t="s">
        <v>8283</v>
      </c>
      <c r="B13" s="15">
        <v>2.3102863622011776</v>
      </c>
      <c r="C13" s="12">
        <v>40</v>
      </c>
    </row>
    <row r="14" spans="1:3" x14ac:dyDescent="0.35">
      <c r="A14" s="11" t="s">
        <v>8297</v>
      </c>
      <c r="B14" s="15">
        <v>9674.9366267946589</v>
      </c>
      <c r="C14" s="12">
        <v>80</v>
      </c>
    </row>
    <row r="15" spans="1:3" x14ac:dyDescent="0.35">
      <c r="A15" s="11" t="s">
        <v>8282</v>
      </c>
      <c r="B15" s="15">
        <v>6.4092837706790853</v>
      </c>
      <c r="C15" s="12">
        <v>100</v>
      </c>
    </row>
    <row r="16" spans="1:3" x14ac:dyDescent="0.35">
      <c r="A16" s="11" t="s">
        <v>8281</v>
      </c>
      <c r="B16" s="15">
        <v>1.1205601373924134</v>
      </c>
      <c r="C16" s="12">
        <v>24</v>
      </c>
    </row>
    <row r="17" spans="1:3" x14ac:dyDescent="0.35">
      <c r="A17" s="11" t="s">
        <v>8300</v>
      </c>
      <c r="B17" s="15">
        <v>45.223830857012672</v>
      </c>
      <c r="C17" s="12">
        <v>40</v>
      </c>
    </row>
    <row r="18" spans="1:3" x14ac:dyDescent="0.35">
      <c r="A18" s="11" t="s">
        <v>8280</v>
      </c>
      <c r="B18" s="15">
        <v>64.956555667940634</v>
      </c>
      <c r="C18" s="12">
        <v>40</v>
      </c>
    </row>
    <row r="19" spans="1:3" x14ac:dyDescent="0.35">
      <c r="A19" s="11" t="s">
        <v>8293</v>
      </c>
      <c r="B19" s="15">
        <v>10.011121317920248</v>
      </c>
      <c r="C19" s="12">
        <v>60</v>
      </c>
    </row>
    <row r="20" spans="1:3" x14ac:dyDescent="0.35">
      <c r="A20" s="11" t="s">
        <v>8279</v>
      </c>
      <c r="B20" s="15">
        <v>177.95672396227755</v>
      </c>
      <c r="C20" s="12">
        <v>160</v>
      </c>
    </row>
    <row r="21" spans="1:3" x14ac:dyDescent="0.35">
      <c r="A21" s="11" t="s">
        <v>8278</v>
      </c>
      <c r="B21" s="15">
        <v>5.2649936551302927</v>
      </c>
      <c r="C21" s="12">
        <v>60</v>
      </c>
    </row>
    <row r="22" spans="1:3" x14ac:dyDescent="0.35">
      <c r="A22" s="11" t="s">
        <v>8277</v>
      </c>
      <c r="B22" s="15">
        <v>26.28550417121529</v>
      </c>
      <c r="C22" s="12">
        <v>20</v>
      </c>
    </row>
    <row r="23" spans="1:3" x14ac:dyDescent="0.35">
      <c r="A23" s="11" t="s">
        <v>8292</v>
      </c>
      <c r="B23" s="15">
        <v>59.776495197666208</v>
      </c>
      <c r="C23" s="12">
        <v>40</v>
      </c>
    </row>
    <row r="24" spans="1:3" x14ac:dyDescent="0.35">
      <c r="A24" s="11" t="s">
        <v>8276</v>
      </c>
      <c r="B24" s="15">
        <v>3374.2950451010374</v>
      </c>
      <c r="C24" s="12">
        <v>260</v>
      </c>
    </row>
    <row r="25" spans="1:3" x14ac:dyDescent="0.35">
      <c r="A25" s="11" t="s">
        <v>8286</v>
      </c>
      <c r="B25" s="15">
        <v>1.4693013561293427</v>
      </c>
      <c r="C25" s="12">
        <v>20</v>
      </c>
    </row>
    <row r="26" spans="1:3" x14ac:dyDescent="0.35">
      <c r="A26" s="11" t="s">
        <v>8289</v>
      </c>
      <c r="B26" s="15">
        <v>1.965285861941676</v>
      </c>
      <c r="C26" s="12">
        <v>20</v>
      </c>
    </row>
    <row r="27" spans="1:3" x14ac:dyDescent="0.35">
      <c r="A27" s="11" t="s">
        <v>8296</v>
      </c>
      <c r="B27" s="15">
        <v>1.4901485092864128</v>
      </c>
      <c r="C27" s="12">
        <v>20</v>
      </c>
    </row>
    <row r="28" spans="1:3" x14ac:dyDescent="0.35">
      <c r="A28" s="11" t="s">
        <v>8285</v>
      </c>
      <c r="B28" s="15">
        <v>183.49218099421347</v>
      </c>
      <c r="C28" s="12">
        <v>160</v>
      </c>
    </row>
    <row r="29" spans="1:3" x14ac:dyDescent="0.35">
      <c r="A29" s="11" t="s">
        <v>8291</v>
      </c>
      <c r="B29" s="15">
        <v>1.5038323343323341</v>
      </c>
      <c r="C29" s="12">
        <v>20</v>
      </c>
    </row>
    <row r="30" spans="1:3" x14ac:dyDescent="0.35">
      <c r="A30" s="11" t="s">
        <v>8290</v>
      </c>
      <c r="B30" s="15">
        <v>1.4639986917325714</v>
      </c>
      <c r="C30" s="12">
        <v>20</v>
      </c>
    </row>
    <row r="31" spans="1:3" x14ac:dyDescent="0.35">
      <c r="A31" s="11" t="s">
        <v>8304</v>
      </c>
      <c r="B31" s="15">
        <v>3.1343536238447887</v>
      </c>
      <c r="C31" s="12">
        <v>40</v>
      </c>
    </row>
    <row r="32" spans="1:3" x14ac:dyDescent="0.35">
      <c r="A32" s="11" t="s">
        <v>8275</v>
      </c>
      <c r="B32" s="15">
        <v>3.0087931679274114</v>
      </c>
      <c r="C32" s="12">
        <v>40</v>
      </c>
    </row>
    <row r="33" spans="1:3" x14ac:dyDescent="0.35">
      <c r="A33" s="11" t="s">
        <v>8274</v>
      </c>
      <c r="B33" s="15">
        <v>79.105669392984581</v>
      </c>
      <c r="C33" s="12">
        <v>60</v>
      </c>
    </row>
    <row r="34" spans="1:3" x14ac:dyDescent="0.35">
      <c r="A34" s="11" t="s">
        <v>8288</v>
      </c>
      <c r="B34" s="15">
        <v>44.088184373096936</v>
      </c>
      <c r="C34" s="12">
        <v>20</v>
      </c>
    </row>
    <row r="35" spans="1:3" x14ac:dyDescent="0.35">
      <c r="A35" s="11" t="s">
        <v>8287</v>
      </c>
      <c r="B35" s="15">
        <v>1.9259294916391902</v>
      </c>
      <c r="C35" s="12">
        <v>57</v>
      </c>
    </row>
    <row r="36" spans="1:3" x14ac:dyDescent="0.35">
      <c r="A36" s="11" t="s">
        <v>8294</v>
      </c>
      <c r="B36" s="15">
        <v>3.6485716029399855</v>
      </c>
      <c r="C36" s="12">
        <v>20</v>
      </c>
    </row>
    <row r="37" spans="1:3" x14ac:dyDescent="0.35">
      <c r="A37" s="11" t="s">
        <v>8295</v>
      </c>
      <c r="B37" s="15">
        <v>23113.367106823167</v>
      </c>
      <c r="C37" s="12">
        <v>140</v>
      </c>
    </row>
    <row r="38" spans="1:3" x14ac:dyDescent="0.35">
      <c r="A38" s="11" t="s">
        <v>8302</v>
      </c>
      <c r="B38" s="15">
        <v>13.247123290658324</v>
      </c>
      <c r="C38" s="12">
        <v>20</v>
      </c>
    </row>
    <row r="39" spans="1:3" x14ac:dyDescent="0.35">
      <c r="A39" s="11" t="s">
        <v>8301</v>
      </c>
      <c r="B39" s="15">
        <v>127.9753636824516</v>
      </c>
      <c r="C39" s="12">
        <v>60</v>
      </c>
    </row>
    <row r="40" spans="1:3" x14ac:dyDescent="0.35">
      <c r="A40" s="11" t="s">
        <v>8273</v>
      </c>
      <c r="B40" s="15">
        <v>290.00432386448114</v>
      </c>
      <c r="C40" s="12">
        <v>200</v>
      </c>
    </row>
    <row r="41" spans="1:3" x14ac:dyDescent="0.35">
      <c r="A41" s="11" t="s">
        <v>8272</v>
      </c>
      <c r="B41" s="15">
        <v>3.300002576906035</v>
      </c>
      <c r="C41" s="12">
        <v>160</v>
      </c>
    </row>
    <row r="42" spans="1:3" x14ac:dyDescent="0.35">
      <c r="A42" s="11" t="s">
        <v>8305</v>
      </c>
      <c r="B42" s="15">
        <v>75.17915709751496</v>
      </c>
      <c r="C42" s="12">
        <v>140</v>
      </c>
    </row>
    <row r="43" spans="1:3" x14ac:dyDescent="0.35">
      <c r="A43" s="11" t="s">
        <v>8271</v>
      </c>
      <c r="B43" s="15">
        <v>935.37949563225777</v>
      </c>
      <c r="C43" s="12">
        <v>1066</v>
      </c>
    </row>
    <row r="44" spans="1:3" x14ac:dyDescent="0.35">
      <c r="A44" s="11" t="s">
        <v>8303</v>
      </c>
      <c r="B44" s="15">
        <v>126.58479374657385</v>
      </c>
      <c r="C44" s="12">
        <v>187</v>
      </c>
    </row>
    <row r="45" spans="1:3" x14ac:dyDescent="0.35">
      <c r="A45" s="11" t="s">
        <v>8361</v>
      </c>
      <c r="B45" s="15">
        <v>38935.13190048009</v>
      </c>
      <c r="C45" s="12" t="e">
        <v>#DIV/0!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Spreadsheet</vt:lpstr>
      <vt:lpstr>Category Stats</vt:lpstr>
      <vt:lpstr>Sub-Category Stats</vt:lpstr>
      <vt:lpstr>Outcomes</vt:lpstr>
      <vt:lpstr>Bonus</vt:lpstr>
      <vt:lpstr>other 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Mama Bear</cp:lastModifiedBy>
  <dcterms:created xsi:type="dcterms:W3CDTF">2017-04-20T15:17:24Z</dcterms:created>
  <dcterms:modified xsi:type="dcterms:W3CDTF">2019-11-16T00:33:55Z</dcterms:modified>
</cp:coreProperties>
</file>