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ropbox\JLO\_PROARTEC\2024\2024-008 INMUEBLEX\"/>
    </mc:Choice>
  </mc:AlternateContent>
  <xr:revisionPtr revIDLastSave="0" documentId="13_ncr:1_{C9193ABF-3D3B-4C76-B09A-4AB4BA350B6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Viviendas" sheetId="1" r:id="rId1"/>
    <sheet name="Dependencias Tipo (borrador)" sheetId="2" r:id="rId2"/>
  </sheets>
  <definedNames>
    <definedName name="_xlnm._FilterDatabase" localSheetId="0" hidden="1">Viviendas!$A$2:$KN$2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1" i="1" s="1"/>
  <c r="H22" i="1"/>
  <c r="E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37" i="1" s="1"/>
  <c r="H38" i="1"/>
  <c r="E38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E53" i="1" s="1"/>
  <c r="H54" i="1"/>
  <c r="E54" i="1" s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E70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E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E101" i="1" s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E117" i="1" s="1"/>
  <c r="H118" i="1"/>
  <c r="E118" i="1" s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E133" i="1" s="1"/>
  <c r="H134" i="1"/>
  <c r="E134" i="1" s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E149" i="1" s="1"/>
  <c r="H150" i="1"/>
  <c r="E150" i="1" s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E165" i="1" s="1"/>
  <c r="H166" i="1"/>
  <c r="E166" i="1" s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E181" i="1" s="1"/>
  <c r="H182" i="1"/>
  <c r="E182" i="1" s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E197" i="1" s="1"/>
  <c r="H198" i="1"/>
  <c r="E198" i="1" s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E214" i="1" s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E245" i="1" s="1"/>
  <c r="H246" i="1"/>
  <c r="E246" i="1" s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E261" i="1" s="1"/>
  <c r="H262" i="1"/>
  <c r="E262" i="1" s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E277" i="1" s="1"/>
  <c r="H278" i="1"/>
  <c r="E278" i="1" s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E293" i="1" s="1"/>
  <c r="H294" i="1"/>
  <c r="E294" i="1" s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E309" i="1" s="1"/>
  <c r="H310" i="1"/>
  <c r="E310" i="1" s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E325" i="1" s="1"/>
  <c r="H326" i="1"/>
  <c r="E326" i="1" s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E341" i="1" s="1"/>
  <c r="H342" i="1"/>
  <c r="E342" i="1" s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E357" i="1" s="1"/>
  <c r="H358" i="1"/>
  <c r="E358" i="1" s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E373" i="1" s="1"/>
  <c r="H374" i="1"/>
  <c r="E374" i="1" s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E389" i="1" s="1"/>
  <c r="H390" i="1"/>
  <c r="E390" i="1" s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E405" i="1" s="1"/>
  <c r="H406" i="1"/>
  <c r="E406" i="1" s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E421" i="1" s="1"/>
  <c r="H422" i="1"/>
  <c r="E422" i="1" s="1"/>
  <c r="H423" i="1"/>
  <c r="H424" i="1"/>
  <c r="H425" i="1"/>
  <c r="H4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L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L35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L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L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L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L131" i="1" s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L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L163" i="1" s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L195" i="1" s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L211" i="1" s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L227" i="1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L243" i="1" s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L259" i="1" s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L275" i="1" s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L291" i="1" s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L307" i="1" s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L323" i="1" s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L339" i="1" s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L355" i="1" s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L371" i="1" s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L387" i="1" s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L403" i="1" s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L419" i="1" s="1"/>
  <c r="K420" i="1"/>
  <c r="K421" i="1"/>
  <c r="K422" i="1"/>
  <c r="K423" i="1"/>
  <c r="K424" i="1"/>
  <c r="K425" i="1"/>
  <c r="K426" i="1"/>
  <c r="K6" i="1"/>
  <c r="H6" i="1"/>
  <c r="BG440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6" i="1"/>
  <c r="BG7" i="1"/>
  <c r="BG8" i="1"/>
  <c r="BG9" i="1"/>
  <c r="BG10" i="1"/>
  <c r="BG11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7" i="1"/>
  <c r="D8" i="1"/>
  <c r="D9" i="1"/>
  <c r="D10" i="1"/>
  <c r="D11" i="1"/>
  <c r="D6" i="1"/>
  <c r="E11" i="1"/>
  <c r="E10" i="1"/>
  <c r="E9" i="1"/>
  <c r="E8" i="1"/>
  <c r="E7" i="1"/>
  <c r="E6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0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84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68" i="1"/>
  <c r="E66" i="1"/>
  <c r="E65" i="1"/>
  <c r="E64" i="1"/>
  <c r="E63" i="1"/>
  <c r="E62" i="1"/>
  <c r="E61" i="1"/>
  <c r="E60" i="1"/>
  <c r="E59" i="1"/>
  <c r="E58" i="1"/>
  <c r="E57" i="1"/>
  <c r="E56" i="1"/>
  <c r="E55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0" i="1"/>
  <c r="E18" i="1"/>
  <c r="E17" i="1"/>
  <c r="E16" i="1"/>
  <c r="E15" i="1"/>
  <c r="E14" i="1"/>
  <c r="E13" i="1"/>
  <c r="E132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8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4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0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8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4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40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6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2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8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4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20" i="1"/>
  <c r="E423" i="1"/>
  <c r="E424" i="1"/>
  <c r="E425" i="1"/>
  <c r="E426" i="1"/>
  <c r="AI145" i="1"/>
  <c r="AJ145" i="1" s="1"/>
  <c r="AS425" i="1"/>
  <c r="AS423" i="1"/>
  <c r="AP424" i="1"/>
  <c r="AP423" i="1"/>
  <c r="AP420" i="1"/>
  <c r="AP418" i="1"/>
  <c r="AP416" i="1"/>
  <c r="AP411" i="1"/>
  <c r="AP401" i="1"/>
  <c r="AP393" i="1"/>
  <c r="AM392" i="1"/>
  <c r="AP390" i="1"/>
  <c r="AP381" i="1"/>
  <c r="AM381" i="1"/>
  <c r="AM366" i="1"/>
  <c r="AM365" i="1"/>
  <c r="AM355" i="1"/>
  <c r="AM311" i="1"/>
  <c r="AM71" i="1"/>
  <c r="AR423" i="1"/>
  <c r="AO381" i="1"/>
  <c r="AL366" i="1"/>
  <c r="AI237" i="1"/>
  <c r="AR425" i="1"/>
  <c r="AO424" i="1"/>
  <c r="AO423" i="1"/>
  <c r="AO420" i="1"/>
  <c r="AL419" i="1"/>
  <c r="AN418" i="1"/>
  <c r="AO418" i="1" s="1"/>
  <c r="AO416" i="1"/>
  <c r="AO411" i="1"/>
  <c r="AK408" i="1"/>
  <c r="AL408" i="1" s="1"/>
  <c r="AO401" i="1"/>
  <c r="AL395" i="1"/>
  <c r="AN393" i="1"/>
  <c r="AO393" i="1" s="1"/>
  <c r="AL392" i="1"/>
  <c r="AO390" i="1"/>
  <c r="AL384" i="1"/>
  <c r="AK381" i="1"/>
  <c r="AL381" i="1" s="1"/>
  <c r="AL368" i="1"/>
  <c r="AL365" i="1"/>
  <c r="AL355" i="1"/>
  <c r="AI349" i="1"/>
  <c r="AL311" i="1"/>
  <c r="AL71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20" i="1"/>
  <c r="L421" i="1"/>
  <c r="L422" i="1"/>
  <c r="L423" i="1"/>
  <c r="L424" i="1"/>
  <c r="L425" i="1"/>
  <c r="L42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6" i="1"/>
  <c r="F218" i="1" l="1"/>
  <c r="F201" i="1"/>
  <c r="F185" i="1"/>
  <c r="F117" i="1"/>
  <c r="F234" i="1"/>
  <c r="F217" i="1"/>
  <c r="F183" i="1"/>
  <c r="F369" i="1"/>
  <c r="F165" i="1"/>
  <c r="F96" i="1"/>
  <c r="F79" i="1"/>
  <c r="F300" i="1"/>
  <c r="F283" i="1"/>
  <c r="F27" i="1"/>
  <c r="F271" i="1"/>
  <c r="F169" i="1"/>
  <c r="F231" i="1"/>
  <c r="F214" i="1"/>
  <c r="F197" i="1"/>
  <c r="F26" i="1"/>
  <c r="F135" i="1"/>
  <c r="F151" i="1"/>
  <c r="F14" i="1"/>
  <c r="F213" i="1"/>
  <c r="F161" i="1"/>
  <c r="F144" i="1"/>
  <c r="F331" i="1"/>
  <c r="F314" i="1"/>
  <c r="F297" i="1"/>
  <c r="F75" i="1"/>
  <c r="F58" i="1"/>
  <c r="F41" i="1"/>
  <c r="F425" i="1"/>
  <c r="F203" i="1"/>
  <c r="F262" i="1"/>
  <c r="F245" i="1"/>
  <c r="F210" i="1"/>
  <c r="F193" i="1"/>
  <c r="F118" i="1"/>
  <c r="F390" i="1"/>
  <c r="F134" i="1"/>
  <c r="F11" i="1"/>
  <c r="F414" i="1"/>
  <c r="F397" i="1"/>
  <c r="F141" i="1"/>
  <c r="F124" i="1"/>
  <c r="F107" i="1"/>
  <c r="F10" i="1"/>
  <c r="F396" i="1"/>
  <c r="F379" i="1"/>
  <c r="F362" i="1"/>
  <c r="F140" i="1"/>
  <c r="F123" i="1"/>
  <c r="F106" i="1"/>
  <c r="F89" i="1"/>
  <c r="F55" i="1"/>
  <c r="F293" i="1"/>
  <c r="F207" i="1"/>
  <c r="F190" i="1"/>
  <c r="F37" i="1"/>
  <c r="F377" i="1"/>
  <c r="F343" i="1"/>
  <c r="F326" i="1"/>
  <c r="F309" i="1"/>
  <c r="F121" i="1"/>
  <c r="F87" i="1"/>
  <c r="F70" i="1"/>
  <c r="F53" i="1"/>
  <c r="F357" i="1"/>
  <c r="F236" i="1"/>
  <c r="F222" i="1"/>
  <c r="F188" i="1"/>
  <c r="F171" i="1"/>
  <c r="F154" i="1"/>
  <c r="F69" i="1"/>
  <c r="F409" i="1"/>
  <c r="F375" i="1"/>
  <c r="F358" i="1"/>
  <c r="F341" i="1"/>
  <c r="F306" i="1"/>
  <c r="F289" i="1"/>
  <c r="F153" i="1"/>
  <c r="F119" i="1"/>
  <c r="F102" i="1"/>
  <c r="F85" i="1"/>
  <c r="F33" i="1"/>
  <c r="F403" i="1"/>
  <c r="F147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9" i="1"/>
  <c r="E35" i="1"/>
  <c r="E51" i="1"/>
  <c r="E67" i="1"/>
  <c r="E83" i="1"/>
  <c r="E99" i="1"/>
  <c r="E115" i="1"/>
  <c r="E131" i="1"/>
  <c r="I7" i="1"/>
  <c r="F7" i="1" s="1"/>
  <c r="I8" i="1"/>
  <c r="F8" i="1" s="1"/>
  <c r="I9" i="1"/>
  <c r="F9" i="1" s="1"/>
  <c r="I10" i="1"/>
  <c r="I11" i="1"/>
  <c r="I12" i="1"/>
  <c r="F12" i="1" s="1"/>
  <c r="I13" i="1"/>
  <c r="F13" i="1" s="1"/>
  <c r="I14" i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I23" i="1"/>
  <c r="F23" i="1" s="1"/>
  <c r="I24" i="1"/>
  <c r="F24" i="1" s="1"/>
  <c r="I25" i="1"/>
  <c r="F25" i="1" s="1"/>
  <c r="I26" i="1"/>
  <c r="I27" i="1"/>
  <c r="I28" i="1"/>
  <c r="F28" i="1" s="1"/>
  <c r="I29" i="1"/>
  <c r="F29" i="1" s="1"/>
  <c r="I30" i="1"/>
  <c r="F30" i="1" s="1"/>
  <c r="I31" i="1"/>
  <c r="F31" i="1" s="1"/>
  <c r="I32" i="1"/>
  <c r="F32" i="1" s="1"/>
  <c r="I33" i="1"/>
  <c r="I34" i="1"/>
  <c r="F34" i="1" s="1"/>
  <c r="I35" i="1"/>
  <c r="F35" i="1" s="1"/>
  <c r="I36" i="1"/>
  <c r="F36" i="1" s="1"/>
  <c r="I37" i="1"/>
  <c r="I38" i="1"/>
  <c r="F38" i="1" s="1"/>
  <c r="I39" i="1"/>
  <c r="F39" i="1" s="1"/>
  <c r="I40" i="1"/>
  <c r="F40" i="1" s="1"/>
  <c r="I41" i="1"/>
  <c r="I42" i="1"/>
  <c r="F42" i="1" s="1"/>
  <c r="I43" i="1"/>
  <c r="F43" i="1" s="1"/>
  <c r="I44" i="1"/>
  <c r="F44" i="1" s="1"/>
  <c r="I45" i="1"/>
  <c r="F45" i="1" s="1"/>
  <c r="I46" i="1"/>
  <c r="F46" i="1" s="1"/>
  <c r="I47" i="1"/>
  <c r="F47" i="1" s="1"/>
  <c r="I48" i="1"/>
  <c r="F48" i="1" s="1"/>
  <c r="I49" i="1"/>
  <c r="F49" i="1" s="1"/>
  <c r="I50" i="1"/>
  <c r="F50" i="1" s="1"/>
  <c r="I51" i="1"/>
  <c r="F51" i="1" s="1"/>
  <c r="I52" i="1"/>
  <c r="F52" i="1" s="1"/>
  <c r="I53" i="1"/>
  <c r="I54" i="1"/>
  <c r="F54" i="1" s="1"/>
  <c r="I55" i="1"/>
  <c r="I56" i="1"/>
  <c r="F56" i="1" s="1"/>
  <c r="I57" i="1"/>
  <c r="F57" i="1" s="1"/>
  <c r="I58" i="1"/>
  <c r="I59" i="1"/>
  <c r="F59" i="1" s="1"/>
  <c r="I60" i="1"/>
  <c r="F60" i="1" s="1"/>
  <c r="I61" i="1"/>
  <c r="F61" i="1" s="1"/>
  <c r="I62" i="1"/>
  <c r="F62" i="1" s="1"/>
  <c r="I63" i="1"/>
  <c r="F63" i="1" s="1"/>
  <c r="I64" i="1"/>
  <c r="F64" i="1" s="1"/>
  <c r="I65" i="1"/>
  <c r="F65" i="1" s="1"/>
  <c r="I66" i="1"/>
  <c r="F66" i="1" s="1"/>
  <c r="I67" i="1"/>
  <c r="F67" i="1" s="1"/>
  <c r="I68" i="1"/>
  <c r="F68" i="1" s="1"/>
  <c r="I69" i="1"/>
  <c r="I70" i="1"/>
  <c r="I71" i="1"/>
  <c r="F71" i="1" s="1"/>
  <c r="I72" i="1"/>
  <c r="F72" i="1" s="1"/>
  <c r="I73" i="1"/>
  <c r="F73" i="1" s="1"/>
  <c r="I74" i="1"/>
  <c r="F74" i="1" s="1"/>
  <c r="I75" i="1"/>
  <c r="I76" i="1"/>
  <c r="F76" i="1" s="1"/>
  <c r="I77" i="1"/>
  <c r="F77" i="1" s="1"/>
  <c r="I78" i="1"/>
  <c r="F78" i="1" s="1"/>
  <c r="I79" i="1"/>
  <c r="I80" i="1"/>
  <c r="F80" i="1" s="1"/>
  <c r="I81" i="1"/>
  <c r="F81" i="1" s="1"/>
  <c r="I82" i="1"/>
  <c r="F82" i="1" s="1"/>
  <c r="I83" i="1"/>
  <c r="F83" i="1" s="1"/>
  <c r="I84" i="1"/>
  <c r="F84" i="1" s="1"/>
  <c r="I85" i="1"/>
  <c r="I86" i="1"/>
  <c r="F86" i="1" s="1"/>
  <c r="I87" i="1"/>
  <c r="I88" i="1"/>
  <c r="F88" i="1" s="1"/>
  <c r="I89" i="1"/>
  <c r="I90" i="1"/>
  <c r="F90" i="1" s="1"/>
  <c r="I91" i="1"/>
  <c r="F91" i="1" s="1"/>
  <c r="I92" i="1"/>
  <c r="F92" i="1" s="1"/>
  <c r="I93" i="1"/>
  <c r="F93" i="1" s="1"/>
  <c r="I94" i="1"/>
  <c r="F94" i="1" s="1"/>
  <c r="I95" i="1"/>
  <c r="F95" i="1" s="1"/>
  <c r="I96" i="1"/>
  <c r="I97" i="1"/>
  <c r="F97" i="1" s="1"/>
  <c r="I98" i="1"/>
  <c r="F98" i="1" s="1"/>
  <c r="I99" i="1"/>
  <c r="F99" i="1" s="1"/>
  <c r="I100" i="1"/>
  <c r="F100" i="1" s="1"/>
  <c r="I101" i="1"/>
  <c r="F101" i="1" s="1"/>
  <c r="I102" i="1"/>
  <c r="I103" i="1"/>
  <c r="F103" i="1" s="1"/>
  <c r="I104" i="1"/>
  <c r="F104" i="1" s="1"/>
  <c r="I105" i="1"/>
  <c r="F105" i="1" s="1"/>
  <c r="I106" i="1"/>
  <c r="I107" i="1"/>
  <c r="I108" i="1"/>
  <c r="F108" i="1" s="1"/>
  <c r="I109" i="1"/>
  <c r="F109" i="1" s="1"/>
  <c r="I110" i="1"/>
  <c r="F110" i="1" s="1"/>
  <c r="I111" i="1"/>
  <c r="F111" i="1" s="1"/>
  <c r="I112" i="1"/>
  <c r="F112" i="1" s="1"/>
  <c r="I113" i="1"/>
  <c r="F113" i="1" s="1"/>
  <c r="I114" i="1"/>
  <c r="F114" i="1" s="1"/>
  <c r="I115" i="1"/>
  <c r="F115" i="1" s="1"/>
  <c r="I116" i="1"/>
  <c r="F116" i="1" s="1"/>
  <c r="I117" i="1"/>
  <c r="I118" i="1"/>
  <c r="I119" i="1"/>
  <c r="I120" i="1"/>
  <c r="F120" i="1" s="1"/>
  <c r="I121" i="1"/>
  <c r="I122" i="1"/>
  <c r="F122" i="1" s="1"/>
  <c r="I123" i="1"/>
  <c r="I124" i="1"/>
  <c r="I125" i="1"/>
  <c r="F125" i="1" s="1"/>
  <c r="I126" i="1"/>
  <c r="F126" i="1" s="1"/>
  <c r="I127" i="1"/>
  <c r="F127" i="1" s="1"/>
  <c r="I128" i="1"/>
  <c r="F128" i="1" s="1"/>
  <c r="I129" i="1"/>
  <c r="F129" i="1" s="1"/>
  <c r="I130" i="1"/>
  <c r="F130" i="1" s="1"/>
  <c r="I131" i="1"/>
  <c r="F131" i="1" s="1"/>
  <c r="I132" i="1"/>
  <c r="F132" i="1" s="1"/>
  <c r="I133" i="1"/>
  <c r="F133" i="1" s="1"/>
  <c r="I134" i="1"/>
  <c r="I135" i="1"/>
  <c r="I136" i="1"/>
  <c r="F136" i="1" s="1"/>
  <c r="I137" i="1"/>
  <c r="F137" i="1" s="1"/>
  <c r="I138" i="1"/>
  <c r="F138" i="1" s="1"/>
  <c r="I139" i="1"/>
  <c r="F139" i="1" s="1"/>
  <c r="I140" i="1"/>
  <c r="I141" i="1"/>
  <c r="I142" i="1"/>
  <c r="F142" i="1" s="1"/>
  <c r="I143" i="1"/>
  <c r="F143" i="1" s="1"/>
  <c r="I144" i="1"/>
  <c r="I145" i="1"/>
  <c r="F145" i="1" s="1"/>
  <c r="I146" i="1"/>
  <c r="F146" i="1" s="1"/>
  <c r="I147" i="1"/>
  <c r="I148" i="1"/>
  <c r="F148" i="1" s="1"/>
  <c r="I149" i="1"/>
  <c r="F149" i="1" s="1"/>
  <c r="I150" i="1"/>
  <c r="F150" i="1" s="1"/>
  <c r="I151" i="1"/>
  <c r="I152" i="1"/>
  <c r="F152" i="1" s="1"/>
  <c r="I153" i="1"/>
  <c r="I154" i="1"/>
  <c r="I155" i="1"/>
  <c r="F155" i="1" s="1"/>
  <c r="I156" i="1"/>
  <c r="F156" i="1" s="1"/>
  <c r="I157" i="1"/>
  <c r="F157" i="1" s="1"/>
  <c r="I158" i="1"/>
  <c r="F158" i="1" s="1"/>
  <c r="I159" i="1"/>
  <c r="F159" i="1" s="1"/>
  <c r="I160" i="1"/>
  <c r="F160" i="1" s="1"/>
  <c r="I161" i="1"/>
  <c r="I162" i="1"/>
  <c r="F162" i="1" s="1"/>
  <c r="I163" i="1"/>
  <c r="F163" i="1" s="1"/>
  <c r="I164" i="1"/>
  <c r="F164" i="1" s="1"/>
  <c r="I165" i="1"/>
  <c r="I166" i="1"/>
  <c r="F166" i="1" s="1"/>
  <c r="I167" i="1"/>
  <c r="F167" i="1" s="1"/>
  <c r="I168" i="1"/>
  <c r="F168" i="1" s="1"/>
  <c r="I169" i="1"/>
  <c r="I170" i="1"/>
  <c r="F170" i="1" s="1"/>
  <c r="I171" i="1"/>
  <c r="I172" i="1"/>
  <c r="F172" i="1" s="1"/>
  <c r="I173" i="1"/>
  <c r="F173" i="1" s="1"/>
  <c r="I174" i="1"/>
  <c r="F174" i="1" s="1"/>
  <c r="I175" i="1"/>
  <c r="F175" i="1" s="1"/>
  <c r="I176" i="1"/>
  <c r="F176" i="1" s="1"/>
  <c r="I177" i="1"/>
  <c r="F177" i="1" s="1"/>
  <c r="I178" i="1"/>
  <c r="F178" i="1" s="1"/>
  <c r="I179" i="1"/>
  <c r="F179" i="1" s="1"/>
  <c r="I180" i="1"/>
  <c r="F180" i="1" s="1"/>
  <c r="I181" i="1"/>
  <c r="F181" i="1" s="1"/>
  <c r="I182" i="1"/>
  <c r="F182" i="1" s="1"/>
  <c r="I183" i="1"/>
  <c r="I184" i="1"/>
  <c r="F184" i="1" s="1"/>
  <c r="I185" i="1"/>
  <c r="I186" i="1"/>
  <c r="F186" i="1" s="1"/>
  <c r="I187" i="1"/>
  <c r="F187" i="1" s="1"/>
  <c r="I188" i="1"/>
  <c r="I189" i="1"/>
  <c r="F189" i="1" s="1"/>
  <c r="I190" i="1"/>
  <c r="I191" i="1"/>
  <c r="F191" i="1" s="1"/>
  <c r="I192" i="1"/>
  <c r="F192" i="1" s="1"/>
  <c r="I193" i="1"/>
  <c r="I194" i="1"/>
  <c r="F194" i="1" s="1"/>
  <c r="I195" i="1"/>
  <c r="F195" i="1" s="1"/>
  <c r="I196" i="1"/>
  <c r="F196" i="1" s="1"/>
  <c r="I197" i="1"/>
  <c r="I198" i="1"/>
  <c r="F198" i="1" s="1"/>
  <c r="I199" i="1"/>
  <c r="F199" i="1" s="1"/>
  <c r="I200" i="1"/>
  <c r="F200" i="1" s="1"/>
  <c r="I201" i="1"/>
  <c r="I202" i="1"/>
  <c r="F202" i="1" s="1"/>
  <c r="I203" i="1"/>
  <c r="I204" i="1"/>
  <c r="F204" i="1" s="1"/>
  <c r="I205" i="1"/>
  <c r="F205" i="1" s="1"/>
  <c r="I206" i="1"/>
  <c r="F206" i="1" s="1"/>
  <c r="I207" i="1"/>
  <c r="I208" i="1"/>
  <c r="F208" i="1" s="1"/>
  <c r="I209" i="1"/>
  <c r="F209" i="1" s="1"/>
  <c r="I210" i="1"/>
  <c r="I211" i="1"/>
  <c r="F211" i="1" s="1"/>
  <c r="I212" i="1"/>
  <c r="F212" i="1" s="1"/>
  <c r="I213" i="1"/>
  <c r="I214" i="1"/>
  <c r="I215" i="1"/>
  <c r="F215" i="1" s="1"/>
  <c r="I216" i="1"/>
  <c r="F216" i="1" s="1"/>
  <c r="I217" i="1"/>
  <c r="I218" i="1"/>
  <c r="I219" i="1"/>
  <c r="F219" i="1" s="1"/>
  <c r="I220" i="1"/>
  <c r="F220" i="1" s="1"/>
  <c r="I221" i="1"/>
  <c r="F221" i="1" s="1"/>
  <c r="I222" i="1"/>
  <c r="I223" i="1"/>
  <c r="F223" i="1" s="1"/>
  <c r="I224" i="1"/>
  <c r="F224" i="1" s="1"/>
  <c r="I225" i="1"/>
  <c r="F225" i="1" s="1"/>
  <c r="I226" i="1"/>
  <c r="F226" i="1" s="1"/>
  <c r="I227" i="1"/>
  <c r="F227" i="1" s="1"/>
  <c r="I228" i="1"/>
  <c r="F228" i="1" s="1"/>
  <c r="I229" i="1"/>
  <c r="F229" i="1" s="1"/>
  <c r="I230" i="1"/>
  <c r="F230" i="1" s="1"/>
  <c r="I231" i="1"/>
  <c r="I232" i="1"/>
  <c r="F232" i="1" s="1"/>
  <c r="I233" i="1"/>
  <c r="F233" i="1" s="1"/>
  <c r="I234" i="1"/>
  <c r="I235" i="1"/>
  <c r="F235" i="1" s="1"/>
  <c r="I236" i="1"/>
  <c r="I237" i="1"/>
  <c r="F237" i="1" s="1"/>
  <c r="I238" i="1"/>
  <c r="F238" i="1" s="1"/>
  <c r="I239" i="1"/>
  <c r="F239" i="1" s="1"/>
  <c r="I240" i="1"/>
  <c r="F240" i="1" s="1"/>
  <c r="I241" i="1"/>
  <c r="F241" i="1" s="1"/>
  <c r="I242" i="1"/>
  <c r="F242" i="1" s="1"/>
  <c r="I243" i="1"/>
  <c r="F243" i="1" s="1"/>
  <c r="I244" i="1"/>
  <c r="F244" i="1" s="1"/>
  <c r="I245" i="1"/>
  <c r="I246" i="1"/>
  <c r="F246" i="1" s="1"/>
  <c r="I247" i="1"/>
  <c r="F247" i="1" s="1"/>
  <c r="I248" i="1"/>
  <c r="F248" i="1" s="1"/>
  <c r="I249" i="1"/>
  <c r="F249" i="1" s="1"/>
  <c r="I250" i="1"/>
  <c r="F250" i="1" s="1"/>
  <c r="I251" i="1"/>
  <c r="F251" i="1" s="1"/>
  <c r="I252" i="1"/>
  <c r="F252" i="1" s="1"/>
  <c r="I253" i="1"/>
  <c r="F253" i="1" s="1"/>
  <c r="I254" i="1"/>
  <c r="F254" i="1" s="1"/>
  <c r="I255" i="1"/>
  <c r="F255" i="1" s="1"/>
  <c r="I256" i="1"/>
  <c r="F256" i="1" s="1"/>
  <c r="I257" i="1"/>
  <c r="F257" i="1" s="1"/>
  <c r="I258" i="1"/>
  <c r="F258" i="1" s="1"/>
  <c r="I259" i="1"/>
  <c r="F259" i="1" s="1"/>
  <c r="I260" i="1"/>
  <c r="F260" i="1" s="1"/>
  <c r="I261" i="1"/>
  <c r="F261" i="1" s="1"/>
  <c r="I262" i="1"/>
  <c r="I263" i="1"/>
  <c r="F263" i="1" s="1"/>
  <c r="I264" i="1"/>
  <c r="F264" i="1" s="1"/>
  <c r="I265" i="1"/>
  <c r="F265" i="1" s="1"/>
  <c r="I266" i="1"/>
  <c r="F266" i="1" s="1"/>
  <c r="I267" i="1"/>
  <c r="F267" i="1" s="1"/>
  <c r="I268" i="1"/>
  <c r="F268" i="1" s="1"/>
  <c r="I269" i="1"/>
  <c r="F269" i="1" s="1"/>
  <c r="I270" i="1"/>
  <c r="F270" i="1" s="1"/>
  <c r="I271" i="1"/>
  <c r="I272" i="1"/>
  <c r="F272" i="1" s="1"/>
  <c r="I273" i="1"/>
  <c r="F273" i="1" s="1"/>
  <c r="I274" i="1"/>
  <c r="F274" i="1" s="1"/>
  <c r="I275" i="1"/>
  <c r="F275" i="1" s="1"/>
  <c r="I276" i="1"/>
  <c r="F276" i="1" s="1"/>
  <c r="I277" i="1"/>
  <c r="F277" i="1" s="1"/>
  <c r="I278" i="1"/>
  <c r="F278" i="1" s="1"/>
  <c r="I279" i="1"/>
  <c r="F279" i="1" s="1"/>
  <c r="I280" i="1"/>
  <c r="F280" i="1" s="1"/>
  <c r="I281" i="1"/>
  <c r="F281" i="1" s="1"/>
  <c r="I282" i="1"/>
  <c r="F282" i="1" s="1"/>
  <c r="I283" i="1"/>
  <c r="I284" i="1"/>
  <c r="F284" i="1" s="1"/>
  <c r="I285" i="1"/>
  <c r="F285" i="1" s="1"/>
  <c r="I286" i="1"/>
  <c r="F286" i="1" s="1"/>
  <c r="I287" i="1"/>
  <c r="F287" i="1" s="1"/>
  <c r="I288" i="1"/>
  <c r="F288" i="1" s="1"/>
  <c r="I289" i="1"/>
  <c r="I290" i="1"/>
  <c r="F290" i="1" s="1"/>
  <c r="I291" i="1"/>
  <c r="F291" i="1" s="1"/>
  <c r="I292" i="1"/>
  <c r="F292" i="1" s="1"/>
  <c r="I293" i="1"/>
  <c r="I294" i="1"/>
  <c r="F294" i="1" s="1"/>
  <c r="I295" i="1"/>
  <c r="F295" i="1" s="1"/>
  <c r="I296" i="1"/>
  <c r="F296" i="1" s="1"/>
  <c r="I297" i="1"/>
  <c r="I298" i="1"/>
  <c r="F298" i="1" s="1"/>
  <c r="I299" i="1"/>
  <c r="F299" i="1" s="1"/>
  <c r="I300" i="1"/>
  <c r="I301" i="1"/>
  <c r="F301" i="1" s="1"/>
  <c r="I302" i="1"/>
  <c r="F302" i="1" s="1"/>
  <c r="I303" i="1"/>
  <c r="F303" i="1" s="1"/>
  <c r="I304" i="1"/>
  <c r="F304" i="1" s="1"/>
  <c r="I305" i="1"/>
  <c r="F305" i="1" s="1"/>
  <c r="I306" i="1"/>
  <c r="I307" i="1"/>
  <c r="F307" i="1" s="1"/>
  <c r="I308" i="1"/>
  <c r="F308" i="1" s="1"/>
  <c r="I309" i="1"/>
  <c r="I310" i="1"/>
  <c r="F310" i="1" s="1"/>
  <c r="I311" i="1"/>
  <c r="F311" i="1" s="1"/>
  <c r="I312" i="1"/>
  <c r="F312" i="1" s="1"/>
  <c r="I313" i="1"/>
  <c r="F313" i="1" s="1"/>
  <c r="I314" i="1"/>
  <c r="I315" i="1"/>
  <c r="F315" i="1" s="1"/>
  <c r="I316" i="1"/>
  <c r="F316" i="1" s="1"/>
  <c r="I317" i="1"/>
  <c r="F317" i="1" s="1"/>
  <c r="I318" i="1"/>
  <c r="F318" i="1" s="1"/>
  <c r="I319" i="1"/>
  <c r="F319" i="1" s="1"/>
  <c r="I320" i="1"/>
  <c r="F320" i="1" s="1"/>
  <c r="I321" i="1"/>
  <c r="F321" i="1" s="1"/>
  <c r="I322" i="1"/>
  <c r="F322" i="1" s="1"/>
  <c r="I323" i="1"/>
  <c r="F323" i="1" s="1"/>
  <c r="I324" i="1"/>
  <c r="F324" i="1" s="1"/>
  <c r="I325" i="1"/>
  <c r="F325" i="1" s="1"/>
  <c r="I326" i="1"/>
  <c r="I327" i="1"/>
  <c r="F327" i="1" s="1"/>
  <c r="I328" i="1"/>
  <c r="F328" i="1" s="1"/>
  <c r="I329" i="1"/>
  <c r="F329" i="1" s="1"/>
  <c r="I330" i="1"/>
  <c r="F330" i="1" s="1"/>
  <c r="I331" i="1"/>
  <c r="I332" i="1"/>
  <c r="F332" i="1" s="1"/>
  <c r="I333" i="1"/>
  <c r="F333" i="1" s="1"/>
  <c r="I334" i="1"/>
  <c r="F334" i="1" s="1"/>
  <c r="I335" i="1"/>
  <c r="F335" i="1" s="1"/>
  <c r="I336" i="1"/>
  <c r="F336" i="1" s="1"/>
  <c r="I337" i="1"/>
  <c r="F337" i="1" s="1"/>
  <c r="I338" i="1"/>
  <c r="F338" i="1" s="1"/>
  <c r="I339" i="1"/>
  <c r="F339" i="1" s="1"/>
  <c r="I340" i="1"/>
  <c r="F340" i="1" s="1"/>
  <c r="I341" i="1"/>
  <c r="I342" i="1"/>
  <c r="F342" i="1" s="1"/>
  <c r="I343" i="1"/>
  <c r="I344" i="1"/>
  <c r="F344" i="1" s="1"/>
  <c r="I345" i="1"/>
  <c r="F345" i="1" s="1"/>
  <c r="I346" i="1"/>
  <c r="F346" i="1" s="1"/>
  <c r="I347" i="1"/>
  <c r="F347" i="1" s="1"/>
  <c r="I348" i="1"/>
  <c r="F348" i="1" s="1"/>
  <c r="I349" i="1"/>
  <c r="F349" i="1" s="1"/>
  <c r="I350" i="1"/>
  <c r="F350" i="1" s="1"/>
  <c r="I351" i="1"/>
  <c r="F351" i="1" s="1"/>
  <c r="I352" i="1"/>
  <c r="F352" i="1" s="1"/>
  <c r="I353" i="1"/>
  <c r="F353" i="1" s="1"/>
  <c r="I354" i="1"/>
  <c r="F354" i="1" s="1"/>
  <c r="I355" i="1"/>
  <c r="F355" i="1" s="1"/>
  <c r="I356" i="1"/>
  <c r="F356" i="1" s="1"/>
  <c r="I357" i="1"/>
  <c r="I358" i="1"/>
  <c r="I359" i="1"/>
  <c r="F359" i="1" s="1"/>
  <c r="I360" i="1"/>
  <c r="F360" i="1" s="1"/>
  <c r="I361" i="1"/>
  <c r="F361" i="1" s="1"/>
  <c r="I362" i="1"/>
  <c r="I363" i="1"/>
  <c r="F363" i="1" s="1"/>
  <c r="I364" i="1"/>
  <c r="F364" i="1" s="1"/>
  <c r="I365" i="1"/>
  <c r="F365" i="1" s="1"/>
  <c r="I366" i="1"/>
  <c r="F366" i="1" s="1"/>
  <c r="I367" i="1"/>
  <c r="F367" i="1" s="1"/>
  <c r="I368" i="1"/>
  <c r="F368" i="1" s="1"/>
  <c r="I369" i="1"/>
  <c r="I370" i="1"/>
  <c r="F370" i="1" s="1"/>
  <c r="I371" i="1"/>
  <c r="F371" i="1" s="1"/>
  <c r="I372" i="1"/>
  <c r="F372" i="1" s="1"/>
  <c r="I373" i="1"/>
  <c r="F373" i="1" s="1"/>
  <c r="I374" i="1"/>
  <c r="F374" i="1" s="1"/>
  <c r="I375" i="1"/>
  <c r="I376" i="1"/>
  <c r="F376" i="1" s="1"/>
  <c r="I377" i="1"/>
  <c r="I378" i="1"/>
  <c r="F378" i="1" s="1"/>
  <c r="I379" i="1"/>
  <c r="I380" i="1"/>
  <c r="F380" i="1" s="1"/>
  <c r="I381" i="1"/>
  <c r="F381" i="1" s="1"/>
  <c r="I382" i="1"/>
  <c r="F382" i="1" s="1"/>
  <c r="I383" i="1"/>
  <c r="F383" i="1" s="1"/>
  <c r="I384" i="1"/>
  <c r="F384" i="1" s="1"/>
  <c r="I385" i="1"/>
  <c r="F385" i="1" s="1"/>
  <c r="I386" i="1"/>
  <c r="F386" i="1" s="1"/>
  <c r="I387" i="1"/>
  <c r="F387" i="1" s="1"/>
  <c r="I388" i="1"/>
  <c r="F388" i="1" s="1"/>
  <c r="I389" i="1"/>
  <c r="F389" i="1" s="1"/>
  <c r="I390" i="1"/>
  <c r="I391" i="1"/>
  <c r="F391" i="1" s="1"/>
  <c r="I392" i="1"/>
  <c r="F392" i="1" s="1"/>
  <c r="I393" i="1"/>
  <c r="F393" i="1" s="1"/>
  <c r="I394" i="1"/>
  <c r="F394" i="1" s="1"/>
  <c r="I395" i="1"/>
  <c r="F395" i="1" s="1"/>
  <c r="I396" i="1"/>
  <c r="I397" i="1"/>
  <c r="I398" i="1"/>
  <c r="F398" i="1" s="1"/>
  <c r="I399" i="1"/>
  <c r="F399" i="1" s="1"/>
  <c r="I400" i="1"/>
  <c r="F400" i="1" s="1"/>
  <c r="I401" i="1"/>
  <c r="F401" i="1" s="1"/>
  <c r="I402" i="1"/>
  <c r="F402" i="1" s="1"/>
  <c r="I403" i="1"/>
  <c r="I404" i="1"/>
  <c r="F404" i="1" s="1"/>
  <c r="I405" i="1"/>
  <c r="F405" i="1" s="1"/>
  <c r="I406" i="1"/>
  <c r="F406" i="1" s="1"/>
  <c r="I407" i="1"/>
  <c r="F407" i="1" s="1"/>
  <c r="I408" i="1"/>
  <c r="F408" i="1" s="1"/>
  <c r="I409" i="1"/>
  <c r="I410" i="1"/>
  <c r="F410" i="1" s="1"/>
  <c r="I411" i="1"/>
  <c r="F411" i="1" s="1"/>
  <c r="I412" i="1"/>
  <c r="F412" i="1" s="1"/>
  <c r="I413" i="1"/>
  <c r="F413" i="1" s="1"/>
  <c r="I414" i="1"/>
  <c r="I415" i="1"/>
  <c r="F415" i="1" s="1"/>
  <c r="I416" i="1"/>
  <c r="F416" i="1" s="1"/>
  <c r="I417" i="1"/>
  <c r="F417" i="1" s="1"/>
  <c r="I418" i="1"/>
  <c r="F418" i="1" s="1"/>
  <c r="I419" i="1"/>
  <c r="F419" i="1" s="1"/>
  <c r="I420" i="1"/>
  <c r="F420" i="1" s="1"/>
  <c r="I421" i="1"/>
  <c r="F421" i="1" s="1"/>
  <c r="I422" i="1"/>
  <c r="F422" i="1" s="1"/>
  <c r="I423" i="1"/>
  <c r="F423" i="1" s="1"/>
  <c r="I424" i="1"/>
  <c r="F424" i="1" s="1"/>
  <c r="I425" i="1"/>
  <c r="I426" i="1"/>
  <c r="F426" i="1" s="1"/>
  <c r="I6" i="1"/>
  <c r="F6" i="1" s="1"/>
  <c r="BD423" i="1" l="1"/>
  <c r="BE423" i="1" s="1"/>
  <c r="BD417" i="1"/>
  <c r="BE417" i="1" s="1"/>
  <c r="BD415" i="1"/>
  <c r="BE415" i="1" s="1"/>
  <c r="BD413" i="1"/>
  <c r="BE413" i="1" s="1"/>
  <c r="BD411" i="1"/>
  <c r="BE411" i="1" s="1"/>
  <c r="BD404" i="1"/>
  <c r="BE404" i="1" s="1"/>
  <c r="BD403" i="1"/>
  <c r="BE403" i="1" s="1"/>
  <c r="BD402" i="1"/>
  <c r="BE402" i="1" s="1"/>
  <c r="BD399" i="1"/>
  <c r="BE399" i="1" s="1"/>
  <c r="BD390" i="1"/>
  <c r="BE390" i="1" s="1"/>
  <c r="BD389" i="1"/>
  <c r="BE389" i="1" s="1"/>
  <c r="BD387" i="1"/>
  <c r="BE387" i="1" s="1"/>
  <c r="BD383" i="1"/>
  <c r="BE383" i="1" s="1"/>
  <c r="BD379" i="1"/>
  <c r="BE379" i="1" s="1"/>
  <c r="BD378" i="1"/>
  <c r="BE378" i="1" s="1"/>
  <c r="BD377" i="1"/>
  <c r="BE377" i="1" s="1"/>
  <c r="BD376" i="1"/>
  <c r="BE376" i="1" s="1"/>
  <c r="BD375" i="1"/>
  <c r="BE375" i="1" s="1"/>
  <c r="BD372" i="1"/>
  <c r="BE372" i="1" s="1"/>
  <c r="BD370" i="1"/>
  <c r="BE370" i="1" s="1"/>
  <c r="BD368" i="1"/>
  <c r="BE368" i="1" s="1"/>
  <c r="BD366" i="1"/>
  <c r="BE366" i="1" s="1"/>
  <c r="BD363" i="1"/>
  <c r="BE363" i="1" s="1"/>
  <c r="BD362" i="1"/>
  <c r="BE362" i="1" s="1"/>
  <c r="BD360" i="1"/>
  <c r="BE360" i="1" s="1"/>
  <c r="BD356" i="1"/>
  <c r="BE356" i="1" s="1"/>
  <c r="BD352" i="1"/>
  <c r="BE352" i="1" s="1"/>
  <c r="BD348" i="1"/>
  <c r="BE348" i="1" s="1"/>
  <c r="BD347" i="1"/>
  <c r="BE347" i="1" s="1"/>
  <c r="BD345" i="1"/>
  <c r="BE345" i="1" s="1"/>
  <c r="BD344" i="1"/>
  <c r="BE344" i="1" s="1"/>
  <c r="BD343" i="1"/>
  <c r="BE343" i="1" s="1"/>
  <c r="BD342" i="1"/>
  <c r="BE342" i="1" s="1"/>
  <c r="BD339" i="1"/>
  <c r="BE339" i="1" s="1"/>
  <c r="BD338" i="1"/>
  <c r="BE338" i="1" s="1"/>
  <c r="BD337" i="1"/>
  <c r="BE337" i="1" s="1"/>
  <c r="BD333" i="1"/>
  <c r="BE333" i="1" s="1"/>
  <c r="BD328" i="1"/>
  <c r="BE328" i="1" s="1"/>
  <c r="BD327" i="1"/>
  <c r="BE327" i="1" s="1"/>
  <c r="BD326" i="1"/>
  <c r="BE326" i="1" s="1"/>
  <c r="BD325" i="1"/>
  <c r="BE325" i="1" s="1"/>
  <c r="BD322" i="1"/>
  <c r="BE322" i="1" s="1"/>
  <c r="BD320" i="1"/>
  <c r="BE320" i="1" s="1"/>
  <c r="BD319" i="1"/>
  <c r="BE319" i="1" s="1"/>
  <c r="BD318" i="1"/>
  <c r="BE318" i="1" s="1"/>
  <c r="BD317" i="1"/>
  <c r="BE317" i="1" s="1"/>
  <c r="BD315" i="1"/>
  <c r="BE315" i="1" s="1"/>
  <c r="BD309" i="1"/>
  <c r="BE309" i="1" s="1"/>
  <c r="BD307" i="1"/>
  <c r="BE307" i="1" s="1"/>
  <c r="BD303" i="1"/>
  <c r="BE303" i="1" s="1"/>
  <c r="BD302" i="1"/>
  <c r="BE302" i="1" s="1"/>
  <c r="BD300" i="1"/>
  <c r="BE300" i="1" s="1"/>
  <c r="BD295" i="1"/>
  <c r="BE295" i="1" s="1"/>
  <c r="BD294" i="1"/>
  <c r="BE294" i="1" s="1"/>
  <c r="BD289" i="1"/>
  <c r="BE289" i="1" s="1"/>
  <c r="BD288" i="1"/>
  <c r="BE288" i="1" s="1"/>
  <c r="BD287" i="1"/>
  <c r="BE287" i="1" s="1"/>
  <c r="BD284" i="1"/>
  <c r="BE284" i="1" s="1"/>
  <c r="BD283" i="1"/>
  <c r="BE283" i="1" s="1"/>
  <c r="BD276" i="1"/>
  <c r="BE276" i="1" s="1"/>
  <c r="BD274" i="1"/>
  <c r="BE274" i="1" s="1"/>
  <c r="BD271" i="1"/>
  <c r="BE271" i="1" s="1"/>
  <c r="BD265" i="1"/>
  <c r="BE265" i="1" s="1"/>
  <c r="BD264" i="1"/>
  <c r="BE264" i="1" s="1"/>
  <c r="BD263" i="1"/>
  <c r="BE263" i="1" s="1"/>
  <c r="BD259" i="1"/>
  <c r="BE259" i="1" s="1"/>
  <c r="BD258" i="1"/>
  <c r="BE258" i="1" s="1"/>
  <c r="BD256" i="1"/>
  <c r="BE256" i="1" s="1"/>
  <c r="BD255" i="1"/>
  <c r="BE255" i="1" s="1"/>
  <c r="BD254" i="1"/>
  <c r="BE254" i="1" s="1"/>
  <c r="BD250" i="1"/>
  <c r="BE250" i="1" s="1"/>
  <c r="BD246" i="1"/>
  <c r="BE246" i="1" s="1"/>
  <c r="BD245" i="1"/>
  <c r="BE245" i="1" s="1"/>
  <c r="BD243" i="1"/>
  <c r="BE243" i="1" s="1"/>
  <c r="BD242" i="1"/>
  <c r="BE242" i="1" s="1"/>
  <c r="BD241" i="1"/>
  <c r="BE241" i="1" s="1"/>
  <c r="BD240" i="1"/>
  <c r="BE240" i="1" s="1"/>
  <c r="BD238" i="1"/>
  <c r="BE238" i="1" s="1"/>
  <c r="BD235" i="1"/>
  <c r="BE235" i="1" s="1"/>
  <c r="BD233" i="1"/>
  <c r="BE233" i="1" s="1"/>
  <c r="BD230" i="1"/>
  <c r="BE230" i="1" s="1"/>
  <c r="BD229" i="1"/>
  <c r="BE229" i="1" s="1"/>
  <c r="BD228" i="1"/>
  <c r="BE228" i="1" s="1"/>
  <c r="BD227" i="1"/>
  <c r="BE227" i="1" s="1"/>
  <c r="BD225" i="1"/>
  <c r="BE225" i="1" s="1"/>
  <c r="BD224" i="1"/>
  <c r="BE224" i="1" s="1"/>
  <c r="BD223" i="1"/>
  <c r="BE223" i="1" s="1"/>
  <c r="BD222" i="1"/>
  <c r="BE222" i="1" s="1"/>
  <c r="BD220" i="1"/>
  <c r="BE220" i="1" s="1"/>
  <c r="BD218" i="1"/>
  <c r="BE218" i="1" s="1"/>
  <c r="BD217" i="1"/>
  <c r="BE217" i="1" s="1"/>
  <c r="BD214" i="1"/>
  <c r="BE214" i="1" s="1"/>
  <c r="BD212" i="1"/>
  <c r="BE212" i="1" s="1"/>
  <c r="BD210" i="1"/>
  <c r="BE210" i="1" s="1"/>
  <c r="BD193" i="1"/>
  <c r="BE193" i="1" s="1"/>
  <c r="BD192" i="1"/>
  <c r="BE192" i="1" s="1"/>
  <c r="BD187" i="1"/>
  <c r="BE187" i="1" s="1"/>
  <c r="BD186" i="1"/>
  <c r="BE186" i="1" s="1"/>
  <c r="BD180" i="1"/>
  <c r="BE180" i="1" s="1"/>
  <c r="BD179" i="1"/>
  <c r="BE179" i="1" s="1"/>
  <c r="BD171" i="1"/>
  <c r="BE171" i="1" s="1"/>
  <c r="BD170" i="1"/>
  <c r="BE170" i="1" s="1"/>
  <c r="BD169" i="1"/>
  <c r="BE169" i="1" s="1"/>
  <c r="BD166" i="1"/>
  <c r="BE166" i="1" s="1"/>
  <c r="BD157" i="1"/>
  <c r="BE157" i="1" s="1"/>
  <c r="BD155" i="1"/>
  <c r="BE155" i="1" s="1"/>
  <c r="BD150" i="1"/>
  <c r="BE150" i="1" s="1"/>
  <c r="BD147" i="1"/>
  <c r="BE147" i="1" s="1"/>
  <c r="BD142" i="1"/>
  <c r="BE142" i="1" s="1"/>
  <c r="BD141" i="1"/>
  <c r="BE141" i="1" s="1"/>
  <c r="BD135" i="1"/>
  <c r="BE135" i="1" s="1"/>
  <c r="BD132" i="1"/>
  <c r="BE132" i="1" s="1"/>
  <c r="BD129" i="1"/>
  <c r="BE129" i="1" s="1"/>
  <c r="BD127" i="1"/>
  <c r="BE127" i="1" s="1"/>
  <c r="BD123" i="1"/>
  <c r="BE123" i="1" s="1"/>
  <c r="BD119" i="1"/>
  <c r="BE119" i="1" s="1"/>
  <c r="BD118" i="1"/>
  <c r="BE118" i="1" s="1"/>
  <c r="BD117" i="1"/>
  <c r="BE117" i="1" s="1"/>
  <c r="BD116" i="1"/>
  <c r="BE116" i="1" s="1"/>
  <c r="BD114" i="1"/>
  <c r="BE114" i="1" s="1"/>
  <c r="BD113" i="1"/>
  <c r="BE113" i="1" s="1"/>
  <c r="BD111" i="1"/>
  <c r="BE111" i="1" s="1"/>
  <c r="BD110" i="1"/>
  <c r="BE110" i="1" s="1"/>
  <c r="BD106" i="1"/>
  <c r="BE106" i="1" s="1"/>
  <c r="BD104" i="1"/>
  <c r="BE104" i="1" s="1"/>
  <c r="BD103" i="1"/>
  <c r="BE103" i="1" s="1"/>
  <c r="BD99" i="1"/>
  <c r="BE99" i="1" s="1"/>
  <c r="BD96" i="1"/>
  <c r="BE96" i="1" s="1"/>
  <c r="BD93" i="1"/>
  <c r="BE93" i="1" s="1"/>
  <c r="BD82" i="1"/>
  <c r="BE82" i="1" s="1"/>
  <c r="BD80" i="1"/>
  <c r="BE80" i="1" s="1"/>
  <c r="BD74" i="1"/>
  <c r="BE74" i="1" s="1"/>
  <c r="BD72" i="1"/>
  <c r="BE72" i="1" s="1"/>
  <c r="BD71" i="1"/>
  <c r="BE71" i="1" s="1"/>
  <c r="BD67" i="1"/>
  <c r="BE67" i="1" s="1"/>
  <c r="BD60" i="1"/>
  <c r="BE60" i="1" s="1"/>
  <c r="BD44" i="1"/>
  <c r="BE44" i="1" s="1"/>
  <c r="BD42" i="1"/>
  <c r="BE42" i="1" s="1"/>
  <c r="BD40" i="1"/>
  <c r="BE40" i="1" s="1"/>
  <c r="BD38" i="1"/>
  <c r="BE38" i="1" s="1"/>
  <c r="BD35" i="1"/>
  <c r="BE35" i="1" s="1"/>
  <c r="BD27" i="1"/>
  <c r="BE27" i="1" s="1"/>
  <c r="BD21" i="1"/>
  <c r="BE21" i="1" s="1"/>
  <c r="BD20" i="1"/>
  <c r="BE20" i="1" s="1"/>
  <c r="BD17" i="1"/>
  <c r="BE17" i="1" s="1"/>
  <c r="BD15" i="1"/>
  <c r="BE15" i="1" s="1"/>
  <c r="BD11" i="1"/>
  <c r="BE11" i="1" s="1"/>
  <c r="BD9" i="1"/>
  <c r="BE9" i="1" s="1"/>
  <c r="BA425" i="1"/>
  <c r="BB425" i="1" s="1"/>
  <c r="BA424" i="1"/>
  <c r="BB424" i="1" s="1"/>
  <c r="BA421" i="1"/>
  <c r="BB421" i="1" s="1"/>
  <c r="BA419" i="1"/>
  <c r="BB419" i="1" s="1"/>
  <c r="BA417" i="1"/>
  <c r="BB417" i="1" s="1"/>
  <c r="BA415" i="1"/>
  <c r="BB415" i="1" s="1"/>
  <c r="BA413" i="1"/>
  <c r="BB413" i="1" s="1"/>
  <c r="BA410" i="1"/>
  <c r="BB410" i="1" s="1"/>
  <c r="BA408" i="1"/>
  <c r="BB408" i="1" s="1"/>
  <c r="BA406" i="1"/>
  <c r="BB406" i="1" s="1"/>
  <c r="BA405" i="1"/>
  <c r="BB405" i="1" s="1"/>
  <c r="BA402" i="1"/>
  <c r="BB402" i="1" s="1"/>
  <c r="BA397" i="1"/>
  <c r="BB397" i="1" s="1"/>
  <c r="BA395" i="1"/>
  <c r="BB395" i="1" s="1"/>
  <c r="BA392" i="1"/>
  <c r="BB392" i="1" s="1"/>
  <c r="BA390" i="1"/>
  <c r="BB390" i="1" s="1"/>
  <c r="BA383" i="1"/>
  <c r="BB383" i="1" s="1"/>
  <c r="BA378" i="1"/>
  <c r="BB378" i="1" s="1"/>
  <c r="BA374" i="1"/>
  <c r="BB374" i="1" s="1"/>
  <c r="BA370" i="1"/>
  <c r="BB370" i="1" s="1"/>
  <c r="BA369" i="1"/>
  <c r="BB369" i="1" s="1"/>
  <c r="BA368" i="1"/>
  <c r="BB368" i="1" s="1"/>
  <c r="BA360" i="1"/>
  <c r="BB360" i="1" s="1"/>
  <c r="BA358" i="1"/>
  <c r="BB358" i="1" s="1"/>
  <c r="BA355" i="1"/>
  <c r="BB355" i="1" s="1"/>
  <c r="BA349" i="1"/>
  <c r="BB349" i="1" s="1"/>
  <c r="BA347" i="1"/>
  <c r="BB347" i="1" s="1"/>
  <c r="BA346" i="1"/>
  <c r="BB346" i="1" s="1"/>
  <c r="BA342" i="1"/>
  <c r="BB342" i="1" s="1"/>
  <c r="BA340" i="1"/>
  <c r="BB340" i="1" s="1"/>
  <c r="BA338" i="1"/>
  <c r="BB338" i="1" s="1"/>
  <c r="BA337" i="1"/>
  <c r="BB337" i="1" s="1"/>
  <c r="BA336" i="1"/>
  <c r="BB336" i="1" s="1"/>
  <c r="BA335" i="1"/>
  <c r="BB335" i="1" s="1"/>
  <c r="BA334" i="1"/>
  <c r="BB334" i="1" s="1"/>
  <c r="BA332" i="1"/>
  <c r="BB332" i="1" s="1"/>
  <c r="BA329" i="1"/>
  <c r="BB329" i="1" s="1"/>
  <c r="BA327" i="1"/>
  <c r="BB327" i="1" s="1"/>
  <c r="BA326" i="1"/>
  <c r="BB326" i="1" s="1"/>
  <c r="BA321" i="1"/>
  <c r="BB321" i="1" s="1"/>
  <c r="BA317" i="1"/>
  <c r="BB317" i="1" s="1"/>
  <c r="BA313" i="1"/>
  <c r="BB313" i="1" s="1"/>
  <c r="BA311" i="1"/>
  <c r="BB311" i="1" s="1"/>
  <c r="BA304" i="1"/>
  <c r="BB304" i="1" s="1"/>
  <c r="BA300" i="1"/>
  <c r="BB300" i="1" s="1"/>
  <c r="BA298" i="1"/>
  <c r="BB298" i="1" s="1"/>
  <c r="BA294" i="1"/>
  <c r="BB294" i="1" s="1"/>
  <c r="BA288" i="1"/>
  <c r="BB288" i="1" s="1"/>
  <c r="BA283" i="1"/>
  <c r="BB283" i="1" s="1"/>
  <c r="BA281" i="1"/>
  <c r="BB281" i="1" s="1"/>
  <c r="BA271" i="1"/>
  <c r="BB271" i="1" s="1"/>
  <c r="BA264" i="1"/>
  <c r="BB264" i="1" s="1"/>
  <c r="BA263" i="1"/>
  <c r="BB263" i="1" s="1"/>
  <c r="BA259" i="1"/>
  <c r="BB259" i="1" s="1"/>
  <c r="BA256" i="1"/>
  <c r="BB256" i="1" s="1"/>
  <c r="BA254" i="1"/>
  <c r="BB254" i="1" s="1"/>
  <c r="BA253" i="1"/>
  <c r="BB253" i="1" s="1"/>
  <c r="BA249" i="1"/>
  <c r="BB249" i="1" s="1"/>
  <c r="BA243" i="1"/>
  <c r="BB243" i="1" s="1"/>
  <c r="BA241" i="1"/>
  <c r="BB241" i="1" s="1"/>
  <c r="BA236" i="1"/>
  <c r="BB236" i="1" s="1"/>
  <c r="BA231" i="1"/>
  <c r="BB231" i="1" s="1"/>
  <c r="BA230" i="1"/>
  <c r="BB230" i="1" s="1"/>
  <c r="BA229" i="1"/>
  <c r="BB229" i="1" s="1"/>
  <c r="BA216" i="1"/>
  <c r="BB216" i="1" s="1"/>
  <c r="BA215" i="1"/>
  <c r="BB215" i="1" s="1"/>
  <c r="BA210" i="1"/>
  <c r="BB210" i="1" s="1"/>
  <c r="BA203" i="1"/>
  <c r="BB203" i="1" s="1"/>
  <c r="BA193" i="1"/>
  <c r="BB193" i="1" s="1"/>
  <c r="BA187" i="1"/>
  <c r="BB187" i="1" s="1"/>
  <c r="BA186" i="1"/>
  <c r="BB186" i="1" s="1"/>
  <c r="BA184" i="1"/>
  <c r="BB184" i="1" s="1"/>
  <c r="BA166" i="1"/>
  <c r="BB166" i="1" s="1"/>
  <c r="BA157" i="1"/>
  <c r="BB157" i="1" s="1"/>
  <c r="BA148" i="1"/>
  <c r="BB148" i="1" s="1"/>
  <c r="BA141" i="1"/>
  <c r="BB141" i="1" s="1"/>
  <c r="BA136" i="1"/>
  <c r="BB136" i="1" s="1"/>
  <c r="BA135" i="1"/>
  <c r="BB135" i="1" s="1"/>
  <c r="BA129" i="1"/>
  <c r="BB129" i="1" s="1"/>
  <c r="BA123" i="1"/>
  <c r="BB123" i="1" s="1"/>
  <c r="BA119" i="1"/>
  <c r="BB119" i="1" s="1"/>
  <c r="BA111" i="1"/>
  <c r="BB111" i="1" s="1"/>
  <c r="BA108" i="1"/>
  <c r="BB108" i="1" s="1"/>
  <c r="BA105" i="1"/>
  <c r="BB105" i="1" s="1"/>
  <c r="BA106" i="1"/>
  <c r="BB106" i="1" s="1"/>
  <c r="BA104" i="1"/>
  <c r="BB104" i="1" s="1"/>
  <c r="BA96" i="1"/>
  <c r="BB96" i="1" s="1"/>
  <c r="BA95" i="1"/>
  <c r="BB95" i="1" s="1"/>
  <c r="BA86" i="1"/>
  <c r="BB86" i="1" s="1"/>
  <c r="BA74" i="1"/>
  <c r="BB74" i="1" s="1"/>
  <c r="BA73" i="1"/>
  <c r="BB73" i="1" s="1"/>
  <c r="BA72" i="1"/>
  <c r="BB72" i="1" s="1"/>
  <c r="BA71" i="1"/>
  <c r="BB71" i="1" s="1"/>
  <c r="BA67" i="1"/>
  <c r="BB67" i="1" s="1"/>
  <c r="BA64" i="1"/>
  <c r="BB64" i="1" s="1"/>
  <c r="BA62" i="1"/>
  <c r="BB62" i="1" s="1"/>
  <c r="BA43" i="1"/>
  <c r="BB43" i="1" s="1"/>
  <c r="BA42" i="1"/>
  <c r="BB42" i="1" s="1"/>
  <c r="BA38" i="1"/>
  <c r="BB38" i="1" s="1"/>
  <c r="BA23" i="1"/>
  <c r="BB23" i="1" s="1"/>
  <c r="BA14" i="1"/>
  <c r="BB14" i="1" s="1"/>
  <c r="AU426" i="1"/>
  <c r="AV426" i="1" s="1"/>
  <c r="AU425" i="1"/>
  <c r="AV425" i="1" s="1"/>
  <c r="AU424" i="1"/>
  <c r="AV424" i="1" s="1"/>
  <c r="AU422" i="1"/>
  <c r="AV422" i="1" s="1"/>
  <c r="AU421" i="1"/>
  <c r="AV421" i="1" s="1"/>
  <c r="AU420" i="1"/>
  <c r="AV420" i="1" s="1"/>
  <c r="AU419" i="1"/>
  <c r="AV419" i="1" s="1"/>
  <c r="AU417" i="1"/>
  <c r="AV417" i="1" s="1"/>
  <c r="AU415" i="1"/>
  <c r="AV415" i="1" s="1"/>
  <c r="AU413" i="1"/>
  <c r="AV413" i="1" s="1"/>
  <c r="AU412" i="1"/>
  <c r="AV412" i="1" s="1"/>
  <c r="AU411" i="1"/>
  <c r="AV411" i="1" s="1"/>
  <c r="AU410" i="1"/>
  <c r="AV410" i="1" s="1"/>
  <c r="AU409" i="1"/>
  <c r="AV409" i="1" s="1"/>
  <c r="AU408" i="1"/>
  <c r="AV408" i="1" s="1"/>
  <c r="AU407" i="1"/>
  <c r="AV407" i="1" s="1"/>
  <c r="AU406" i="1"/>
  <c r="AV406" i="1" s="1"/>
  <c r="AU405" i="1"/>
  <c r="AV405" i="1" s="1"/>
  <c r="AU404" i="1"/>
  <c r="AV404" i="1" s="1"/>
  <c r="AU403" i="1"/>
  <c r="AV403" i="1" s="1"/>
  <c r="AU402" i="1"/>
  <c r="AV402" i="1" s="1"/>
  <c r="AU401" i="1"/>
  <c r="AV401" i="1" s="1"/>
  <c r="AU400" i="1"/>
  <c r="AV400" i="1" s="1"/>
  <c r="AU399" i="1"/>
  <c r="AV399" i="1" s="1"/>
  <c r="AU398" i="1"/>
  <c r="AV398" i="1" s="1"/>
  <c r="AU397" i="1"/>
  <c r="AV397" i="1" s="1"/>
  <c r="AU396" i="1"/>
  <c r="AV396" i="1" s="1"/>
  <c r="AU395" i="1"/>
  <c r="AV395" i="1" s="1"/>
  <c r="AU394" i="1"/>
  <c r="AV394" i="1" s="1"/>
  <c r="AU392" i="1"/>
  <c r="AV392" i="1" s="1"/>
  <c r="AU391" i="1"/>
  <c r="AV391" i="1" s="1"/>
  <c r="AU390" i="1"/>
  <c r="AV390" i="1" s="1"/>
  <c r="AU389" i="1"/>
  <c r="AV389" i="1" s="1"/>
  <c r="AU388" i="1"/>
  <c r="AV388" i="1" s="1"/>
  <c r="AU384" i="1"/>
  <c r="AV384" i="1" s="1"/>
  <c r="AU383" i="1"/>
  <c r="AV383" i="1" s="1"/>
  <c r="AU382" i="1"/>
  <c r="AV382" i="1" s="1"/>
  <c r="AU381" i="1"/>
  <c r="AV381" i="1" s="1"/>
  <c r="AU380" i="1"/>
  <c r="AV380" i="1" s="1"/>
  <c r="AU379" i="1"/>
  <c r="AV379" i="1" s="1"/>
  <c r="AU377" i="1"/>
  <c r="AV377" i="1" s="1"/>
  <c r="AU375" i="1"/>
  <c r="AV375" i="1" s="1"/>
  <c r="AU374" i="1"/>
  <c r="AV374" i="1" s="1"/>
  <c r="AU373" i="1"/>
  <c r="AV373" i="1" s="1"/>
  <c r="AU372" i="1"/>
  <c r="AV372" i="1" s="1"/>
  <c r="AU371" i="1"/>
  <c r="AV371" i="1" s="1"/>
  <c r="AU370" i="1"/>
  <c r="AV370" i="1" s="1"/>
  <c r="AU369" i="1"/>
  <c r="AV369" i="1" s="1"/>
  <c r="AU367" i="1"/>
  <c r="AV367" i="1" s="1"/>
  <c r="AU364" i="1"/>
  <c r="AV364" i="1" s="1"/>
  <c r="AU363" i="1"/>
  <c r="AV363" i="1" s="1"/>
  <c r="AU361" i="1"/>
  <c r="AV361" i="1" s="1"/>
  <c r="AU360" i="1"/>
  <c r="AV360" i="1" s="1"/>
  <c r="AU359" i="1"/>
  <c r="AV359" i="1" s="1"/>
  <c r="AU356" i="1"/>
  <c r="AV356" i="1" s="1"/>
  <c r="AU355" i="1"/>
  <c r="AV355" i="1" s="1"/>
  <c r="AU354" i="1"/>
  <c r="AV354" i="1" s="1"/>
  <c r="AU351" i="1"/>
  <c r="AV351" i="1" s="1"/>
  <c r="AU350" i="1"/>
  <c r="AV350" i="1" s="1"/>
  <c r="AU349" i="1"/>
  <c r="AV349" i="1" s="1"/>
  <c r="AU348" i="1"/>
  <c r="AV348" i="1" s="1"/>
  <c r="AU347" i="1"/>
  <c r="AV347" i="1" s="1"/>
  <c r="AU346" i="1"/>
  <c r="AV346" i="1" s="1"/>
  <c r="AU345" i="1"/>
  <c r="AV345" i="1" s="1"/>
  <c r="AU344" i="1"/>
  <c r="AV344" i="1" s="1"/>
  <c r="AU343" i="1"/>
  <c r="AV343" i="1" s="1"/>
  <c r="AU342" i="1"/>
  <c r="AV342" i="1" s="1"/>
  <c r="AU341" i="1"/>
  <c r="AV341" i="1" s="1"/>
  <c r="AU339" i="1"/>
  <c r="AV339" i="1" s="1"/>
  <c r="AU338" i="1"/>
  <c r="AV338" i="1" s="1"/>
  <c r="AU337" i="1"/>
  <c r="AV337" i="1" s="1"/>
  <c r="AU336" i="1"/>
  <c r="AV336" i="1" s="1"/>
  <c r="AU335" i="1"/>
  <c r="AV335" i="1" s="1"/>
  <c r="AU334" i="1"/>
  <c r="AV334" i="1" s="1"/>
  <c r="AU333" i="1"/>
  <c r="AV333" i="1" s="1"/>
  <c r="AU332" i="1"/>
  <c r="AV332" i="1" s="1"/>
  <c r="AU331" i="1"/>
  <c r="AV331" i="1" s="1"/>
  <c r="AU330" i="1"/>
  <c r="AV330" i="1" s="1"/>
  <c r="AU329" i="1"/>
  <c r="AV329" i="1" s="1"/>
  <c r="AU328" i="1"/>
  <c r="AV328" i="1" s="1"/>
  <c r="AU327" i="1"/>
  <c r="AV327" i="1" s="1"/>
  <c r="AU325" i="1"/>
  <c r="AV325" i="1" s="1"/>
  <c r="AU324" i="1"/>
  <c r="AV324" i="1" s="1"/>
  <c r="AU323" i="1"/>
  <c r="AV323" i="1" s="1"/>
  <c r="AU320" i="1"/>
  <c r="AV320" i="1" s="1"/>
  <c r="AU318" i="1"/>
  <c r="AV318" i="1" s="1"/>
  <c r="AU317" i="1"/>
  <c r="AV317" i="1" s="1"/>
  <c r="AU316" i="1"/>
  <c r="AV316" i="1" s="1"/>
  <c r="AU315" i="1"/>
  <c r="AV315" i="1" s="1"/>
  <c r="AU314" i="1"/>
  <c r="AV314" i="1" s="1"/>
  <c r="AU310" i="1"/>
  <c r="AV310" i="1" s="1"/>
  <c r="AU309" i="1"/>
  <c r="AV309" i="1" s="1"/>
  <c r="AU307" i="1"/>
  <c r="AV307" i="1" s="1"/>
  <c r="AU306" i="1"/>
  <c r="AV306" i="1" s="1"/>
  <c r="AU305" i="1"/>
  <c r="AV305" i="1" s="1"/>
  <c r="AU304" i="1"/>
  <c r="AV304" i="1" s="1"/>
  <c r="AU303" i="1"/>
  <c r="AV303" i="1" s="1"/>
  <c r="AU302" i="1"/>
  <c r="AV302" i="1" s="1"/>
  <c r="AU301" i="1"/>
  <c r="AV301" i="1" s="1"/>
  <c r="AU300" i="1"/>
  <c r="AV300" i="1" s="1"/>
  <c r="AU299" i="1"/>
  <c r="AV299" i="1" s="1"/>
  <c r="AU298" i="1"/>
  <c r="AV298" i="1" s="1"/>
  <c r="AU297" i="1"/>
  <c r="AV297" i="1" s="1"/>
  <c r="AU296" i="1"/>
  <c r="AV296" i="1" s="1"/>
  <c r="AU294" i="1"/>
  <c r="AV294" i="1" s="1"/>
  <c r="AU293" i="1"/>
  <c r="AV293" i="1" s="1"/>
  <c r="AU292" i="1"/>
  <c r="AV292" i="1" s="1"/>
  <c r="AU291" i="1"/>
  <c r="AV291" i="1" s="1"/>
  <c r="AU290" i="1"/>
  <c r="AV290" i="1" s="1"/>
  <c r="AU289" i="1"/>
  <c r="AV289" i="1" s="1"/>
  <c r="AU288" i="1"/>
  <c r="AV288" i="1" s="1"/>
  <c r="AU287" i="1"/>
  <c r="AV287" i="1" s="1"/>
  <c r="AU286" i="1"/>
  <c r="AV286" i="1" s="1"/>
  <c r="AU284" i="1"/>
  <c r="AV284" i="1" s="1"/>
  <c r="AU283" i="1"/>
  <c r="AV283" i="1" s="1"/>
  <c r="AU281" i="1"/>
  <c r="AV281" i="1" s="1"/>
  <c r="AU280" i="1"/>
  <c r="AV280" i="1" s="1"/>
  <c r="AU278" i="1"/>
  <c r="AV278" i="1" s="1"/>
  <c r="AU277" i="1"/>
  <c r="AV277" i="1" s="1"/>
  <c r="AU276" i="1"/>
  <c r="AV276" i="1" s="1"/>
  <c r="AU274" i="1"/>
  <c r="AV274" i="1" s="1"/>
  <c r="AU272" i="1"/>
  <c r="AV272" i="1" s="1"/>
  <c r="AU271" i="1"/>
  <c r="AV271" i="1" s="1"/>
  <c r="AU270" i="1"/>
  <c r="AV270" i="1" s="1"/>
  <c r="AU269" i="1"/>
  <c r="AV269" i="1" s="1"/>
  <c r="AU268" i="1"/>
  <c r="AV268" i="1" s="1"/>
  <c r="AU266" i="1"/>
  <c r="AV266" i="1" s="1"/>
  <c r="AU265" i="1"/>
  <c r="AV265" i="1" s="1"/>
  <c r="AU264" i="1"/>
  <c r="AV264" i="1" s="1"/>
  <c r="AU263" i="1"/>
  <c r="AV263" i="1" s="1"/>
  <c r="AU262" i="1"/>
  <c r="AV262" i="1" s="1"/>
  <c r="AU261" i="1"/>
  <c r="AV261" i="1" s="1"/>
  <c r="AU260" i="1"/>
  <c r="AV260" i="1" s="1"/>
  <c r="AU259" i="1"/>
  <c r="AV259" i="1" s="1"/>
  <c r="AU257" i="1"/>
  <c r="AV257" i="1" s="1"/>
  <c r="AU256" i="1"/>
  <c r="AV256" i="1" s="1"/>
  <c r="AU253" i="1"/>
  <c r="AV253" i="1" s="1"/>
  <c r="AU254" i="1"/>
  <c r="AV254" i="1" s="1"/>
  <c r="AU252" i="1"/>
  <c r="AV252" i="1" s="1"/>
  <c r="AU250" i="1"/>
  <c r="AV250" i="1" s="1"/>
  <c r="AU248" i="1"/>
  <c r="AV248" i="1" s="1"/>
  <c r="AU247" i="1"/>
  <c r="AV247" i="1" s="1"/>
  <c r="AU244" i="1"/>
  <c r="AV244" i="1" s="1"/>
  <c r="AU243" i="1"/>
  <c r="AV243" i="1" s="1"/>
  <c r="AU242" i="1"/>
  <c r="AV242" i="1" s="1"/>
  <c r="AU241" i="1"/>
  <c r="AV241" i="1" s="1"/>
  <c r="AU240" i="1"/>
  <c r="AV240" i="1" s="1"/>
  <c r="AU239" i="1"/>
  <c r="AV239" i="1" s="1"/>
  <c r="AU238" i="1"/>
  <c r="AV238" i="1" s="1"/>
  <c r="AU236" i="1"/>
  <c r="AV236" i="1" s="1"/>
  <c r="AU235" i="1"/>
  <c r="AV235" i="1" s="1"/>
  <c r="AU234" i="1"/>
  <c r="AV234" i="1" s="1"/>
  <c r="AU232" i="1"/>
  <c r="AV232" i="1" s="1"/>
  <c r="AU230" i="1"/>
  <c r="AV230" i="1" s="1"/>
  <c r="AU229" i="1"/>
  <c r="AV229" i="1" s="1"/>
  <c r="AU228" i="1"/>
  <c r="AV228" i="1" s="1"/>
  <c r="AU227" i="1"/>
  <c r="AV227" i="1" s="1"/>
  <c r="AU226" i="1"/>
  <c r="AV226" i="1" s="1"/>
  <c r="AU225" i="1"/>
  <c r="AV225" i="1" s="1"/>
  <c r="AU224" i="1"/>
  <c r="AV224" i="1" s="1"/>
  <c r="AU223" i="1"/>
  <c r="AV223" i="1" s="1"/>
  <c r="AU222" i="1"/>
  <c r="AV222" i="1" s="1"/>
  <c r="AU221" i="1"/>
  <c r="AV221" i="1" s="1"/>
  <c r="AU220" i="1"/>
  <c r="AV220" i="1" s="1"/>
  <c r="AU219" i="1"/>
  <c r="AV219" i="1" s="1"/>
  <c r="AU218" i="1"/>
  <c r="AV218" i="1" s="1"/>
  <c r="AU217" i="1"/>
  <c r="AV217" i="1" s="1"/>
  <c r="AU215" i="1"/>
  <c r="AV215" i="1" s="1"/>
  <c r="AU214" i="1"/>
  <c r="AV214" i="1" s="1"/>
  <c r="AU213" i="1"/>
  <c r="AV213" i="1" s="1"/>
  <c r="AU212" i="1"/>
  <c r="AV212" i="1" s="1"/>
  <c r="AU211" i="1"/>
  <c r="AV211" i="1" s="1"/>
  <c r="AU210" i="1"/>
  <c r="AV210" i="1" s="1"/>
  <c r="AU209" i="1"/>
  <c r="AV209" i="1" s="1"/>
  <c r="AU208" i="1"/>
  <c r="AV208" i="1" s="1"/>
  <c r="AU207" i="1"/>
  <c r="AV207" i="1" s="1"/>
  <c r="AU206" i="1"/>
  <c r="AV206" i="1" s="1"/>
  <c r="AU205" i="1"/>
  <c r="AV205" i="1" s="1"/>
  <c r="AU204" i="1"/>
  <c r="AV204" i="1" s="1"/>
  <c r="AU203" i="1"/>
  <c r="AV203" i="1" s="1"/>
  <c r="AU202" i="1"/>
  <c r="AV202" i="1" s="1"/>
  <c r="AU201" i="1"/>
  <c r="AV201" i="1" s="1"/>
  <c r="AU200" i="1"/>
  <c r="AV200" i="1" s="1"/>
  <c r="AU199" i="1"/>
  <c r="AV199" i="1" s="1"/>
  <c r="AU198" i="1"/>
  <c r="AV198" i="1" s="1"/>
  <c r="AU197" i="1"/>
  <c r="AV197" i="1" s="1"/>
  <c r="AU196" i="1"/>
  <c r="AV196" i="1" s="1"/>
  <c r="AU195" i="1"/>
  <c r="AV195" i="1" s="1"/>
  <c r="AU194" i="1"/>
  <c r="AV194" i="1" s="1"/>
  <c r="AU193" i="1"/>
  <c r="AV193" i="1" s="1"/>
  <c r="AU192" i="1"/>
  <c r="AV192" i="1" s="1"/>
  <c r="AU191" i="1"/>
  <c r="AV191" i="1" s="1"/>
  <c r="AU190" i="1"/>
  <c r="AV190" i="1" s="1"/>
  <c r="AU189" i="1"/>
  <c r="AV189" i="1" s="1"/>
  <c r="AU188" i="1"/>
  <c r="AV188" i="1" s="1"/>
  <c r="AU187" i="1"/>
  <c r="AV187" i="1" s="1"/>
  <c r="AU186" i="1"/>
  <c r="AV186" i="1" s="1"/>
  <c r="AU185" i="1"/>
  <c r="AV185" i="1" s="1"/>
  <c r="AU183" i="1"/>
  <c r="AV183" i="1" s="1"/>
  <c r="AU182" i="1"/>
  <c r="AV182" i="1" s="1"/>
  <c r="AU181" i="1"/>
  <c r="AV181" i="1" s="1"/>
  <c r="AU180" i="1"/>
  <c r="AV180" i="1" s="1"/>
  <c r="AU179" i="1"/>
  <c r="AV179" i="1" s="1"/>
  <c r="AU178" i="1"/>
  <c r="AV178" i="1" s="1"/>
  <c r="AU177" i="1"/>
  <c r="AV177" i="1" s="1"/>
  <c r="AU176" i="1"/>
  <c r="AV176" i="1" s="1"/>
  <c r="AU174" i="1"/>
  <c r="AV174" i="1" s="1"/>
  <c r="AU173" i="1"/>
  <c r="AV173" i="1" s="1"/>
  <c r="AU172" i="1"/>
  <c r="AV172" i="1" s="1"/>
  <c r="AU171" i="1"/>
  <c r="AV171" i="1" s="1"/>
  <c r="AU170" i="1"/>
  <c r="AV170" i="1" s="1"/>
  <c r="AU169" i="1"/>
  <c r="AV169" i="1" s="1"/>
  <c r="AU167" i="1"/>
  <c r="AV167" i="1" s="1"/>
  <c r="AU166" i="1"/>
  <c r="AV166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5" i="1"/>
  <c r="AV155" i="1" s="1"/>
  <c r="AU154" i="1"/>
  <c r="AV154" i="1" s="1"/>
  <c r="AU153" i="1"/>
  <c r="AV153" i="1" s="1"/>
  <c r="AU152" i="1"/>
  <c r="AV152" i="1" s="1"/>
  <c r="AU151" i="1"/>
  <c r="AV151" i="1" s="1"/>
  <c r="AU149" i="1"/>
  <c r="AV149" i="1" s="1"/>
  <c r="AU148" i="1"/>
  <c r="AV148" i="1" s="1"/>
  <c r="AU147" i="1"/>
  <c r="AV147" i="1" s="1"/>
  <c r="AU146" i="1"/>
  <c r="AV146" i="1" s="1"/>
  <c r="AU145" i="1"/>
  <c r="AV145" i="1" s="1"/>
  <c r="AU144" i="1"/>
  <c r="AV144" i="1" s="1"/>
  <c r="AU143" i="1"/>
  <c r="AV143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U137" i="1"/>
  <c r="AV137" i="1" s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AU122" i="1"/>
  <c r="AV122" i="1" s="1"/>
  <c r="AU121" i="1"/>
  <c r="AV121" i="1" s="1"/>
  <c r="AU120" i="1"/>
  <c r="AV120" i="1" s="1"/>
  <c r="AU119" i="1"/>
  <c r="AV119" i="1" s="1"/>
  <c r="AU117" i="1"/>
  <c r="AV117" i="1" s="1"/>
  <c r="AU115" i="1"/>
  <c r="AV115" i="1" s="1"/>
  <c r="AU114" i="1"/>
  <c r="AV114" i="1" s="1"/>
  <c r="AU113" i="1"/>
  <c r="AV113" i="1" s="1"/>
  <c r="AU112" i="1"/>
  <c r="AV112" i="1" s="1"/>
  <c r="AU111" i="1"/>
  <c r="AV111" i="1" s="1"/>
  <c r="AU110" i="1"/>
  <c r="AV110" i="1" s="1"/>
  <c r="AU109" i="1"/>
  <c r="AV109" i="1" s="1"/>
  <c r="AU107" i="1"/>
  <c r="AV107" i="1" s="1"/>
  <c r="AU106" i="1"/>
  <c r="AV106" i="1" s="1"/>
  <c r="AU104" i="1"/>
  <c r="AV104" i="1" s="1"/>
  <c r="AU103" i="1"/>
  <c r="AV103" i="1" s="1"/>
  <c r="AU102" i="1"/>
  <c r="AV102" i="1" s="1"/>
  <c r="AU101" i="1"/>
  <c r="AV101" i="1" s="1"/>
  <c r="AU98" i="1"/>
  <c r="AV98" i="1" s="1"/>
  <c r="AU96" i="1"/>
  <c r="AV96" i="1" s="1"/>
  <c r="AU94" i="1"/>
  <c r="AV94" i="1" s="1"/>
  <c r="AU92" i="1"/>
  <c r="AV92" i="1" s="1"/>
  <c r="AU90" i="1"/>
  <c r="AV90" i="1" s="1"/>
  <c r="AU89" i="1"/>
  <c r="AV89" i="1" s="1"/>
  <c r="AU88" i="1"/>
  <c r="AV88" i="1" s="1"/>
  <c r="AU87" i="1"/>
  <c r="AV87" i="1" s="1"/>
  <c r="AU86" i="1"/>
  <c r="AV86" i="1" s="1"/>
  <c r="AU85" i="1"/>
  <c r="AV85" i="1" s="1"/>
  <c r="AU84" i="1"/>
  <c r="AV84" i="1" s="1"/>
  <c r="AU83" i="1"/>
  <c r="AV83" i="1" s="1"/>
  <c r="AU79" i="1"/>
  <c r="AV79" i="1" s="1"/>
  <c r="AU78" i="1"/>
  <c r="AV78" i="1" s="1"/>
  <c r="AU77" i="1"/>
  <c r="AV77" i="1" s="1"/>
  <c r="AU76" i="1"/>
  <c r="AV76" i="1" s="1"/>
  <c r="AU74" i="1"/>
  <c r="AV74" i="1" s="1"/>
  <c r="AU72" i="1"/>
  <c r="AV72" i="1" s="1"/>
  <c r="AU70" i="1"/>
  <c r="AV70" i="1" s="1"/>
  <c r="AU68" i="1"/>
  <c r="AV68" i="1" s="1"/>
  <c r="AU67" i="1"/>
  <c r="AV67" i="1" s="1"/>
  <c r="AU65" i="1"/>
  <c r="AV65" i="1" s="1"/>
  <c r="AU64" i="1"/>
  <c r="AV64" i="1" s="1"/>
  <c r="AU63" i="1"/>
  <c r="AV63" i="1" s="1"/>
  <c r="AU62" i="1"/>
  <c r="AV62" i="1" s="1"/>
  <c r="AU61" i="1"/>
  <c r="AV61" i="1" s="1"/>
  <c r="AU59" i="1"/>
  <c r="AV59" i="1" s="1"/>
  <c r="AU58" i="1"/>
  <c r="AV58" i="1" s="1"/>
  <c r="AU56" i="1"/>
  <c r="AV56" i="1" s="1"/>
  <c r="AU55" i="1"/>
  <c r="AV55" i="1" s="1"/>
  <c r="AU48" i="1"/>
  <c r="AV48" i="1" s="1"/>
  <c r="AU47" i="1"/>
  <c r="AV47" i="1" s="1"/>
  <c r="AU46" i="1"/>
  <c r="AV46" i="1" s="1"/>
  <c r="AU45" i="1"/>
  <c r="AV45" i="1" s="1"/>
  <c r="AU42" i="1"/>
  <c r="AV42" i="1" s="1"/>
  <c r="AU41" i="1"/>
  <c r="AV41" i="1" s="1"/>
  <c r="AU39" i="1"/>
  <c r="AV39" i="1" s="1"/>
  <c r="AU36" i="1"/>
  <c r="AV36" i="1" s="1"/>
  <c r="AU34" i="1"/>
  <c r="AV34" i="1" s="1"/>
  <c r="AU32" i="1"/>
  <c r="AV32" i="1" s="1"/>
  <c r="AU29" i="1"/>
  <c r="AV29" i="1" s="1"/>
  <c r="AU28" i="1"/>
  <c r="AV28" i="1" s="1"/>
  <c r="AU27" i="1"/>
  <c r="AV27" i="1" s="1"/>
  <c r="AU26" i="1"/>
  <c r="AV26" i="1" s="1"/>
  <c r="AU24" i="1"/>
  <c r="AV24" i="1" s="1"/>
  <c r="AU23" i="1"/>
  <c r="AV23" i="1" s="1"/>
  <c r="AU20" i="1"/>
  <c r="AV20" i="1" s="1"/>
  <c r="AU13" i="1"/>
  <c r="AV13" i="1" s="1"/>
  <c r="AU7" i="1"/>
  <c r="AV7" i="1" s="1"/>
  <c r="AX426" i="1"/>
  <c r="AY426" i="1" s="1"/>
  <c r="AX425" i="1"/>
  <c r="AY425" i="1" s="1"/>
  <c r="AX424" i="1"/>
  <c r="AY424" i="1" s="1"/>
  <c r="AX423" i="1"/>
  <c r="AY423" i="1" s="1"/>
  <c r="AX422" i="1"/>
  <c r="AY422" i="1" s="1"/>
  <c r="AX421" i="1"/>
  <c r="AY421" i="1" s="1"/>
  <c r="AX419" i="1"/>
  <c r="AY419" i="1" s="1"/>
  <c r="AX418" i="1"/>
  <c r="AY418" i="1" s="1"/>
  <c r="AX417" i="1"/>
  <c r="AY417" i="1" s="1"/>
  <c r="AX416" i="1"/>
  <c r="AY416" i="1" s="1"/>
  <c r="AX415" i="1"/>
  <c r="AY415" i="1" s="1"/>
  <c r="AX413" i="1"/>
  <c r="AY413" i="1" s="1"/>
  <c r="AX412" i="1"/>
  <c r="AY412" i="1" s="1"/>
  <c r="AX411" i="1"/>
  <c r="AY411" i="1" s="1"/>
  <c r="AX410" i="1"/>
  <c r="AY410" i="1" s="1"/>
  <c r="AX409" i="1"/>
  <c r="AY409" i="1" s="1"/>
  <c r="AX408" i="1"/>
  <c r="AY408" i="1" s="1"/>
  <c r="AX407" i="1"/>
  <c r="AY407" i="1" s="1"/>
  <c r="AX406" i="1"/>
  <c r="AY406" i="1" s="1"/>
  <c r="AX405" i="1"/>
  <c r="AY405" i="1" s="1"/>
  <c r="AX404" i="1"/>
  <c r="AY404" i="1" s="1"/>
  <c r="AX403" i="1"/>
  <c r="AY403" i="1" s="1"/>
  <c r="AX402" i="1"/>
  <c r="AY402" i="1" s="1"/>
  <c r="AX401" i="1"/>
  <c r="AY401" i="1" s="1"/>
  <c r="AX398" i="1"/>
  <c r="AY398" i="1" s="1"/>
  <c r="AX397" i="1"/>
  <c r="AY397" i="1" s="1"/>
  <c r="AX396" i="1"/>
  <c r="AY396" i="1" s="1"/>
  <c r="AX395" i="1"/>
  <c r="AY395" i="1" s="1"/>
  <c r="AX394" i="1"/>
  <c r="AY394" i="1" s="1"/>
  <c r="AX393" i="1"/>
  <c r="AY393" i="1" s="1"/>
  <c r="AX392" i="1"/>
  <c r="AY392" i="1" s="1"/>
  <c r="AX391" i="1"/>
  <c r="AY391" i="1" s="1"/>
  <c r="AX390" i="1"/>
  <c r="AY390" i="1" s="1"/>
  <c r="AX389" i="1"/>
  <c r="AY389" i="1" s="1"/>
  <c r="AX388" i="1"/>
  <c r="AY388" i="1" s="1"/>
  <c r="AX387" i="1"/>
  <c r="AY387" i="1" s="1"/>
  <c r="AX386" i="1"/>
  <c r="AY386" i="1" s="1"/>
  <c r="AX385" i="1"/>
  <c r="AY385" i="1" s="1"/>
  <c r="AX384" i="1"/>
  <c r="AY384" i="1" s="1"/>
  <c r="AX383" i="1"/>
  <c r="AY383" i="1" s="1"/>
  <c r="AX382" i="1"/>
  <c r="AY382" i="1" s="1"/>
  <c r="AX381" i="1"/>
  <c r="AY381" i="1" s="1"/>
  <c r="AX380" i="1"/>
  <c r="AY380" i="1" s="1"/>
  <c r="AX379" i="1"/>
  <c r="AY379" i="1" s="1"/>
  <c r="AX378" i="1"/>
  <c r="AY378" i="1" s="1"/>
  <c r="AX377" i="1"/>
  <c r="AY377" i="1" s="1"/>
  <c r="AX376" i="1"/>
  <c r="AY376" i="1" s="1"/>
  <c r="AX375" i="1"/>
  <c r="AY375" i="1" s="1"/>
  <c r="AX374" i="1"/>
  <c r="AY374" i="1" s="1"/>
  <c r="AX373" i="1"/>
  <c r="AY373" i="1" s="1"/>
  <c r="AX372" i="1"/>
  <c r="AY372" i="1" s="1"/>
  <c r="AX370" i="1"/>
  <c r="AY370" i="1" s="1"/>
  <c r="AX369" i="1"/>
  <c r="AY369" i="1" s="1"/>
  <c r="AX368" i="1"/>
  <c r="AY368" i="1" s="1"/>
  <c r="AX367" i="1"/>
  <c r="AY367" i="1" s="1"/>
  <c r="AX366" i="1"/>
  <c r="AY366" i="1" s="1"/>
  <c r="AX365" i="1"/>
  <c r="AY365" i="1" s="1"/>
  <c r="AX364" i="1"/>
  <c r="AY364" i="1" s="1"/>
  <c r="AX363" i="1"/>
  <c r="AY363" i="1" s="1"/>
  <c r="AX362" i="1"/>
  <c r="AY362" i="1" s="1"/>
  <c r="AX361" i="1"/>
  <c r="AY361" i="1" s="1"/>
  <c r="AX360" i="1"/>
  <c r="AY360" i="1" s="1"/>
  <c r="AX359" i="1"/>
  <c r="AY359" i="1" s="1"/>
  <c r="AX358" i="1"/>
  <c r="AY358" i="1" s="1"/>
  <c r="AX357" i="1"/>
  <c r="AY357" i="1" s="1"/>
  <c r="AX356" i="1"/>
  <c r="AY356" i="1" s="1"/>
  <c r="AX355" i="1"/>
  <c r="AY355" i="1" s="1"/>
  <c r="AX354" i="1"/>
  <c r="AY354" i="1" s="1"/>
  <c r="AX353" i="1"/>
  <c r="AY353" i="1" s="1"/>
  <c r="AX352" i="1"/>
  <c r="AY352" i="1" s="1"/>
  <c r="AX351" i="1"/>
  <c r="AY351" i="1" s="1"/>
  <c r="AX350" i="1"/>
  <c r="AY350" i="1" s="1"/>
  <c r="AX349" i="1"/>
  <c r="AY349" i="1" s="1"/>
  <c r="AX348" i="1"/>
  <c r="AY348" i="1" s="1"/>
  <c r="AX347" i="1"/>
  <c r="AY347" i="1" s="1"/>
  <c r="AX346" i="1"/>
  <c r="AY346" i="1" s="1"/>
  <c r="AX345" i="1"/>
  <c r="AY345" i="1" s="1"/>
  <c r="AX344" i="1"/>
  <c r="AY344" i="1" s="1"/>
  <c r="AX343" i="1"/>
  <c r="AY343" i="1" s="1"/>
  <c r="AX342" i="1"/>
  <c r="AY342" i="1" s="1"/>
  <c r="AX341" i="1"/>
  <c r="AY341" i="1" s="1"/>
  <c r="AX340" i="1"/>
  <c r="AY340" i="1" s="1"/>
  <c r="AX339" i="1"/>
  <c r="AY339" i="1" s="1"/>
  <c r="AX338" i="1"/>
  <c r="AY338" i="1" s="1"/>
  <c r="AX337" i="1"/>
  <c r="AY337" i="1" s="1"/>
  <c r="AX336" i="1"/>
  <c r="AY336" i="1" s="1"/>
  <c r="AX335" i="1"/>
  <c r="AY335" i="1" s="1"/>
  <c r="AX333" i="1"/>
  <c r="AY333" i="1" s="1"/>
  <c r="AX332" i="1"/>
  <c r="AY332" i="1" s="1"/>
  <c r="AX330" i="1"/>
  <c r="AY330" i="1" s="1"/>
  <c r="AX329" i="1"/>
  <c r="AY329" i="1" s="1"/>
  <c r="AX328" i="1"/>
  <c r="AY328" i="1" s="1"/>
  <c r="AX327" i="1"/>
  <c r="AY327" i="1" s="1"/>
  <c r="AX326" i="1"/>
  <c r="AY326" i="1" s="1"/>
  <c r="AX325" i="1"/>
  <c r="AY325" i="1" s="1"/>
  <c r="AX324" i="1"/>
  <c r="AY324" i="1" s="1"/>
  <c r="AX323" i="1"/>
  <c r="AY323" i="1" s="1"/>
  <c r="AX321" i="1"/>
  <c r="AY321" i="1" s="1"/>
  <c r="AX320" i="1"/>
  <c r="AY320" i="1" s="1"/>
  <c r="AX319" i="1"/>
  <c r="AY319" i="1" s="1"/>
  <c r="AX317" i="1"/>
  <c r="AY317" i="1" s="1"/>
  <c r="AX316" i="1"/>
  <c r="AY316" i="1" s="1"/>
  <c r="AX315" i="1"/>
  <c r="AY315" i="1" s="1"/>
  <c r="AX314" i="1"/>
  <c r="AY314" i="1" s="1"/>
  <c r="AX313" i="1"/>
  <c r="AY313" i="1" s="1"/>
  <c r="AX312" i="1"/>
  <c r="AY312" i="1" s="1"/>
  <c r="AX311" i="1"/>
  <c r="AY311" i="1" s="1"/>
  <c r="AX310" i="1"/>
  <c r="AY310" i="1" s="1"/>
  <c r="AX308" i="1"/>
  <c r="AY308" i="1" s="1"/>
  <c r="AX306" i="1"/>
  <c r="AY306" i="1" s="1"/>
  <c r="AX305" i="1"/>
  <c r="AY305" i="1" s="1"/>
  <c r="AX304" i="1"/>
  <c r="AY304" i="1" s="1"/>
  <c r="AX303" i="1"/>
  <c r="AY303" i="1" s="1"/>
  <c r="AX302" i="1"/>
  <c r="AY302" i="1" s="1"/>
  <c r="AX301" i="1"/>
  <c r="AY301" i="1" s="1"/>
  <c r="AX300" i="1"/>
  <c r="AY300" i="1" s="1"/>
  <c r="AX299" i="1"/>
  <c r="AY299" i="1" s="1"/>
  <c r="AX298" i="1"/>
  <c r="AY298" i="1" s="1"/>
  <c r="AX297" i="1"/>
  <c r="AY297" i="1" s="1"/>
  <c r="AX296" i="1"/>
  <c r="AY296" i="1" s="1"/>
  <c r="AX295" i="1"/>
  <c r="AY295" i="1" s="1"/>
  <c r="AX293" i="1"/>
  <c r="AY293" i="1" s="1"/>
  <c r="AX292" i="1"/>
  <c r="AY292" i="1" s="1"/>
  <c r="AX291" i="1"/>
  <c r="AY291" i="1" s="1"/>
  <c r="AX290" i="1"/>
  <c r="AY290" i="1" s="1"/>
  <c r="AX289" i="1"/>
  <c r="AY289" i="1" s="1"/>
  <c r="AX288" i="1"/>
  <c r="AY288" i="1" s="1"/>
  <c r="AX287" i="1"/>
  <c r="AY287" i="1" s="1"/>
  <c r="AX286" i="1"/>
  <c r="AY286" i="1" s="1"/>
  <c r="AX284" i="1"/>
  <c r="AY284" i="1" s="1"/>
  <c r="AX283" i="1"/>
  <c r="AY283" i="1" s="1"/>
  <c r="AX282" i="1"/>
  <c r="AY282" i="1" s="1"/>
  <c r="AX281" i="1"/>
  <c r="AY281" i="1" s="1"/>
  <c r="AX280" i="1"/>
  <c r="AY280" i="1" s="1"/>
  <c r="AX279" i="1"/>
  <c r="AY279" i="1" s="1"/>
  <c r="AX278" i="1"/>
  <c r="AY278" i="1" s="1"/>
  <c r="AX277" i="1"/>
  <c r="AY277" i="1" s="1"/>
  <c r="AX276" i="1"/>
  <c r="AY276" i="1" s="1"/>
  <c r="AX275" i="1"/>
  <c r="AY275" i="1" s="1"/>
  <c r="AX274" i="1"/>
  <c r="AY274" i="1" s="1"/>
  <c r="AX273" i="1"/>
  <c r="AY273" i="1" s="1"/>
  <c r="AX272" i="1"/>
  <c r="AY272" i="1" s="1"/>
  <c r="AX271" i="1"/>
  <c r="AY271" i="1" s="1"/>
  <c r="AX270" i="1"/>
  <c r="AY270" i="1" s="1"/>
  <c r="AX269" i="1"/>
  <c r="AY269" i="1" s="1"/>
  <c r="AX268" i="1"/>
  <c r="AY268" i="1" s="1"/>
  <c r="AX267" i="1"/>
  <c r="AY267" i="1" s="1"/>
  <c r="AX266" i="1"/>
  <c r="AY266" i="1" s="1"/>
  <c r="AX265" i="1"/>
  <c r="AY265" i="1" s="1"/>
  <c r="AX264" i="1"/>
  <c r="AY264" i="1" s="1"/>
  <c r="AX263" i="1"/>
  <c r="AY263" i="1" s="1"/>
  <c r="AX262" i="1"/>
  <c r="AY262" i="1" s="1"/>
  <c r="AX261" i="1"/>
  <c r="AY261" i="1" s="1"/>
  <c r="AX260" i="1"/>
  <c r="AY260" i="1" s="1"/>
  <c r="AX259" i="1"/>
  <c r="AY259" i="1" s="1"/>
  <c r="AX258" i="1"/>
  <c r="AY258" i="1" s="1"/>
  <c r="AX257" i="1"/>
  <c r="AY257" i="1" s="1"/>
  <c r="AX256" i="1"/>
  <c r="AY256" i="1" s="1"/>
  <c r="AX255" i="1"/>
  <c r="AY255" i="1" s="1"/>
  <c r="AX254" i="1"/>
  <c r="AY254" i="1" s="1"/>
  <c r="AX253" i="1"/>
  <c r="AY253" i="1" s="1"/>
  <c r="AX252" i="1"/>
  <c r="AY252" i="1" s="1"/>
  <c r="AX251" i="1"/>
  <c r="AY251" i="1" s="1"/>
  <c r="AX250" i="1"/>
  <c r="AY250" i="1" s="1"/>
  <c r="AX249" i="1"/>
  <c r="AY249" i="1" s="1"/>
  <c r="AX248" i="1"/>
  <c r="AY248" i="1" s="1"/>
  <c r="AX247" i="1"/>
  <c r="AY247" i="1" s="1"/>
  <c r="AX246" i="1"/>
  <c r="AY246" i="1" s="1"/>
  <c r="AX245" i="1"/>
  <c r="AY245" i="1" s="1"/>
  <c r="AX244" i="1"/>
  <c r="AY244" i="1" s="1"/>
  <c r="AX243" i="1"/>
  <c r="AY243" i="1" s="1"/>
  <c r="AX242" i="1"/>
  <c r="AY242" i="1" s="1"/>
  <c r="AX241" i="1"/>
  <c r="AY241" i="1" s="1"/>
  <c r="AX240" i="1"/>
  <c r="AY240" i="1" s="1"/>
  <c r="AX239" i="1"/>
  <c r="AY239" i="1" s="1"/>
  <c r="AX238" i="1"/>
  <c r="AY238" i="1" s="1"/>
  <c r="AX236" i="1"/>
  <c r="AY236" i="1" s="1"/>
  <c r="AX235" i="1"/>
  <c r="AY235" i="1" s="1"/>
  <c r="AX234" i="1"/>
  <c r="AY234" i="1" s="1"/>
  <c r="AX233" i="1"/>
  <c r="AY233" i="1" s="1"/>
  <c r="AX232" i="1"/>
  <c r="AY232" i="1" s="1"/>
  <c r="AX231" i="1"/>
  <c r="AY231" i="1" s="1"/>
  <c r="AX230" i="1"/>
  <c r="AY230" i="1" s="1"/>
  <c r="AX229" i="1"/>
  <c r="AY229" i="1" s="1"/>
  <c r="AX228" i="1"/>
  <c r="AY228" i="1" s="1"/>
  <c r="AX227" i="1"/>
  <c r="AY227" i="1" s="1"/>
  <c r="AX226" i="1"/>
  <c r="AY226" i="1" s="1"/>
  <c r="AX225" i="1"/>
  <c r="AY225" i="1" s="1"/>
  <c r="AX224" i="1"/>
  <c r="AY224" i="1" s="1"/>
  <c r="AX223" i="1"/>
  <c r="AY223" i="1" s="1"/>
  <c r="AX222" i="1"/>
  <c r="AY222" i="1" s="1"/>
  <c r="AX221" i="1"/>
  <c r="AY221" i="1" s="1"/>
  <c r="AX220" i="1"/>
  <c r="AY220" i="1" s="1"/>
  <c r="AX219" i="1"/>
  <c r="AY219" i="1" s="1"/>
  <c r="AX218" i="1"/>
  <c r="AY218" i="1" s="1"/>
  <c r="AX217" i="1"/>
  <c r="AY217" i="1" s="1"/>
  <c r="AX216" i="1"/>
  <c r="AY216" i="1" s="1"/>
  <c r="AX214" i="1"/>
  <c r="AY214" i="1" s="1"/>
  <c r="AX213" i="1"/>
  <c r="AY213" i="1" s="1"/>
  <c r="AX212" i="1"/>
  <c r="AY212" i="1" s="1"/>
  <c r="AX211" i="1"/>
  <c r="AY211" i="1" s="1"/>
  <c r="AX210" i="1"/>
  <c r="AY210" i="1" s="1"/>
  <c r="AX209" i="1"/>
  <c r="AY209" i="1" s="1"/>
  <c r="AX206" i="1"/>
  <c r="AY206" i="1" s="1"/>
  <c r="AX205" i="1"/>
  <c r="AY205" i="1" s="1"/>
  <c r="AX204" i="1"/>
  <c r="AY204" i="1" s="1"/>
  <c r="AX203" i="1"/>
  <c r="AY203" i="1" s="1"/>
  <c r="AX201" i="1"/>
  <c r="AY201" i="1" s="1"/>
  <c r="AX200" i="1"/>
  <c r="AY200" i="1" s="1"/>
  <c r="AX199" i="1"/>
  <c r="AY199" i="1" s="1"/>
  <c r="AX197" i="1"/>
  <c r="AY197" i="1" s="1"/>
  <c r="AX196" i="1"/>
  <c r="AY196" i="1" s="1"/>
  <c r="AX195" i="1"/>
  <c r="AY195" i="1" s="1"/>
  <c r="AX194" i="1"/>
  <c r="AY194" i="1" s="1"/>
  <c r="AX193" i="1"/>
  <c r="AY193" i="1" s="1"/>
  <c r="AX192" i="1"/>
  <c r="AY192" i="1" s="1"/>
  <c r="AX191" i="1"/>
  <c r="AY191" i="1" s="1"/>
  <c r="AX190" i="1"/>
  <c r="AY190" i="1" s="1"/>
  <c r="AX189" i="1"/>
  <c r="AY189" i="1" s="1"/>
  <c r="AX188" i="1"/>
  <c r="AY188" i="1" s="1"/>
  <c r="AX187" i="1"/>
  <c r="AY187" i="1" s="1"/>
  <c r="AX186" i="1"/>
  <c r="AY186" i="1" s="1"/>
  <c r="AX185" i="1"/>
  <c r="AY185" i="1" s="1"/>
  <c r="AX184" i="1"/>
  <c r="AY184" i="1" s="1"/>
  <c r="AX183" i="1"/>
  <c r="AY183" i="1" s="1"/>
  <c r="AX182" i="1"/>
  <c r="AY182" i="1" s="1"/>
  <c r="AX181" i="1"/>
  <c r="AY181" i="1" s="1"/>
  <c r="AX179" i="1"/>
  <c r="AY179" i="1" s="1"/>
  <c r="AX178" i="1"/>
  <c r="AY178" i="1" s="1"/>
  <c r="AX176" i="1"/>
  <c r="AY176" i="1" s="1"/>
  <c r="AX175" i="1"/>
  <c r="AY175" i="1" s="1"/>
  <c r="AX174" i="1"/>
  <c r="AY174" i="1" s="1"/>
  <c r="AX173" i="1"/>
  <c r="AY173" i="1" s="1"/>
  <c r="AX172" i="1"/>
  <c r="AY172" i="1" s="1"/>
  <c r="AX171" i="1"/>
  <c r="AY171" i="1" s="1"/>
  <c r="AX170" i="1"/>
  <c r="AY170" i="1" s="1"/>
  <c r="AX169" i="1"/>
  <c r="AY169" i="1" s="1"/>
  <c r="AX168" i="1"/>
  <c r="AY168" i="1" s="1"/>
  <c r="AX167" i="1"/>
  <c r="AY167" i="1" s="1"/>
  <c r="AX166" i="1"/>
  <c r="AY166" i="1" s="1"/>
  <c r="AX165" i="1"/>
  <c r="AY165" i="1" s="1"/>
  <c r="AX164" i="1"/>
  <c r="AY164" i="1" s="1"/>
  <c r="AX163" i="1"/>
  <c r="AY163" i="1" s="1"/>
  <c r="AX162" i="1"/>
  <c r="AY162" i="1" s="1"/>
  <c r="AX161" i="1"/>
  <c r="AY161" i="1" s="1"/>
  <c r="AX160" i="1"/>
  <c r="AY160" i="1" s="1"/>
  <c r="AX159" i="1"/>
  <c r="AY159" i="1" s="1"/>
  <c r="AX158" i="1"/>
  <c r="AY158" i="1" s="1"/>
  <c r="AX157" i="1"/>
  <c r="AY157" i="1" s="1"/>
  <c r="AX156" i="1"/>
  <c r="AY156" i="1" s="1"/>
  <c r="AX154" i="1"/>
  <c r="AY154" i="1" s="1"/>
  <c r="AX153" i="1"/>
  <c r="AY153" i="1" s="1"/>
  <c r="AX152" i="1"/>
  <c r="AY152" i="1" s="1"/>
  <c r="AX151" i="1"/>
  <c r="AY151" i="1" s="1"/>
  <c r="AX149" i="1"/>
  <c r="AY149" i="1" s="1"/>
  <c r="AX148" i="1"/>
  <c r="AY148" i="1" s="1"/>
  <c r="AX147" i="1"/>
  <c r="AY147" i="1" s="1"/>
  <c r="AX146" i="1"/>
  <c r="AY146" i="1" s="1"/>
  <c r="AX145" i="1"/>
  <c r="AY145" i="1" s="1"/>
  <c r="AX144" i="1"/>
  <c r="AY144" i="1" s="1"/>
  <c r="AX143" i="1"/>
  <c r="AY143" i="1" s="1"/>
  <c r="AX142" i="1"/>
  <c r="AY142" i="1" s="1"/>
  <c r="AX141" i="1"/>
  <c r="AY141" i="1" s="1"/>
  <c r="AX140" i="1"/>
  <c r="AY140" i="1" s="1"/>
  <c r="AX139" i="1"/>
  <c r="AY139" i="1" s="1"/>
  <c r="AX137" i="1"/>
  <c r="AY137" i="1" s="1"/>
  <c r="AX136" i="1"/>
  <c r="AY136" i="1" s="1"/>
  <c r="AX135" i="1"/>
  <c r="AY135" i="1" s="1"/>
  <c r="AX134" i="1"/>
  <c r="AY134" i="1" s="1"/>
  <c r="AX133" i="1"/>
  <c r="AY133" i="1" s="1"/>
  <c r="AX132" i="1"/>
  <c r="AY132" i="1" s="1"/>
  <c r="AX131" i="1"/>
  <c r="AY131" i="1" s="1"/>
  <c r="AX130" i="1"/>
  <c r="AY130" i="1" s="1"/>
  <c r="AX129" i="1"/>
  <c r="AY129" i="1" s="1"/>
  <c r="AX128" i="1"/>
  <c r="AY128" i="1" s="1"/>
  <c r="AX127" i="1"/>
  <c r="AY127" i="1" s="1"/>
  <c r="AX126" i="1"/>
  <c r="AY126" i="1" s="1"/>
  <c r="AX125" i="1"/>
  <c r="AY125" i="1" s="1"/>
  <c r="AX124" i="1"/>
  <c r="AY124" i="1" s="1"/>
  <c r="AX123" i="1"/>
  <c r="AY123" i="1" s="1"/>
  <c r="AX122" i="1"/>
  <c r="AY122" i="1" s="1"/>
  <c r="AX121" i="1"/>
  <c r="AY121" i="1" s="1"/>
  <c r="AX120" i="1"/>
  <c r="AY120" i="1" s="1"/>
  <c r="AX119" i="1"/>
  <c r="AY119" i="1" s="1"/>
  <c r="AX118" i="1"/>
  <c r="AY118" i="1" s="1"/>
  <c r="AX117" i="1"/>
  <c r="AY117" i="1" s="1"/>
  <c r="AX116" i="1"/>
  <c r="AY116" i="1" s="1"/>
  <c r="AX115" i="1"/>
  <c r="AY115" i="1" s="1"/>
  <c r="AX114" i="1"/>
  <c r="AY114" i="1" s="1"/>
  <c r="AX113" i="1"/>
  <c r="AY113" i="1" s="1"/>
  <c r="AX112" i="1"/>
  <c r="AY112" i="1" s="1"/>
  <c r="AX111" i="1"/>
  <c r="AY111" i="1" s="1"/>
  <c r="AX110" i="1"/>
  <c r="AY110" i="1" s="1"/>
  <c r="AX109" i="1"/>
  <c r="AY109" i="1" s="1"/>
  <c r="AX107" i="1"/>
  <c r="AY107" i="1" s="1"/>
  <c r="AX106" i="1"/>
  <c r="AY106" i="1" s="1"/>
  <c r="AX105" i="1"/>
  <c r="AY105" i="1" s="1"/>
  <c r="AX104" i="1"/>
  <c r="AY104" i="1" s="1"/>
  <c r="AX103" i="1"/>
  <c r="AY103" i="1" s="1"/>
  <c r="AX100" i="1"/>
  <c r="AY100" i="1" s="1"/>
  <c r="AX99" i="1"/>
  <c r="AY99" i="1" s="1"/>
  <c r="AX98" i="1"/>
  <c r="AY98" i="1" s="1"/>
  <c r="AX97" i="1"/>
  <c r="AY97" i="1" s="1"/>
  <c r="AX96" i="1"/>
  <c r="AY96" i="1" s="1"/>
  <c r="AX95" i="1"/>
  <c r="AY95" i="1" s="1"/>
  <c r="AX93" i="1"/>
  <c r="AY93" i="1" s="1"/>
  <c r="AX91" i="1"/>
  <c r="AY91" i="1" s="1"/>
  <c r="AX90" i="1"/>
  <c r="AY90" i="1" s="1"/>
  <c r="AX89" i="1"/>
  <c r="AY89" i="1" s="1"/>
  <c r="AX88" i="1"/>
  <c r="AY88" i="1" s="1"/>
  <c r="AX87" i="1"/>
  <c r="AY87" i="1" s="1"/>
  <c r="AX86" i="1"/>
  <c r="AY86" i="1" s="1"/>
  <c r="AX85" i="1"/>
  <c r="AY85" i="1" s="1"/>
  <c r="AX83" i="1"/>
  <c r="AY83" i="1" s="1"/>
  <c r="AX82" i="1"/>
  <c r="AY82" i="1" s="1"/>
  <c r="AX81" i="1"/>
  <c r="AY81" i="1" s="1"/>
  <c r="AX80" i="1"/>
  <c r="AY80" i="1" s="1"/>
  <c r="AX79" i="1"/>
  <c r="AY79" i="1" s="1"/>
  <c r="AX78" i="1"/>
  <c r="AY78" i="1" s="1"/>
  <c r="AX76" i="1"/>
  <c r="AY76" i="1" s="1"/>
  <c r="AX75" i="1"/>
  <c r="AY75" i="1" s="1"/>
  <c r="AX74" i="1"/>
  <c r="AY74" i="1" s="1"/>
  <c r="AX73" i="1"/>
  <c r="AY73" i="1" s="1"/>
  <c r="AX72" i="1"/>
  <c r="AY72" i="1" s="1"/>
  <c r="AX71" i="1"/>
  <c r="AY71" i="1" s="1"/>
  <c r="AX70" i="1"/>
  <c r="AY70" i="1" s="1"/>
  <c r="AX69" i="1"/>
  <c r="AY69" i="1" s="1"/>
  <c r="AX68" i="1"/>
  <c r="AY68" i="1" s="1"/>
  <c r="AX67" i="1"/>
  <c r="AY67" i="1" s="1"/>
  <c r="AX66" i="1"/>
  <c r="AY66" i="1" s="1"/>
  <c r="AX65" i="1"/>
  <c r="AY65" i="1" s="1"/>
  <c r="AX64" i="1"/>
  <c r="AY64" i="1" s="1"/>
  <c r="AX63" i="1"/>
  <c r="AY63" i="1" s="1"/>
  <c r="AX62" i="1"/>
  <c r="AY62" i="1" s="1"/>
  <c r="AX61" i="1"/>
  <c r="AY61" i="1" s="1"/>
  <c r="AX60" i="1"/>
  <c r="AY60" i="1" s="1"/>
  <c r="AX58" i="1"/>
  <c r="AY58" i="1" s="1"/>
  <c r="AX56" i="1"/>
  <c r="AY56" i="1" s="1"/>
  <c r="AX54" i="1"/>
  <c r="AY54" i="1" s="1"/>
  <c r="AX53" i="1"/>
  <c r="AY53" i="1" s="1"/>
  <c r="AX51" i="1"/>
  <c r="AY51" i="1" s="1"/>
  <c r="AX50" i="1"/>
  <c r="AY50" i="1" s="1"/>
  <c r="AX49" i="1"/>
  <c r="AY49" i="1" s="1"/>
  <c r="AX48" i="1"/>
  <c r="AY48" i="1" s="1"/>
  <c r="AX47" i="1"/>
  <c r="AY47" i="1" s="1"/>
  <c r="AX45" i="1"/>
  <c r="AY45" i="1" s="1"/>
  <c r="AX44" i="1"/>
  <c r="AY44" i="1" s="1"/>
  <c r="AX43" i="1"/>
  <c r="AY43" i="1" s="1"/>
  <c r="AX42" i="1"/>
  <c r="AY42" i="1" s="1"/>
  <c r="AX40" i="1"/>
  <c r="AY40" i="1" s="1"/>
  <c r="AX39" i="1"/>
  <c r="AY39" i="1" s="1"/>
  <c r="AX38" i="1"/>
  <c r="AY38" i="1" s="1"/>
  <c r="AX37" i="1"/>
  <c r="AY37" i="1" s="1"/>
  <c r="AX35" i="1"/>
  <c r="AY35" i="1" s="1"/>
  <c r="AX32" i="1"/>
  <c r="AY32" i="1" s="1"/>
  <c r="AX31" i="1"/>
  <c r="AY31" i="1" s="1"/>
  <c r="AX29" i="1"/>
  <c r="AY29" i="1" s="1"/>
  <c r="AX27" i="1"/>
  <c r="AY27" i="1" s="1"/>
  <c r="AX23" i="1"/>
  <c r="AY23" i="1" s="1"/>
  <c r="AX22" i="1"/>
  <c r="AY22" i="1" s="1"/>
  <c r="AX16" i="1"/>
  <c r="AY16" i="1" s="1"/>
  <c r="AX14" i="1"/>
  <c r="AY14" i="1" s="1"/>
  <c r="AX12" i="1"/>
  <c r="AY12" i="1" s="1"/>
  <c r="AO425" i="1"/>
  <c r="AP425" i="1" s="1"/>
  <c r="AL426" i="1"/>
  <c r="AM426" i="1" s="1"/>
  <c r="AL425" i="1"/>
  <c r="AM425" i="1" s="1"/>
  <c r="AL424" i="1"/>
  <c r="AM424" i="1" s="1"/>
  <c r="AL423" i="1"/>
  <c r="AM423" i="1" s="1"/>
  <c r="AL422" i="1"/>
  <c r="AM422" i="1" s="1"/>
  <c r="AL421" i="1"/>
  <c r="AM421" i="1" s="1"/>
  <c r="AL420" i="1"/>
  <c r="AM420" i="1" s="1"/>
  <c r="AL418" i="1"/>
  <c r="AM418" i="1" s="1"/>
  <c r="AL417" i="1"/>
  <c r="AM417" i="1" s="1"/>
  <c r="AL416" i="1"/>
  <c r="AM416" i="1" s="1"/>
  <c r="AL415" i="1"/>
  <c r="AM415" i="1" s="1"/>
  <c r="AL413" i="1"/>
  <c r="AM413" i="1" s="1"/>
  <c r="AL412" i="1"/>
  <c r="AM412" i="1" s="1"/>
  <c r="AL411" i="1"/>
  <c r="AM411" i="1" s="1"/>
  <c r="AL409" i="1"/>
  <c r="AM409" i="1" s="1"/>
  <c r="AL407" i="1"/>
  <c r="AM407" i="1" s="1"/>
  <c r="AL406" i="1"/>
  <c r="AM406" i="1" s="1"/>
  <c r="AL405" i="1"/>
  <c r="AM405" i="1" s="1"/>
  <c r="AL404" i="1"/>
  <c r="AM404" i="1" s="1"/>
  <c r="AL403" i="1"/>
  <c r="AM403" i="1" s="1"/>
  <c r="AL402" i="1"/>
  <c r="AM402" i="1" s="1"/>
  <c r="AL401" i="1"/>
  <c r="AM401" i="1" s="1"/>
  <c r="AL399" i="1"/>
  <c r="AM399" i="1" s="1"/>
  <c r="AL398" i="1"/>
  <c r="AM398" i="1" s="1"/>
  <c r="AL397" i="1"/>
  <c r="AM397" i="1" s="1"/>
  <c r="AL396" i="1"/>
  <c r="AM396" i="1" s="1"/>
  <c r="AL393" i="1"/>
  <c r="AM393" i="1" s="1"/>
  <c r="AL391" i="1"/>
  <c r="AM391" i="1" s="1"/>
  <c r="AL390" i="1"/>
  <c r="AM390" i="1" s="1"/>
  <c r="AL389" i="1"/>
  <c r="AM389" i="1" s="1"/>
  <c r="AL388" i="1"/>
  <c r="AM388" i="1" s="1"/>
  <c r="AL387" i="1"/>
  <c r="AM387" i="1" s="1"/>
  <c r="AL385" i="1"/>
  <c r="AM385" i="1" s="1"/>
  <c r="AL383" i="1"/>
  <c r="AM383" i="1" s="1"/>
  <c r="AL382" i="1"/>
  <c r="AM382" i="1" s="1"/>
  <c r="AL380" i="1"/>
  <c r="AM380" i="1" s="1"/>
  <c r="AL379" i="1"/>
  <c r="AM379" i="1" s="1"/>
  <c r="AL377" i="1"/>
  <c r="AM377" i="1" s="1"/>
  <c r="AL376" i="1"/>
  <c r="AM376" i="1" s="1"/>
  <c r="AL375" i="1"/>
  <c r="AM375" i="1" s="1"/>
  <c r="AL374" i="1"/>
  <c r="AM374" i="1" s="1"/>
  <c r="AL373" i="1"/>
  <c r="AM373" i="1" s="1"/>
  <c r="AL372" i="1"/>
  <c r="AM372" i="1" s="1"/>
  <c r="AL371" i="1"/>
  <c r="AM371" i="1" s="1"/>
  <c r="AL370" i="1"/>
  <c r="AM370" i="1" s="1"/>
  <c r="AL369" i="1"/>
  <c r="AM369" i="1" s="1"/>
  <c r="AL361" i="1"/>
  <c r="AM361" i="1" s="1"/>
  <c r="AL357" i="1"/>
  <c r="AM357" i="1" s="1"/>
  <c r="AL354" i="1"/>
  <c r="AM354" i="1" s="1"/>
  <c r="AL353" i="1"/>
  <c r="AM353" i="1" s="1"/>
  <c r="AL343" i="1"/>
  <c r="AM343" i="1" s="1"/>
  <c r="AL342" i="1"/>
  <c r="AM342" i="1" s="1"/>
  <c r="AL340" i="1"/>
  <c r="AM340" i="1" s="1"/>
  <c r="AL338" i="1"/>
  <c r="AM338" i="1" s="1"/>
  <c r="AL337" i="1"/>
  <c r="AM337" i="1" s="1"/>
  <c r="AL336" i="1"/>
  <c r="AM336" i="1" s="1"/>
  <c r="AL332" i="1"/>
  <c r="AM332" i="1" s="1"/>
  <c r="AL331" i="1"/>
  <c r="AM331" i="1" s="1"/>
  <c r="AL330" i="1"/>
  <c r="AM330" i="1" s="1"/>
  <c r="AL329" i="1"/>
  <c r="AM329" i="1" s="1"/>
  <c r="AL324" i="1"/>
  <c r="AM324" i="1" s="1"/>
  <c r="AL323" i="1"/>
  <c r="AM323" i="1" s="1"/>
  <c r="AL314" i="1"/>
  <c r="AM314" i="1" s="1"/>
  <c r="AL313" i="1"/>
  <c r="AM313" i="1" s="1"/>
  <c r="AL309" i="1"/>
  <c r="AM309" i="1" s="1"/>
  <c r="AL307" i="1"/>
  <c r="AM307" i="1" s="1"/>
  <c r="AL304" i="1"/>
  <c r="AM304" i="1" s="1"/>
  <c r="AL301" i="1"/>
  <c r="AM301" i="1" s="1"/>
  <c r="AL297" i="1"/>
  <c r="AM297" i="1" s="1"/>
  <c r="AL290" i="1"/>
  <c r="AM290" i="1" s="1"/>
  <c r="AL287" i="1"/>
  <c r="AM287" i="1" s="1"/>
  <c r="AL286" i="1"/>
  <c r="AM286" i="1" s="1"/>
  <c r="AL278" i="1"/>
  <c r="AM278" i="1" s="1"/>
  <c r="AL268" i="1"/>
  <c r="AM268" i="1" s="1"/>
  <c r="AL266" i="1"/>
  <c r="AM266" i="1" s="1"/>
  <c r="AL265" i="1"/>
  <c r="AM265" i="1" s="1"/>
  <c r="AI426" i="1"/>
  <c r="AJ426" i="1" s="1"/>
  <c r="AI425" i="1"/>
  <c r="AJ425" i="1" s="1"/>
  <c r="AI424" i="1"/>
  <c r="AJ424" i="1" s="1"/>
  <c r="AI423" i="1"/>
  <c r="AJ423" i="1" s="1"/>
  <c r="AI422" i="1"/>
  <c r="AJ422" i="1" s="1"/>
  <c r="AI421" i="1"/>
  <c r="AJ421" i="1" s="1"/>
  <c r="AI420" i="1"/>
  <c r="AJ420" i="1" s="1"/>
  <c r="AI419" i="1"/>
  <c r="AJ419" i="1" s="1"/>
  <c r="AI418" i="1"/>
  <c r="AJ418" i="1" s="1"/>
  <c r="AI417" i="1"/>
  <c r="AJ417" i="1" s="1"/>
  <c r="AI416" i="1"/>
  <c r="AJ416" i="1" s="1"/>
  <c r="AI415" i="1"/>
  <c r="AJ415" i="1" s="1"/>
  <c r="AI414" i="1"/>
  <c r="AJ414" i="1" s="1"/>
  <c r="AI413" i="1"/>
  <c r="AJ413" i="1" s="1"/>
  <c r="AI412" i="1"/>
  <c r="AJ412" i="1" s="1"/>
  <c r="AI411" i="1"/>
  <c r="AJ411" i="1" s="1"/>
  <c r="AI410" i="1"/>
  <c r="AJ410" i="1" s="1"/>
  <c r="AI409" i="1"/>
  <c r="AJ409" i="1" s="1"/>
  <c r="AI408" i="1"/>
  <c r="AJ408" i="1" s="1"/>
  <c r="AI407" i="1"/>
  <c r="AJ407" i="1" s="1"/>
  <c r="AI406" i="1"/>
  <c r="AJ406" i="1" s="1"/>
  <c r="AI405" i="1"/>
  <c r="AJ405" i="1" s="1"/>
  <c r="AI404" i="1"/>
  <c r="AJ404" i="1" s="1"/>
  <c r="AI403" i="1"/>
  <c r="AJ403" i="1" s="1"/>
  <c r="AI402" i="1"/>
  <c r="AJ402" i="1" s="1"/>
  <c r="AI401" i="1"/>
  <c r="AJ401" i="1" s="1"/>
  <c r="AI400" i="1"/>
  <c r="AJ400" i="1" s="1"/>
  <c r="AI399" i="1"/>
  <c r="AJ399" i="1" s="1"/>
  <c r="AI398" i="1"/>
  <c r="AJ398" i="1" s="1"/>
  <c r="AI397" i="1"/>
  <c r="AJ397" i="1" s="1"/>
  <c r="AI396" i="1"/>
  <c r="AJ396" i="1" s="1"/>
  <c r="AI395" i="1"/>
  <c r="AJ395" i="1" s="1"/>
  <c r="AI394" i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8" i="1"/>
  <c r="AJ358" i="1" s="1"/>
  <c r="AI357" i="1"/>
  <c r="AJ357" i="1" s="1"/>
  <c r="AI356" i="1"/>
  <c r="AJ356" i="1" s="1"/>
  <c r="AI355" i="1"/>
  <c r="AJ355" i="1" s="1"/>
  <c r="AI354" i="1"/>
  <c r="AJ354" i="1" s="1"/>
  <c r="AI353" i="1"/>
  <c r="AJ353" i="1" s="1"/>
  <c r="AI352" i="1"/>
  <c r="AJ352" i="1" s="1"/>
  <c r="AI351" i="1"/>
  <c r="AJ351" i="1" s="1"/>
  <c r="AI350" i="1"/>
  <c r="AJ350" i="1" s="1"/>
  <c r="AI348" i="1"/>
  <c r="AJ348" i="1" s="1"/>
  <c r="AI346" i="1"/>
  <c r="AJ346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8" i="1"/>
  <c r="AJ328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2" i="1"/>
  <c r="AJ312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6" i="1"/>
  <c r="AJ306" i="1" s="1"/>
  <c r="AI305" i="1"/>
  <c r="AJ305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5" i="1"/>
  <c r="AJ295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9" i="1"/>
  <c r="AJ269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1" i="1"/>
  <c r="AJ251" i="1" s="1"/>
  <c r="AI249" i="1"/>
  <c r="AJ249" i="1" s="1"/>
  <c r="AI248" i="1"/>
  <c r="AJ248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6" i="1"/>
  <c r="AJ236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3" i="1"/>
  <c r="AJ223" i="1" s="1"/>
  <c r="AI222" i="1"/>
  <c r="AJ222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4" i="1"/>
  <c r="AJ214" i="1" s="1"/>
  <c r="AI213" i="1"/>
  <c r="AJ213" i="1" s="1"/>
  <c r="AI212" i="1"/>
  <c r="AJ212" i="1" s="1"/>
  <c r="AI211" i="1"/>
  <c r="AJ211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4" i="1"/>
  <c r="AJ194" i="1" s="1"/>
  <c r="AI193" i="1"/>
  <c r="AJ193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8" i="1"/>
  <c r="AJ178" i="1" s="1"/>
  <c r="AI177" i="1"/>
  <c r="AJ177" i="1" s="1"/>
  <c r="AI176" i="1"/>
  <c r="AJ176" i="1" s="1"/>
  <c r="AI174" i="1"/>
  <c r="AJ174" i="1" s="1"/>
  <c r="AI173" i="1"/>
  <c r="AJ173" i="1" s="1"/>
  <c r="AI171" i="1"/>
  <c r="AJ171" i="1" s="1"/>
  <c r="AI170" i="1"/>
  <c r="AJ170" i="1" s="1"/>
  <c r="AI169" i="1"/>
  <c r="AJ169" i="1" s="1"/>
  <c r="AI167" i="1"/>
  <c r="AJ167" i="1" s="1"/>
  <c r="AI166" i="1"/>
  <c r="AJ166" i="1" s="1"/>
  <c r="AI164" i="1"/>
  <c r="AJ164" i="1" s="1"/>
  <c r="AI163" i="1"/>
  <c r="AJ163" i="1" s="1"/>
  <c r="AI162" i="1"/>
  <c r="AJ162" i="1" s="1"/>
  <c r="AI160" i="1"/>
  <c r="AJ160" i="1" s="1"/>
  <c r="AI159" i="1"/>
  <c r="AJ159" i="1" s="1"/>
  <c r="AI158" i="1"/>
  <c r="AJ158" i="1" s="1"/>
  <c r="AI153" i="1"/>
  <c r="AJ153" i="1" s="1"/>
  <c r="AI152" i="1"/>
  <c r="AJ152" i="1" s="1"/>
  <c r="AI151" i="1"/>
  <c r="AJ151" i="1" s="1"/>
  <c r="AI149" i="1"/>
  <c r="AJ149" i="1" s="1"/>
  <c r="AI147" i="1"/>
  <c r="AJ147" i="1" s="1"/>
  <c r="AI142" i="1"/>
  <c r="AJ142" i="1" s="1"/>
  <c r="AI140" i="1"/>
  <c r="AJ140" i="1" s="1"/>
  <c r="AI139" i="1"/>
  <c r="AJ139" i="1" s="1"/>
  <c r="AI137" i="1"/>
  <c r="AJ137" i="1" s="1"/>
  <c r="AI132" i="1"/>
  <c r="AJ132" i="1" s="1"/>
  <c r="AI131" i="1"/>
  <c r="AJ131" i="1" s="1"/>
  <c r="AI130" i="1"/>
  <c r="AJ130" i="1" s="1"/>
  <c r="AI126" i="1"/>
  <c r="AJ126" i="1" s="1"/>
  <c r="AI125" i="1"/>
  <c r="AJ125" i="1" s="1"/>
  <c r="AI124" i="1"/>
  <c r="AJ124" i="1" s="1"/>
  <c r="AI115" i="1"/>
  <c r="AJ115" i="1" s="1"/>
  <c r="AI109" i="1"/>
  <c r="AJ109" i="1" s="1"/>
  <c r="AI107" i="1"/>
  <c r="AJ107" i="1" s="1"/>
  <c r="AI100" i="1"/>
  <c r="AJ100" i="1" s="1"/>
  <c r="AI71" i="1"/>
  <c r="AJ71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419" i="1"/>
  <c r="AG419" i="1" s="1"/>
  <c r="AF418" i="1"/>
  <c r="AG418" i="1" s="1"/>
  <c r="AF417" i="1"/>
  <c r="AG417" i="1" s="1"/>
  <c r="AF416" i="1"/>
  <c r="AG416" i="1" s="1"/>
  <c r="AF415" i="1"/>
  <c r="AG415" i="1" s="1"/>
  <c r="AF414" i="1"/>
  <c r="AG414" i="1" s="1"/>
  <c r="AF413" i="1"/>
  <c r="AG413" i="1" s="1"/>
  <c r="AF412" i="1"/>
  <c r="AG412" i="1" s="1"/>
  <c r="AF411" i="1"/>
  <c r="AG411" i="1" s="1"/>
  <c r="AF410" i="1"/>
  <c r="AG410" i="1" s="1"/>
  <c r="AF409" i="1"/>
  <c r="AG409" i="1" s="1"/>
  <c r="AF408" i="1"/>
  <c r="AG408" i="1" s="1"/>
  <c r="AF407" i="1"/>
  <c r="AG407" i="1" s="1"/>
  <c r="AF406" i="1"/>
  <c r="AG406" i="1" s="1"/>
  <c r="AF405" i="1"/>
  <c r="AG405" i="1" s="1"/>
  <c r="AF404" i="1"/>
  <c r="AG404" i="1" s="1"/>
  <c r="AF403" i="1"/>
  <c r="AG403" i="1" s="1"/>
  <c r="AF402" i="1"/>
  <c r="AG402" i="1" s="1"/>
  <c r="AF401" i="1"/>
  <c r="AG401" i="1" s="1"/>
  <c r="AF400" i="1"/>
  <c r="AG400" i="1" s="1"/>
  <c r="AF399" i="1"/>
  <c r="AG399" i="1" s="1"/>
  <c r="AF398" i="1"/>
  <c r="AG398" i="1" s="1"/>
  <c r="AF397" i="1"/>
  <c r="AG397" i="1" s="1"/>
  <c r="AF396" i="1"/>
  <c r="AG396" i="1" s="1"/>
  <c r="AF395" i="1"/>
  <c r="AG395" i="1" s="1"/>
  <c r="AF394" i="1"/>
  <c r="AG394" i="1" s="1"/>
  <c r="AF393" i="1"/>
  <c r="AG393" i="1" s="1"/>
  <c r="AF392" i="1"/>
  <c r="AG392" i="1" s="1"/>
  <c r="AF391" i="1"/>
  <c r="AG391" i="1" s="1"/>
  <c r="AF390" i="1"/>
  <c r="AG390" i="1" s="1"/>
  <c r="AF389" i="1"/>
  <c r="AG389" i="1" s="1"/>
  <c r="AF388" i="1"/>
  <c r="AG388" i="1" s="1"/>
  <c r="AF387" i="1"/>
  <c r="AG387" i="1" s="1"/>
  <c r="AF386" i="1"/>
  <c r="AG386" i="1" s="1"/>
  <c r="AF385" i="1"/>
  <c r="AG385" i="1" s="1"/>
  <c r="AF384" i="1"/>
  <c r="AG384" i="1" s="1"/>
  <c r="AF383" i="1"/>
  <c r="AG383" i="1" s="1"/>
  <c r="AF382" i="1"/>
  <c r="AG382" i="1" s="1"/>
  <c r="AF381" i="1"/>
  <c r="AG381" i="1" s="1"/>
  <c r="AF380" i="1"/>
  <c r="AG380" i="1" s="1"/>
  <c r="AF379" i="1"/>
  <c r="AG379" i="1" s="1"/>
  <c r="AF378" i="1"/>
  <c r="AG378" i="1" s="1"/>
  <c r="AF377" i="1"/>
  <c r="AG377" i="1" s="1"/>
  <c r="AF376" i="1"/>
  <c r="AG376" i="1" s="1"/>
  <c r="AF375" i="1"/>
  <c r="AG375" i="1" s="1"/>
  <c r="AF374" i="1"/>
  <c r="AG374" i="1" s="1"/>
  <c r="AF373" i="1"/>
  <c r="AG373" i="1" s="1"/>
  <c r="AF372" i="1"/>
  <c r="AG372" i="1" s="1"/>
  <c r="AF371" i="1"/>
  <c r="AG371" i="1" s="1"/>
  <c r="AF370" i="1"/>
  <c r="AG370" i="1" s="1"/>
  <c r="AF369" i="1"/>
  <c r="AG369" i="1" s="1"/>
  <c r="AF368" i="1"/>
  <c r="AG368" i="1" s="1"/>
  <c r="AF367" i="1"/>
  <c r="AG367" i="1" s="1"/>
  <c r="AF366" i="1"/>
  <c r="AG366" i="1" s="1"/>
  <c r="AF365" i="1"/>
  <c r="AG365" i="1" s="1"/>
  <c r="AF364" i="1"/>
  <c r="AG364" i="1" s="1"/>
  <c r="AF363" i="1"/>
  <c r="AG363" i="1" s="1"/>
  <c r="AF362" i="1"/>
  <c r="AG362" i="1" s="1"/>
  <c r="AF361" i="1"/>
  <c r="AG361" i="1" s="1"/>
  <c r="AF360" i="1"/>
  <c r="AG360" i="1" s="1"/>
  <c r="AF359" i="1"/>
  <c r="AG359" i="1" s="1"/>
  <c r="AF358" i="1"/>
  <c r="AG358" i="1" s="1"/>
  <c r="AF357" i="1"/>
  <c r="AG357" i="1" s="1"/>
  <c r="AF356" i="1"/>
  <c r="AG356" i="1" s="1"/>
  <c r="AF355" i="1"/>
  <c r="AG355" i="1" s="1"/>
  <c r="AF354" i="1"/>
  <c r="AG354" i="1" s="1"/>
  <c r="AF353" i="1"/>
  <c r="AG353" i="1" s="1"/>
  <c r="AF352" i="1"/>
  <c r="AG352" i="1" s="1"/>
  <c r="AF351" i="1"/>
  <c r="AG351" i="1" s="1"/>
  <c r="AF350" i="1"/>
  <c r="AG350" i="1" s="1"/>
  <c r="AF349" i="1"/>
  <c r="AG349" i="1" s="1"/>
  <c r="AF348" i="1"/>
  <c r="AG348" i="1" s="1"/>
  <c r="AF347" i="1"/>
  <c r="AG347" i="1" s="1"/>
  <c r="AF346" i="1"/>
  <c r="AG346" i="1" s="1"/>
  <c r="AF345" i="1"/>
  <c r="AG345" i="1" s="1"/>
  <c r="AF344" i="1"/>
  <c r="AG344" i="1" s="1"/>
  <c r="AF343" i="1"/>
  <c r="AG343" i="1" s="1"/>
  <c r="AF342" i="1"/>
  <c r="AG342" i="1" s="1"/>
  <c r="AF341" i="1"/>
  <c r="AG341" i="1" s="1"/>
  <c r="AF340" i="1"/>
  <c r="AG340" i="1" s="1"/>
  <c r="AF339" i="1"/>
  <c r="AG339" i="1" s="1"/>
  <c r="AF338" i="1"/>
  <c r="AG338" i="1" s="1"/>
  <c r="AF337" i="1"/>
  <c r="AG337" i="1" s="1"/>
  <c r="AF336" i="1"/>
  <c r="AG336" i="1" s="1"/>
  <c r="AF335" i="1"/>
  <c r="AG335" i="1" s="1"/>
  <c r="AF334" i="1"/>
  <c r="AG334" i="1" s="1"/>
  <c r="AF333" i="1"/>
  <c r="AG333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G326" i="1" s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F310" i="1"/>
  <c r="AG310" i="1" s="1"/>
  <c r="AF309" i="1"/>
  <c r="AG309" i="1" s="1"/>
  <c r="AF308" i="1"/>
  <c r="AG308" i="1" s="1"/>
  <c r="AF307" i="1"/>
  <c r="AG307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301" i="1"/>
  <c r="AG301" i="1" s="1"/>
  <c r="AF300" i="1"/>
  <c r="AG300" i="1" s="1"/>
  <c r="AF299" i="1"/>
  <c r="AG299" i="1" s="1"/>
  <c r="AF298" i="1"/>
  <c r="AG298" i="1" s="1"/>
  <c r="AF297" i="1"/>
  <c r="AG297" i="1" s="1"/>
  <c r="AF296" i="1"/>
  <c r="AG296" i="1" s="1"/>
  <c r="AF295" i="1"/>
  <c r="AG295" i="1" s="1"/>
  <c r="AF294" i="1"/>
  <c r="AG294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G282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G276" i="1" s="1"/>
  <c r="AF275" i="1"/>
  <c r="AG275" i="1" s="1"/>
  <c r="AF274" i="1"/>
  <c r="AG274" i="1" s="1"/>
  <c r="AF273" i="1"/>
  <c r="AG273" i="1" s="1"/>
  <c r="AF272" i="1"/>
  <c r="AG272" i="1" s="1"/>
  <c r="AF271" i="1"/>
  <c r="AG271" i="1" s="1"/>
  <c r="AF270" i="1"/>
  <c r="AG270" i="1" s="1"/>
  <c r="AF269" i="1"/>
  <c r="AG269" i="1" s="1"/>
  <c r="AF268" i="1"/>
  <c r="AG268" i="1" s="1"/>
  <c r="AF267" i="1"/>
  <c r="AG267" i="1" s="1"/>
  <c r="AF266" i="1"/>
  <c r="AG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G260" i="1" s="1"/>
  <c r="AF259" i="1"/>
  <c r="AG259" i="1" s="1"/>
  <c r="AF258" i="1"/>
  <c r="AG258" i="1" s="1"/>
  <c r="AF257" i="1"/>
  <c r="AG257" i="1" s="1"/>
  <c r="AF256" i="1"/>
  <c r="AG256" i="1" s="1"/>
  <c r="AF255" i="1"/>
  <c r="AG255" i="1" s="1"/>
  <c r="AF254" i="1"/>
  <c r="AG254" i="1" s="1"/>
  <c r="AF253" i="1"/>
  <c r="AG253" i="1" s="1"/>
  <c r="AF252" i="1"/>
  <c r="AG252" i="1" s="1"/>
  <c r="AF251" i="1"/>
  <c r="AG251" i="1" s="1"/>
  <c r="AF250" i="1"/>
  <c r="AG250" i="1" s="1"/>
  <c r="AF249" i="1"/>
  <c r="AG249" i="1" s="1"/>
  <c r="AF248" i="1"/>
  <c r="AG248" i="1" s="1"/>
  <c r="AF247" i="1"/>
  <c r="AG247" i="1" s="1"/>
  <c r="AF246" i="1"/>
  <c r="AG246" i="1" s="1"/>
  <c r="AF245" i="1"/>
  <c r="AG245" i="1" s="1"/>
  <c r="AF244" i="1"/>
  <c r="AG244" i="1" s="1"/>
  <c r="AF243" i="1"/>
  <c r="AG243" i="1" s="1"/>
  <c r="AF242" i="1"/>
  <c r="AG242" i="1" s="1"/>
  <c r="AF241" i="1"/>
  <c r="AG241" i="1" s="1"/>
  <c r="AF240" i="1"/>
  <c r="AG240" i="1" s="1"/>
  <c r="AF239" i="1"/>
  <c r="AG239" i="1" s="1"/>
  <c r="AF238" i="1"/>
  <c r="AG238" i="1" s="1"/>
  <c r="AF237" i="1"/>
  <c r="AG237" i="1" s="1"/>
  <c r="AF236" i="1"/>
  <c r="AG236" i="1" s="1"/>
  <c r="AF235" i="1"/>
  <c r="AG235" i="1" s="1"/>
  <c r="AF234" i="1"/>
  <c r="AG234" i="1" s="1"/>
  <c r="AF233" i="1"/>
  <c r="AG233" i="1" s="1"/>
  <c r="AF232" i="1"/>
  <c r="AG232" i="1" s="1"/>
  <c r="AF231" i="1"/>
  <c r="AG231" i="1" s="1"/>
  <c r="AF230" i="1"/>
  <c r="AG230" i="1" s="1"/>
  <c r="AF229" i="1"/>
  <c r="AG229" i="1" s="1"/>
  <c r="AF228" i="1"/>
  <c r="AG228" i="1" s="1"/>
  <c r="AF227" i="1"/>
  <c r="AG227" i="1" s="1"/>
  <c r="AF226" i="1"/>
  <c r="AG226" i="1" s="1"/>
  <c r="AF225" i="1"/>
  <c r="AG225" i="1" s="1"/>
  <c r="AF224" i="1"/>
  <c r="AG224" i="1" s="1"/>
  <c r="AF223" i="1"/>
  <c r="AG223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6" i="1"/>
  <c r="AG216" i="1" s="1"/>
  <c r="AF215" i="1"/>
  <c r="AG215" i="1" s="1"/>
  <c r="AF214" i="1"/>
  <c r="AG214" i="1" s="1"/>
  <c r="AF213" i="1"/>
  <c r="AG213" i="1" s="1"/>
  <c r="AF212" i="1"/>
  <c r="AG212" i="1" s="1"/>
  <c r="AF211" i="1"/>
  <c r="AG211" i="1" s="1"/>
  <c r="AF210" i="1"/>
  <c r="AG210" i="1" s="1"/>
  <c r="AF209" i="1"/>
  <c r="AG209" i="1" s="1"/>
  <c r="AF208" i="1"/>
  <c r="AG208" i="1" s="1"/>
  <c r="AF207" i="1"/>
  <c r="AG207" i="1" s="1"/>
  <c r="AF206" i="1"/>
  <c r="AG206" i="1" s="1"/>
  <c r="AF205" i="1"/>
  <c r="AG205" i="1" s="1"/>
  <c r="AF204" i="1"/>
  <c r="AG204" i="1" s="1"/>
  <c r="AF203" i="1"/>
  <c r="AG203" i="1" s="1"/>
  <c r="AF202" i="1"/>
  <c r="AG202" i="1" s="1"/>
  <c r="AF201" i="1"/>
  <c r="AG201" i="1" s="1"/>
  <c r="AF200" i="1"/>
  <c r="AG200" i="1" s="1"/>
  <c r="AF199" i="1"/>
  <c r="AG199" i="1" s="1"/>
  <c r="AF198" i="1"/>
  <c r="AG198" i="1" s="1"/>
  <c r="AF197" i="1"/>
  <c r="AG197" i="1" s="1"/>
  <c r="AF196" i="1"/>
  <c r="AG196" i="1" s="1"/>
  <c r="AF195" i="1"/>
  <c r="AG195" i="1" s="1"/>
  <c r="AF194" i="1"/>
  <c r="AG194" i="1" s="1"/>
  <c r="AF193" i="1"/>
  <c r="AG193" i="1" s="1"/>
  <c r="AF192" i="1"/>
  <c r="AG192" i="1" s="1"/>
  <c r="AF191" i="1"/>
  <c r="AG191" i="1" s="1"/>
  <c r="AF190" i="1"/>
  <c r="AG190" i="1" s="1"/>
  <c r="AF189" i="1"/>
  <c r="AG189" i="1" s="1"/>
  <c r="AF188" i="1"/>
  <c r="AG188" i="1" s="1"/>
  <c r="AF187" i="1"/>
  <c r="AG187" i="1" s="1"/>
  <c r="AF186" i="1"/>
  <c r="AG186" i="1" s="1"/>
  <c r="AF185" i="1"/>
  <c r="AG185" i="1" s="1"/>
  <c r="AF184" i="1"/>
  <c r="AG184" i="1" s="1"/>
  <c r="AF183" i="1"/>
  <c r="AG183" i="1" s="1"/>
  <c r="AF182" i="1"/>
  <c r="AG182" i="1" s="1"/>
  <c r="AF181" i="1"/>
  <c r="AG181" i="1" s="1"/>
  <c r="AF180" i="1"/>
  <c r="AG180" i="1" s="1"/>
  <c r="AF179" i="1"/>
  <c r="AG179" i="1" s="1"/>
  <c r="AF178" i="1"/>
  <c r="AG178" i="1" s="1"/>
  <c r="AF177" i="1"/>
  <c r="AG177" i="1" s="1"/>
  <c r="AF176" i="1"/>
  <c r="AG176" i="1" s="1"/>
  <c r="AF175" i="1"/>
  <c r="AG175" i="1" s="1"/>
  <c r="AF174" i="1"/>
  <c r="AG174" i="1" s="1"/>
  <c r="AF173" i="1"/>
  <c r="AG173" i="1" s="1"/>
  <c r="AF172" i="1"/>
  <c r="AG172" i="1" s="1"/>
  <c r="AF171" i="1"/>
  <c r="AG171" i="1" s="1"/>
  <c r="AF170" i="1"/>
  <c r="AG170" i="1" s="1"/>
  <c r="AF169" i="1"/>
  <c r="AG169" i="1" s="1"/>
  <c r="AF168" i="1"/>
  <c r="AG168" i="1" s="1"/>
  <c r="AF167" i="1"/>
  <c r="AG167" i="1" s="1"/>
  <c r="AF166" i="1"/>
  <c r="AG166" i="1" s="1"/>
  <c r="AF165" i="1"/>
  <c r="AG165" i="1" s="1"/>
  <c r="AF164" i="1"/>
  <c r="AG164" i="1" s="1"/>
  <c r="AF163" i="1"/>
  <c r="AG163" i="1" s="1"/>
  <c r="AF162" i="1"/>
  <c r="AG162" i="1" s="1"/>
  <c r="AF161" i="1"/>
  <c r="AG161" i="1" s="1"/>
  <c r="AF160" i="1"/>
  <c r="AG160" i="1" s="1"/>
  <c r="AF159" i="1"/>
  <c r="AG159" i="1" s="1"/>
  <c r="AF158" i="1"/>
  <c r="AG158" i="1" s="1"/>
  <c r="AF157" i="1"/>
  <c r="AG157" i="1" s="1"/>
  <c r="AF156" i="1"/>
  <c r="AG156" i="1" s="1"/>
  <c r="AF155" i="1"/>
  <c r="AG155" i="1" s="1"/>
  <c r="AF154" i="1"/>
  <c r="AG154" i="1" s="1"/>
  <c r="AF153" i="1"/>
  <c r="AG153" i="1" s="1"/>
  <c r="AF152" i="1"/>
  <c r="AG152" i="1" s="1"/>
  <c r="AF151" i="1"/>
  <c r="AG151" i="1" s="1"/>
  <c r="AF150" i="1"/>
  <c r="AG150" i="1" s="1"/>
  <c r="AF149" i="1"/>
  <c r="AG149" i="1" s="1"/>
  <c r="AF148" i="1"/>
  <c r="AG148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2" i="1"/>
  <c r="AG142" i="1" s="1"/>
  <c r="AF141" i="1"/>
  <c r="AG141" i="1" s="1"/>
  <c r="AF140" i="1"/>
  <c r="AG140" i="1" s="1"/>
  <c r="AF139" i="1"/>
  <c r="AG139" i="1" s="1"/>
  <c r="AF138" i="1"/>
  <c r="AG138" i="1" s="1"/>
  <c r="AF137" i="1"/>
  <c r="AG137" i="1" s="1"/>
  <c r="AF136" i="1"/>
  <c r="AG136" i="1" s="1"/>
  <c r="AF135" i="1"/>
  <c r="AG135" i="1" s="1"/>
  <c r="AF134" i="1"/>
  <c r="AG134" i="1" s="1"/>
  <c r="AF133" i="1"/>
  <c r="AG133" i="1" s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F122" i="1"/>
  <c r="AG122" i="1" s="1"/>
  <c r="AF121" i="1"/>
  <c r="AG121" i="1" s="1"/>
  <c r="AF120" i="1"/>
  <c r="AG120" i="1" s="1"/>
  <c r="AF119" i="1"/>
  <c r="AG119" i="1" s="1"/>
  <c r="AF118" i="1"/>
  <c r="AG118" i="1" s="1"/>
  <c r="AF117" i="1"/>
  <c r="AG117" i="1" s="1"/>
  <c r="AF116" i="1"/>
  <c r="AG116" i="1" s="1"/>
  <c r="AF115" i="1"/>
  <c r="AG115" i="1" s="1"/>
  <c r="AF114" i="1"/>
  <c r="AG114" i="1" s="1"/>
  <c r="AF113" i="1"/>
  <c r="AG113" i="1" s="1"/>
  <c r="AF112" i="1"/>
  <c r="AG112" i="1" s="1"/>
  <c r="AF111" i="1"/>
  <c r="AG111" i="1" s="1"/>
  <c r="AF110" i="1"/>
  <c r="AG110" i="1" s="1"/>
  <c r="AF109" i="1"/>
  <c r="AG109" i="1" s="1"/>
  <c r="AF108" i="1"/>
  <c r="AG108" i="1" s="1"/>
  <c r="AF107" i="1"/>
  <c r="AG107" i="1" s="1"/>
  <c r="AF106" i="1"/>
  <c r="AG106" i="1" s="1"/>
  <c r="AF105" i="1"/>
  <c r="AG105" i="1" s="1"/>
  <c r="AF104" i="1"/>
  <c r="AG104" i="1" s="1"/>
  <c r="AF103" i="1"/>
  <c r="AG103" i="1" s="1"/>
  <c r="AF102" i="1"/>
  <c r="AG102" i="1" s="1"/>
  <c r="AF101" i="1"/>
  <c r="AG101" i="1" s="1"/>
  <c r="AF100" i="1"/>
  <c r="AG100" i="1" s="1"/>
  <c r="AF99" i="1"/>
  <c r="AG99" i="1" s="1"/>
  <c r="AF98" i="1"/>
  <c r="AG98" i="1" s="1"/>
  <c r="AF97" i="1"/>
  <c r="AG97" i="1" s="1"/>
  <c r="AF96" i="1"/>
  <c r="AG96" i="1" s="1"/>
  <c r="AF95" i="1"/>
  <c r="AG95" i="1" s="1"/>
  <c r="AF94" i="1"/>
  <c r="AG94" i="1" s="1"/>
  <c r="AF93" i="1"/>
  <c r="AG93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3" i="1"/>
  <c r="AG73" i="1" s="1"/>
  <c r="AF72" i="1"/>
  <c r="AG72" i="1" s="1"/>
  <c r="AF71" i="1"/>
  <c r="AG71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3" i="1"/>
  <c r="AG53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27" i="1"/>
  <c r="AG27" i="1" s="1"/>
  <c r="AF18" i="1"/>
  <c r="AG18" i="1" s="1"/>
  <c r="AF16" i="1"/>
  <c r="AG16" i="1" s="1"/>
  <c r="AC426" i="1"/>
  <c r="AD426" i="1" s="1"/>
  <c r="AC425" i="1"/>
  <c r="AD425" i="1" s="1"/>
  <c r="AC424" i="1"/>
  <c r="AD424" i="1" s="1"/>
  <c r="AC423" i="1"/>
  <c r="AD423" i="1" s="1"/>
  <c r="AC421" i="1"/>
  <c r="AD421" i="1" s="1"/>
  <c r="AC420" i="1"/>
  <c r="AD420" i="1" s="1"/>
  <c r="AC419" i="1"/>
  <c r="AD419" i="1" s="1"/>
  <c r="AC418" i="1"/>
  <c r="AD418" i="1" s="1"/>
  <c r="AC417" i="1"/>
  <c r="AD417" i="1" s="1"/>
  <c r="AC416" i="1"/>
  <c r="AD416" i="1" s="1"/>
  <c r="AC415" i="1"/>
  <c r="AD415" i="1" s="1"/>
  <c r="AC414" i="1"/>
  <c r="AD414" i="1" s="1"/>
  <c r="AC413" i="1"/>
  <c r="AD413" i="1" s="1"/>
  <c r="AC412" i="1"/>
  <c r="AD412" i="1" s="1"/>
  <c r="AC411" i="1"/>
  <c r="AD411" i="1" s="1"/>
  <c r="AC410" i="1"/>
  <c r="AD410" i="1" s="1"/>
  <c r="AC409" i="1"/>
  <c r="AD409" i="1" s="1"/>
  <c r="AC408" i="1"/>
  <c r="AD408" i="1" s="1"/>
  <c r="AC407" i="1"/>
  <c r="AD407" i="1" s="1"/>
  <c r="AC406" i="1"/>
  <c r="AD406" i="1" s="1"/>
  <c r="AC405" i="1"/>
  <c r="AD405" i="1" s="1"/>
  <c r="AC404" i="1"/>
  <c r="AD404" i="1" s="1"/>
  <c r="AC403" i="1"/>
  <c r="AD403" i="1" s="1"/>
  <c r="AC402" i="1"/>
  <c r="AD402" i="1" s="1"/>
  <c r="AC401" i="1"/>
  <c r="AD401" i="1" s="1"/>
  <c r="AC400" i="1"/>
  <c r="AD400" i="1" s="1"/>
  <c r="AC399" i="1"/>
  <c r="AD399" i="1" s="1"/>
  <c r="AC398" i="1"/>
  <c r="AD398" i="1" s="1"/>
  <c r="AC397" i="1"/>
  <c r="AD397" i="1" s="1"/>
  <c r="AC395" i="1"/>
  <c r="AD395" i="1" s="1"/>
  <c r="AC394" i="1"/>
  <c r="AD394" i="1" s="1"/>
  <c r="AC393" i="1"/>
  <c r="AD393" i="1" s="1"/>
  <c r="AC392" i="1"/>
  <c r="AD392" i="1" s="1"/>
  <c r="AC391" i="1"/>
  <c r="AD391" i="1" s="1"/>
  <c r="AC390" i="1"/>
  <c r="AD390" i="1" s="1"/>
  <c r="AC389" i="1"/>
  <c r="AD389" i="1" s="1"/>
  <c r="AC388" i="1"/>
  <c r="AD388" i="1" s="1"/>
  <c r="AC387" i="1"/>
  <c r="AD387" i="1" s="1"/>
  <c r="AC386" i="1"/>
  <c r="AD386" i="1" s="1"/>
  <c r="AC385" i="1"/>
  <c r="AD385" i="1" s="1"/>
  <c r="AC384" i="1"/>
  <c r="AD384" i="1" s="1"/>
  <c r="AC383" i="1"/>
  <c r="AD383" i="1" s="1"/>
  <c r="AC382" i="1"/>
  <c r="AD382" i="1" s="1"/>
  <c r="AC381" i="1"/>
  <c r="AD381" i="1" s="1"/>
  <c r="AC380" i="1"/>
  <c r="AD380" i="1" s="1"/>
  <c r="AC379" i="1"/>
  <c r="AD379" i="1" s="1"/>
  <c r="AC378" i="1"/>
  <c r="AD378" i="1" s="1"/>
  <c r="AC377" i="1"/>
  <c r="AD377" i="1" s="1"/>
  <c r="AC376" i="1"/>
  <c r="AD376" i="1" s="1"/>
  <c r="AC375" i="1"/>
  <c r="AD375" i="1" s="1"/>
  <c r="AC374" i="1"/>
  <c r="AD374" i="1" s="1"/>
  <c r="AC373" i="1"/>
  <c r="AD373" i="1" s="1"/>
  <c r="AC372" i="1"/>
  <c r="AD372" i="1" s="1"/>
  <c r="AC371" i="1"/>
  <c r="AD371" i="1" s="1"/>
  <c r="AC370" i="1"/>
  <c r="AD370" i="1" s="1"/>
  <c r="AC369" i="1"/>
  <c r="AD369" i="1" s="1"/>
  <c r="AC368" i="1"/>
  <c r="AD368" i="1" s="1"/>
  <c r="AC367" i="1"/>
  <c r="AD367" i="1" s="1"/>
  <c r="AC366" i="1"/>
  <c r="AD366" i="1" s="1"/>
  <c r="AC365" i="1"/>
  <c r="AD365" i="1" s="1"/>
  <c r="AC364" i="1"/>
  <c r="AD364" i="1" s="1"/>
  <c r="AC363" i="1"/>
  <c r="AD363" i="1" s="1"/>
  <c r="AC362" i="1"/>
  <c r="AD362" i="1" s="1"/>
  <c r="AC361" i="1"/>
  <c r="AD361" i="1" s="1"/>
  <c r="AC360" i="1"/>
  <c r="AD360" i="1" s="1"/>
  <c r="AC359" i="1"/>
  <c r="AD359" i="1" s="1"/>
  <c r="AC358" i="1"/>
  <c r="AD358" i="1" s="1"/>
  <c r="AC357" i="1"/>
  <c r="AD357" i="1" s="1"/>
  <c r="AC356" i="1"/>
  <c r="AD356" i="1" s="1"/>
  <c r="AC355" i="1"/>
  <c r="AD355" i="1" s="1"/>
  <c r="AC354" i="1"/>
  <c r="AD354" i="1" s="1"/>
  <c r="AC353" i="1"/>
  <c r="AD353" i="1" s="1"/>
  <c r="AC352" i="1"/>
  <c r="AD352" i="1" s="1"/>
  <c r="AC351" i="1"/>
  <c r="AD351" i="1" s="1"/>
  <c r="AC350" i="1"/>
  <c r="AD350" i="1" s="1"/>
  <c r="AC349" i="1"/>
  <c r="AD349" i="1" s="1"/>
  <c r="AC348" i="1"/>
  <c r="AD348" i="1" s="1"/>
  <c r="AC347" i="1"/>
  <c r="AD347" i="1" s="1"/>
  <c r="AC346" i="1"/>
  <c r="AD346" i="1" s="1"/>
  <c r="AC345" i="1"/>
  <c r="AD345" i="1" s="1"/>
  <c r="AC344" i="1"/>
  <c r="AD344" i="1" s="1"/>
  <c r="AC343" i="1"/>
  <c r="AD343" i="1" s="1"/>
  <c r="AC342" i="1"/>
  <c r="AD342" i="1" s="1"/>
  <c r="AC341" i="1"/>
  <c r="AD341" i="1" s="1"/>
  <c r="AC340" i="1"/>
  <c r="AD340" i="1" s="1"/>
  <c r="AC339" i="1"/>
  <c r="AD339" i="1" s="1"/>
  <c r="AC338" i="1"/>
  <c r="AD338" i="1" s="1"/>
  <c r="AC337" i="1"/>
  <c r="AD337" i="1" s="1"/>
  <c r="AC336" i="1"/>
  <c r="AD336" i="1" s="1"/>
  <c r="AC335" i="1"/>
  <c r="AD335" i="1" s="1"/>
  <c r="AC334" i="1"/>
  <c r="AD334" i="1" s="1"/>
  <c r="AC333" i="1"/>
  <c r="AD333" i="1" s="1"/>
  <c r="AC332" i="1"/>
  <c r="AD332" i="1" s="1"/>
  <c r="AC331" i="1"/>
  <c r="AD331" i="1" s="1"/>
  <c r="AC330" i="1"/>
  <c r="AD330" i="1" s="1"/>
  <c r="AC329" i="1"/>
  <c r="AD329" i="1" s="1"/>
  <c r="AC328" i="1"/>
  <c r="AD328" i="1" s="1"/>
  <c r="AC327" i="1"/>
  <c r="AD327" i="1" s="1"/>
  <c r="AC326" i="1"/>
  <c r="AD326" i="1" s="1"/>
  <c r="AC325" i="1"/>
  <c r="AD325" i="1" s="1"/>
  <c r="AC324" i="1"/>
  <c r="AD324" i="1" s="1"/>
  <c r="AC323" i="1"/>
  <c r="AD323" i="1" s="1"/>
  <c r="AC322" i="1"/>
  <c r="AD322" i="1" s="1"/>
  <c r="AC321" i="1"/>
  <c r="AD321" i="1" s="1"/>
  <c r="AC320" i="1"/>
  <c r="AD320" i="1" s="1"/>
  <c r="AC319" i="1"/>
  <c r="AD319" i="1" s="1"/>
  <c r="AC318" i="1"/>
  <c r="AD318" i="1" s="1"/>
  <c r="AC317" i="1"/>
  <c r="AD317" i="1" s="1"/>
  <c r="AC316" i="1"/>
  <c r="AD316" i="1" s="1"/>
  <c r="AC315" i="1"/>
  <c r="AD315" i="1" s="1"/>
  <c r="AC314" i="1"/>
  <c r="AD314" i="1" s="1"/>
  <c r="AC313" i="1"/>
  <c r="AD313" i="1" s="1"/>
  <c r="AC312" i="1"/>
  <c r="AD312" i="1" s="1"/>
  <c r="AC311" i="1"/>
  <c r="AD311" i="1" s="1"/>
  <c r="AC310" i="1"/>
  <c r="AD310" i="1" s="1"/>
  <c r="AC309" i="1"/>
  <c r="AD309" i="1" s="1"/>
  <c r="AC308" i="1"/>
  <c r="AD308" i="1" s="1"/>
  <c r="AC307" i="1"/>
  <c r="AD307" i="1" s="1"/>
  <c r="AC306" i="1"/>
  <c r="AD306" i="1" s="1"/>
  <c r="AC305" i="1"/>
  <c r="AD305" i="1" s="1"/>
  <c r="AC304" i="1"/>
  <c r="AD304" i="1" s="1"/>
  <c r="AC303" i="1"/>
  <c r="AD303" i="1" s="1"/>
  <c r="AC302" i="1"/>
  <c r="AD302" i="1" s="1"/>
  <c r="AC301" i="1"/>
  <c r="AD301" i="1" s="1"/>
  <c r="AC300" i="1"/>
  <c r="AD300" i="1" s="1"/>
  <c r="AC298" i="1"/>
  <c r="AD298" i="1" s="1"/>
  <c r="AC297" i="1"/>
  <c r="AD297" i="1" s="1"/>
  <c r="AC296" i="1"/>
  <c r="AD296" i="1" s="1"/>
  <c r="AC295" i="1"/>
  <c r="AD295" i="1" s="1"/>
  <c r="AC294" i="1"/>
  <c r="AD294" i="1" s="1"/>
  <c r="AC293" i="1"/>
  <c r="AD293" i="1" s="1"/>
  <c r="AC292" i="1"/>
  <c r="AD292" i="1" s="1"/>
  <c r="AC291" i="1"/>
  <c r="AD291" i="1" s="1"/>
  <c r="AC290" i="1"/>
  <c r="AD290" i="1" s="1"/>
  <c r="AC289" i="1"/>
  <c r="AD289" i="1" s="1"/>
  <c r="AC288" i="1"/>
  <c r="AD288" i="1" s="1"/>
  <c r="AC287" i="1"/>
  <c r="AD287" i="1" s="1"/>
  <c r="AC286" i="1"/>
  <c r="AD286" i="1" s="1"/>
  <c r="AC285" i="1"/>
  <c r="AD285" i="1" s="1"/>
  <c r="AC284" i="1"/>
  <c r="AD284" i="1" s="1"/>
  <c r="AC283" i="1"/>
  <c r="AD283" i="1" s="1"/>
  <c r="AC282" i="1"/>
  <c r="AD282" i="1" s="1"/>
  <c r="AC281" i="1"/>
  <c r="AD281" i="1" s="1"/>
  <c r="AC280" i="1"/>
  <c r="AD280" i="1" s="1"/>
  <c r="AC279" i="1"/>
  <c r="AD279" i="1" s="1"/>
  <c r="AC278" i="1"/>
  <c r="AD278" i="1" s="1"/>
  <c r="AC277" i="1"/>
  <c r="AD277" i="1" s="1"/>
  <c r="AC276" i="1"/>
  <c r="AD276" i="1" s="1"/>
  <c r="AC275" i="1"/>
  <c r="AD275" i="1" s="1"/>
  <c r="AC274" i="1"/>
  <c r="AD274" i="1" s="1"/>
  <c r="AC273" i="1"/>
  <c r="AD273" i="1" s="1"/>
  <c r="AC271" i="1"/>
  <c r="AD271" i="1" s="1"/>
  <c r="AC270" i="1"/>
  <c r="AD270" i="1" s="1"/>
  <c r="AC269" i="1"/>
  <c r="AD269" i="1" s="1"/>
  <c r="AC268" i="1"/>
  <c r="AD268" i="1" s="1"/>
  <c r="AC267" i="1"/>
  <c r="AD267" i="1" s="1"/>
  <c r="AC266" i="1"/>
  <c r="AD266" i="1" s="1"/>
  <c r="AC265" i="1"/>
  <c r="AD265" i="1" s="1"/>
  <c r="AC264" i="1"/>
  <c r="AD264" i="1" s="1"/>
  <c r="AC263" i="1"/>
  <c r="AD263" i="1" s="1"/>
  <c r="AC262" i="1"/>
  <c r="AD262" i="1" s="1"/>
  <c r="AC261" i="1"/>
  <c r="AD261" i="1" s="1"/>
  <c r="AC260" i="1"/>
  <c r="AD260" i="1" s="1"/>
  <c r="AC259" i="1"/>
  <c r="AD259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51" i="1"/>
  <c r="AD251" i="1" s="1"/>
  <c r="AC250" i="1"/>
  <c r="AD250" i="1" s="1"/>
  <c r="AC249" i="1"/>
  <c r="AD249" i="1" s="1"/>
  <c r="AC248" i="1"/>
  <c r="AD248" i="1" s="1"/>
  <c r="AC247" i="1"/>
  <c r="AD247" i="1" s="1"/>
  <c r="AC246" i="1"/>
  <c r="AD246" i="1" s="1"/>
  <c r="AC245" i="1"/>
  <c r="AD245" i="1" s="1"/>
  <c r="AC244" i="1"/>
  <c r="AD244" i="1" s="1"/>
  <c r="AC243" i="1"/>
  <c r="AD243" i="1" s="1"/>
  <c r="AC242" i="1"/>
  <c r="AD242" i="1" s="1"/>
  <c r="AC241" i="1"/>
  <c r="AD241" i="1" s="1"/>
  <c r="AC240" i="1"/>
  <c r="AD240" i="1" s="1"/>
  <c r="AC239" i="1"/>
  <c r="AD239" i="1" s="1"/>
  <c r="AC238" i="1"/>
  <c r="AD238" i="1" s="1"/>
  <c r="AC237" i="1"/>
  <c r="AD237" i="1" s="1"/>
  <c r="AC236" i="1"/>
  <c r="AD236" i="1" s="1"/>
  <c r="AC235" i="1"/>
  <c r="AD235" i="1" s="1"/>
  <c r="AC234" i="1"/>
  <c r="AD234" i="1" s="1"/>
  <c r="AC233" i="1"/>
  <c r="AD233" i="1" s="1"/>
  <c r="AC232" i="1"/>
  <c r="AD232" i="1" s="1"/>
  <c r="AC231" i="1"/>
  <c r="AD231" i="1" s="1"/>
  <c r="AC230" i="1"/>
  <c r="AD230" i="1" s="1"/>
  <c r="AC229" i="1"/>
  <c r="AD229" i="1" s="1"/>
  <c r="AC228" i="1"/>
  <c r="AD228" i="1" s="1"/>
  <c r="AC227" i="1"/>
  <c r="AD227" i="1" s="1"/>
  <c r="AC226" i="1"/>
  <c r="AD226" i="1" s="1"/>
  <c r="AC225" i="1"/>
  <c r="AD225" i="1" s="1"/>
  <c r="AC224" i="1"/>
  <c r="AD224" i="1" s="1"/>
  <c r="AC223" i="1"/>
  <c r="AD223" i="1" s="1"/>
  <c r="AC222" i="1"/>
  <c r="AD222" i="1" s="1"/>
  <c r="AC221" i="1"/>
  <c r="AD221" i="1" s="1"/>
  <c r="AC220" i="1"/>
  <c r="AD220" i="1" s="1"/>
  <c r="AC219" i="1"/>
  <c r="AD219" i="1" s="1"/>
  <c r="AC218" i="1"/>
  <c r="AD218" i="1" s="1"/>
  <c r="AC217" i="1"/>
  <c r="AD217" i="1" s="1"/>
  <c r="AC216" i="1"/>
  <c r="AD216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10" i="1"/>
  <c r="AD210" i="1" s="1"/>
  <c r="AC209" i="1"/>
  <c r="AD209" i="1" s="1"/>
  <c r="AC208" i="1"/>
  <c r="AD208" i="1" s="1"/>
  <c r="AC207" i="1"/>
  <c r="AD207" i="1" s="1"/>
  <c r="AC206" i="1"/>
  <c r="AD206" i="1" s="1"/>
  <c r="AC205" i="1"/>
  <c r="AD205" i="1" s="1"/>
  <c r="AC204" i="1"/>
  <c r="AD204" i="1" s="1"/>
  <c r="AC203" i="1"/>
  <c r="AD203" i="1" s="1"/>
  <c r="AC202" i="1"/>
  <c r="AD202" i="1" s="1"/>
  <c r="AC201" i="1"/>
  <c r="AD201" i="1" s="1"/>
  <c r="AC200" i="1"/>
  <c r="AD200" i="1" s="1"/>
  <c r="AC199" i="1"/>
  <c r="AD199" i="1" s="1"/>
  <c r="AC198" i="1"/>
  <c r="AD198" i="1" s="1"/>
  <c r="AC197" i="1"/>
  <c r="AD197" i="1" s="1"/>
  <c r="AC196" i="1"/>
  <c r="AD196" i="1" s="1"/>
  <c r="AC195" i="1"/>
  <c r="AD195" i="1" s="1"/>
  <c r="AC194" i="1"/>
  <c r="AD194" i="1" s="1"/>
  <c r="AC193" i="1"/>
  <c r="AD193" i="1" s="1"/>
  <c r="AC192" i="1"/>
  <c r="AD192" i="1" s="1"/>
  <c r="AC191" i="1"/>
  <c r="AD191" i="1" s="1"/>
  <c r="AC190" i="1"/>
  <c r="AD190" i="1" s="1"/>
  <c r="AC189" i="1"/>
  <c r="AD189" i="1" s="1"/>
  <c r="AC188" i="1"/>
  <c r="AD188" i="1" s="1"/>
  <c r="AC187" i="1"/>
  <c r="AD187" i="1" s="1"/>
  <c r="AC186" i="1"/>
  <c r="AD186" i="1" s="1"/>
  <c r="AC185" i="1"/>
  <c r="AD185" i="1" s="1"/>
  <c r="AC184" i="1"/>
  <c r="AD184" i="1" s="1"/>
  <c r="AC183" i="1"/>
  <c r="AD183" i="1" s="1"/>
  <c r="AC182" i="1"/>
  <c r="AD182" i="1" s="1"/>
  <c r="AC181" i="1"/>
  <c r="AD181" i="1" s="1"/>
  <c r="AC180" i="1"/>
  <c r="AD180" i="1" s="1"/>
  <c r="AC179" i="1"/>
  <c r="AD179" i="1" s="1"/>
  <c r="AC178" i="1"/>
  <c r="AD178" i="1" s="1"/>
  <c r="AC177" i="1"/>
  <c r="AD177" i="1" s="1"/>
  <c r="AC176" i="1"/>
  <c r="AD176" i="1" s="1"/>
  <c r="AC175" i="1"/>
  <c r="AD175" i="1" s="1"/>
  <c r="AC174" i="1"/>
  <c r="AD174" i="1" s="1"/>
  <c r="AC173" i="1"/>
  <c r="AD173" i="1" s="1"/>
  <c r="AC172" i="1"/>
  <c r="AD172" i="1" s="1"/>
  <c r="AC171" i="1"/>
  <c r="AD171" i="1" s="1"/>
  <c r="AC170" i="1"/>
  <c r="AD170" i="1" s="1"/>
  <c r="AC169" i="1"/>
  <c r="AD169" i="1" s="1"/>
  <c r="AC168" i="1"/>
  <c r="AD168" i="1" s="1"/>
  <c r="AC167" i="1"/>
  <c r="AD167" i="1" s="1"/>
  <c r="AC166" i="1"/>
  <c r="AD166" i="1" s="1"/>
  <c r="AC165" i="1"/>
  <c r="AD165" i="1" s="1"/>
  <c r="AC164" i="1"/>
  <c r="AD164" i="1" s="1"/>
  <c r="AC163" i="1"/>
  <c r="AD163" i="1" s="1"/>
  <c r="AC162" i="1"/>
  <c r="AD162" i="1" s="1"/>
  <c r="AC161" i="1"/>
  <c r="AD161" i="1" s="1"/>
  <c r="AC160" i="1"/>
  <c r="AD160" i="1" s="1"/>
  <c r="AC159" i="1"/>
  <c r="AD159" i="1" s="1"/>
  <c r="AC158" i="1"/>
  <c r="AD158" i="1" s="1"/>
  <c r="AC157" i="1"/>
  <c r="AD157" i="1" s="1"/>
  <c r="AC156" i="1"/>
  <c r="AD156" i="1" s="1"/>
  <c r="AC155" i="1"/>
  <c r="AD155" i="1" s="1"/>
  <c r="AC154" i="1"/>
  <c r="AD154" i="1" s="1"/>
  <c r="AC153" i="1"/>
  <c r="AD153" i="1" s="1"/>
  <c r="AC152" i="1"/>
  <c r="AD152" i="1" s="1"/>
  <c r="AC151" i="1"/>
  <c r="AD151" i="1" s="1"/>
  <c r="AC150" i="1"/>
  <c r="AD150" i="1" s="1"/>
  <c r="AC149" i="1"/>
  <c r="AD149" i="1" s="1"/>
  <c r="AC148" i="1"/>
  <c r="AD148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42" i="1"/>
  <c r="AD142" i="1" s="1"/>
  <c r="AC141" i="1"/>
  <c r="AD141" i="1" s="1"/>
  <c r="AC140" i="1"/>
  <c r="AD140" i="1" s="1"/>
  <c r="AC139" i="1"/>
  <c r="AD139" i="1" s="1"/>
  <c r="AC138" i="1"/>
  <c r="AD138" i="1" s="1"/>
  <c r="AC137" i="1"/>
  <c r="AD137" i="1" s="1"/>
  <c r="AC136" i="1"/>
  <c r="AD136" i="1" s="1"/>
  <c r="AC135" i="1"/>
  <c r="AD135" i="1" s="1"/>
  <c r="AC134" i="1"/>
  <c r="AD134" i="1" s="1"/>
  <c r="AC133" i="1"/>
  <c r="AD133" i="1" s="1"/>
  <c r="AC132" i="1"/>
  <c r="AD132" i="1" s="1"/>
  <c r="AC131" i="1"/>
  <c r="AD131" i="1" s="1"/>
  <c r="AC130" i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111" i="1"/>
  <c r="AD111" i="1" s="1"/>
  <c r="AC110" i="1"/>
  <c r="AD110" i="1" s="1"/>
  <c r="AC109" i="1"/>
  <c r="AD109" i="1" s="1"/>
  <c r="AC108" i="1"/>
  <c r="AD108" i="1" s="1"/>
  <c r="AC107" i="1"/>
  <c r="AD107" i="1" s="1"/>
  <c r="AC106" i="1"/>
  <c r="AD106" i="1" s="1"/>
  <c r="AC105" i="1"/>
  <c r="AD105" i="1" s="1"/>
  <c r="AC104" i="1"/>
  <c r="AD104" i="1" s="1"/>
  <c r="AC103" i="1"/>
  <c r="AD103" i="1" s="1"/>
  <c r="AC102" i="1"/>
  <c r="AD102" i="1" s="1"/>
  <c r="AC101" i="1"/>
  <c r="AD101" i="1" s="1"/>
  <c r="AC100" i="1"/>
  <c r="AD100" i="1" s="1"/>
  <c r="AC99" i="1"/>
  <c r="AD99" i="1" s="1"/>
  <c r="AC98" i="1"/>
  <c r="AD98" i="1" s="1"/>
  <c r="AC97" i="1"/>
  <c r="AD97" i="1" s="1"/>
  <c r="AC96" i="1"/>
  <c r="AD96" i="1" s="1"/>
  <c r="AC95" i="1"/>
  <c r="AD95" i="1" s="1"/>
  <c r="AC94" i="1"/>
  <c r="AD94" i="1" s="1"/>
  <c r="AC93" i="1"/>
  <c r="AD93" i="1" s="1"/>
  <c r="AC92" i="1"/>
  <c r="AD92" i="1" s="1"/>
  <c r="AC91" i="1"/>
  <c r="AD91" i="1" s="1"/>
  <c r="AC90" i="1"/>
  <c r="AD90" i="1" s="1"/>
  <c r="AC89" i="1"/>
  <c r="AD89" i="1" s="1"/>
  <c r="AC88" i="1"/>
  <c r="AD88" i="1" s="1"/>
  <c r="AC87" i="1"/>
  <c r="AD87" i="1" s="1"/>
  <c r="AC86" i="1"/>
  <c r="AD86" i="1" s="1"/>
  <c r="AC85" i="1"/>
  <c r="AD85" i="1" s="1"/>
  <c r="AC84" i="1"/>
  <c r="AD84" i="1" s="1"/>
  <c r="AC83" i="1"/>
  <c r="AD83" i="1" s="1"/>
  <c r="AC82" i="1"/>
  <c r="AD82" i="1" s="1"/>
  <c r="AC81" i="1"/>
  <c r="AD81" i="1" s="1"/>
  <c r="AC80" i="1"/>
  <c r="AD80" i="1" s="1"/>
  <c r="AC79" i="1"/>
  <c r="AD79" i="1" s="1"/>
  <c r="AC78" i="1"/>
  <c r="AD78" i="1" s="1"/>
  <c r="AC77" i="1"/>
  <c r="AD77" i="1" s="1"/>
  <c r="AC76" i="1"/>
  <c r="AD76" i="1" s="1"/>
  <c r="AC75" i="1"/>
  <c r="AD75" i="1" s="1"/>
  <c r="AC74" i="1"/>
  <c r="AD74" i="1" s="1"/>
  <c r="AC73" i="1"/>
  <c r="AD73" i="1" s="1"/>
  <c r="AC72" i="1"/>
  <c r="AD7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1" i="1"/>
  <c r="AD11" i="1" s="1"/>
  <c r="AC10" i="1"/>
  <c r="AD10" i="1" s="1"/>
  <c r="AC9" i="1"/>
  <c r="AD9" i="1" s="1"/>
  <c r="AC8" i="1"/>
  <c r="AD8" i="1" s="1"/>
  <c r="AC7" i="1"/>
  <c r="AD7" i="1" s="1"/>
  <c r="Z426" i="1"/>
  <c r="AA426" i="1" s="1"/>
  <c r="Z425" i="1"/>
  <c r="AA425" i="1" s="1"/>
  <c r="Z424" i="1"/>
  <c r="AA424" i="1" s="1"/>
  <c r="Z417" i="1"/>
  <c r="AA417" i="1" s="1"/>
  <c r="Z415" i="1"/>
  <c r="AA415" i="1" s="1"/>
  <c r="Z410" i="1"/>
  <c r="AA410" i="1" s="1"/>
  <c r="Z409" i="1"/>
  <c r="AA409" i="1" s="1"/>
  <c r="Z408" i="1"/>
  <c r="AA408" i="1" s="1"/>
  <c r="Z402" i="1"/>
  <c r="AA402" i="1" s="1"/>
  <c r="Z401" i="1"/>
  <c r="AA401" i="1" s="1"/>
  <c r="Z399" i="1"/>
  <c r="AA399" i="1" s="1"/>
  <c r="Z397" i="1"/>
  <c r="AA397" i="1" s="1"/>
  <c r="Z395" i="1"/>
  <c r="AA395" i="1" s="1"/>
  <c r="Z394" i="1"/>
  <c r="AA394" i="1" s="1"/>
  <c r="Z391" i="1"/>
  <c r="AA391" i="1" s="1"/>
  <c r="Z386" i="1"/>
  <c r="AA386" i="1" s="1"/>
  <c r="Z385" i="1"/>
  <c r="AA385" i="1" s="1"/>
  <c r="Z383" i="1"/>
  <c r="AA383" i="1" s="1"/>
  <c r="Z378" i="1"/>
  <c r="AA378" i="1" s="1"/>
  <c r="Z375" i="1"/>
  <c r="AA375" i="1" s="1"/>
  <c r="Z370" i="1"/>
  <c r="AA370" i="1" s="1"/>
  <c r="Z358" i="1"/>
  <c r="AA358" i="1" s="1"/>
  <c r="Z357" i="1"/>
  <c r="AA357" i="1" s="1"/>
  <c r="Z352" i="1"/>
  <c r="AA352" i="1" s="1"/>
  <c r="Z348" i="1"/>
  <c r="AA348" i="1" s="1"/>
  <c r="Z332" i="1"/>
  <c r="AA332" i="1" s="1"/>
  <c r="Z328" i="1"/>
  <c r="AA328" i="1" s="1"/>
  <c r="Z320" i="1"/>
  <c r="AA320" i="1" s="1"/>
  <c r="Z316" i="1"/>
  <c r="AA316" i="1" s="1"/>
  <c r="Z309" i="1"/>
  <c r="AA309" i="1" s="1"/>
  <c r="Z204" i="1"/>
  <c r="AA204" i="1" s="1"/>
  <c r="Z198" i="1"/>
  <c r="AA198" i="1" s="1"/>
  <c r="Z193" i="1"/>
  <c r="AA193" i="1" s="1"/>
  <c r="Z191" i="1"/>
  <c r="AA191" i="1" s="1"/>
  <c r="Z185" i="1"/>
  <c r="AA185" i="1" s="1"/>
  <c r="Z171" i="1"/>
  <c r="AA171" i="1" s="1"/>
  <c r="Z166" i="1"/>
  <c r="AA166" i="1" s="1"/>
  <c r="Z160" i="1"/>
  <c r="AA160" i="1" s="1"/>
  <c r="Z151" i="1"/>
  <c r="AA151" i="1" s="1"/>
  <c r="Z124" i="1"/>
  <c r="AA124" i="1" s="1"/>
  <c r="Z115" i="1"/>
  <c r="AA115" i="1" s="1"/>
  <c r="Z109" i="1"/>
  <c r="AA109" i="1" s="1"/>
  <c r="Z107" i="1"/>
  <c r="AA107" i="1" s="1"/>
  <c r="W414" i="1"/>
  <c r="X414" i="1" s="1"/>
  <c r="T425" i="1"/>
  <c r="U425" i="1" s="1"/>
  <c r="T422" i="1"/>
  <c r="U422" i="1" s="1"/>
  <c r="T421" i="1"/>
  <c r="U421" i="1" s="1"/>
  <c r="T420" i="1"/>
  <c r="U420" i="1" s="1"/>
  <c r="T414" i="1"/>
  <c r="U414" i="1" s="1"/>
  <c r="T413" i="1"/>
  <c r="U413" i="1" s="1"/>
  <c r="T412" i="1"/>
  <c r="U412" i="1" s="1"/>
  <c r="T408" i="1"/>
  <c r="U408" i="1" s="1"/>
  <c r="T400" i="1"/>
  <c r="U400" i="1" s="1"/>
  <c r="T396" i="1"/>
  <c r="U396" i="1" s="1"/>
  <c r="T372" i="1"/>
  <c r="U372" i="1" s="1"/>
  <c r="T358" i="1"/>
  <c r="U358" i="1" s="1"/>
  <c r="T311" i="1"/>
  <c r="U311" i="1" s="1"/>
  <c r="T108" i="1"/>
  <c r="U108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4" i="1"/>
  <c r="R314" i="1" s="1"/>
  <c r="Q312" i="1"/>
  <c r="R312" i="1" s="1"/>
  <c r="Q311" i="1"/>
  <c r="R311" i="1" s="1"/>
  <c r="Q309" i="1"/>
  <c r="R309" i="1" s="1"/>
  <c r="Q308" i="1"/>
  <c r="R308" i="1" s="1"/>
  <c r="Q297" i="1"/>
  <c r="R297" i="1" s="1"/>
  <c r="Q295" i="1"/>
  <c r="R295" i="1" s="1"/>
  <c r="Q294" i="1"/>
  <c r="R294" i="1" s="1"/>
  <c r="Q293" i="1"/>
  <c r="R293" i="1" s="1"/>
  <c r="Q292" i="1"/>
  <c r="R292" i="1" s="1"/>
  <c r="Q290" i="1"/>
  <c r="R290" i="1" s="1"/>
  <c r="Q289" i="1"/>
  <c r="R289" i="1" s="1"/>
  <c r="Q285" i="1"/>
  <c r="R285" i="1" s="1"/>
  <c r="Q284" i="1"/>
  <c r="R284" i="1" s="1"/>
  <c r="Q283" i="1"/>
  <c r="R283" i="1" s="1"/>
  <c r="Q282" i="1"/>
  <c r="R282" i="1" s="1"/>
  <c r="Q279" i="1"/>
  <c r="R279" i="1" s="1"/>
  <c r="Q275" i="1"/>
  <c r="R275" i="1" s="1"/>
  <c r="Q273" i="1"/>
  <c r="R273" i="1" s="1"/>
  <c r="Q271" i="1"/>
  <c r="R271" i="1" s="1"/>
  <c r="Q267" i="1"/>
  <c r="R267" i="1" s="1"/>
  <c r="Q264" i="1"/>
  <c r="R264" i="1" s="1"/>
  <c r="Q261" i="1"/>
  <c r="R261" i="1" s="1"/>
  <c r="Q258" i="1"/>
  <c r="R258" i="1" s="1"/>
  <c r="Q257" i="1"/>
  <c r="R257" i="1" s="1"/>
  <c r="Q255" i="1"/>
  <c r="R255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2" i="1"/>
  <c r="R242" i="1" s="1"/>
  <c r="Q240" i="1"/>
  <c r="R240" i="1" s="1"/>
  <c r="Q239" i="1"/>
  <c r="R239" i="1" s="1"/>
  <c r="Q235" i="1"/>
  <c r="R235" i="1" s="1"/>
  <c r="Q233" i="1"/>
  <c r="R233" i="1" s="1"/>
  <c r="Q227" i="1"/>
  <c r="R227" i="1" s="1"/>
  <c r="Q225" i="1"/>
  <c r="R225" i="1" s="1"/>
  <c r="Q224" i="1"/>
  <c r="R224" i="1" s="1"/>
  <c r="Q221" i="1"/>
  <c r="R221" i="1" s="1"/>
  <c r="Q215" i="1"/>
  <c r="R215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3" i="1"/>
  <c r="R203" i="1" s="1"/>
  <c r="Q202" i="1"/>
  <c r="R202" i="1" s="1"/>
  <c r="Q201" i="1"/>
  <c r="R201" i="1" s="1"/>
  <c r="Q200" i="1"/>
  <c r="R200" i="1" s="1"/>
  <c r="Q199" i="1"/>
  <c r="R199" i="1" s="1"/>
  <c r="Q197" i="1"/>
  <c r="R197" i="1" s="1"/>
  <c r="Q196" i="1"/>
  <c r="R196" i="1" s="1"/>
  <c r="Q195" i="1"/>
  <c r="R195" i="1" s="1"/>
  <c r="Q194" i="1"/>
  <c r="R194" i="1" s="1"/>
  <c r="Q192" i="1"/>
  <c r="R192" i="1" s="1"/>
  <c r="Q190" i="1"/>
  <c r="R190" i="1" s="1"/>
  <c r="Q189" i="1"/>
  <c r="R189" i="1" s="1"/>
  <c r="Q188" i="1"/>
  <c r="R188" i="1" s="1"/>
  <c r="Q187" i="1"/>
  <c r="R187" i="1" s="1"/>
  <c r="Q186" i="1"/>
  <c r="R186" i="1" s="1"/>
  <c r="Q183" i="1"/>
  <c r="R183" i="1" s="1"/>
  <c r="Q181" i="1"/>
  <c r="R181" i="1" s="1"/>
  <c r="Q180" i="1"/>
  <c r="R180" i="1" s="1"/>
  <c r="Q179" i="1"/>
  <c r="R179" i="1" s="1"/>
  <c r="Q178" i="1"/>
  <c r="R178" i="1" s="1"/>
  <c r="Q176" i="1"/>
  <c r="R176" i="1" s="1"/>
  <c r="Q174" i="1"/>
  <c r="R174" i="1" s="1"/>
  <c r="Q173" i="1"/>
  <c r="R173" i="1" s="1"/>
  <c r="Q172" i="1"/>
  <c r="R172" i="1" s="1"/>
  <c r="Q170" i="1"/>
  <c r="R170" i="1" s="1"/>
  <c r="Q169" i="1"/>
  <c r="R169" i="1" s="1"/>
  <c r="Q168" i="1"/>
  <c r="R168" i="1" s="1"/>
  <c r="Q167" i="1"/>
  <c r="R167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5" i="1"/>
  <c r="R155" i="1" s="1"/>
  <c r="Q154" i="1"/>
  <c r="R154" i="1" s="1"/>
  <c r="Q153" i="1"/>
  <c r="R153" i="1" s="1"/>
  <c r="Q152" i="1"/>
  <c r="R152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2" i="1"/>
  <c r="R142" i="1" s="1"/>
  <c r="Q141" i="1"/>
  <c r="R141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4" i="1"/>
  <c r="R114" i="1" s="1"/>
  <c r="Q113" i="1"/>
  <c r="R113" i="1" s="1"/>
  <c r="Q111" i="1"/>
  <c r="R111" i="1" s="1"/>
  <c r="Q110" i="1"/>
  <c r="R110" i="1" s="1"/>
  <c r="Q108" i="1"/>
  <c r="R108" i="1" s="1"/>
  <c r="Q105" i="1"/>
  <c r="R105" i="1" s="1"/>
  <c r="Q103" i="1"/>
  <c r="R103" i="1" s="1"/>
  <c r="Q102" i="1"/>
  <c r="R102" i="1" s="1"/>
  <c r="Q101" i="1"/>
  <c r="R101" i="1" s="1"/>
  <c r="Q100" i="1"/>
  <c r="R100" i="1" s="1"/>
  <c r="Q99" i="1"/>
  <c r="R99" i="1" s="1"/>
  <c r="Q97" i="1"/>
  <c r="R97" i="1" s="1"/>
  <c r="Q94" i="1"/>
  <c r="R94" i="1" s="1"/>
  <c r="Q93" i="1"/>
  <c r="R93" i="1" s="1"/>
  <c r="Q82" i="1"/>
  <c r="R82" i="1" s="1"/>
  <c r="Q80" i="1"/>
  <c r="R80" i="1" s="1"/>
  <c r="Q75" i="1"/>
  <c r="R75" i="1" s="1"/>
  <c r="Q71" i="1"/>
  <c r="R71" i="1" s="1"/>
  <c r="Q70" i="1"/>
  <c r="R70" i="1" s="1"/>
  <c r="Q69" i="1"/>
  <c r="R69" i="1" s="1"/>
  <c r="Q66" i="1"/>
  <c r="R66" i="1" s="1"/>
  <c r="Q59" i="1"/>
  <c r="R59" i="1" s="1"/>
  <c r="Q44" i="1"/>
  <c r="R44" i="1" s="1"/>
  <c r="Q43" i="1"/>
  <c r="R43" i="1" s="1"/>
  <c r="Q40" i="1"/>
  <c r="R40" i="1" s="1"/>
  <c r="Q38" i="1"/>
  <c r="R38" i="1" s="1"/>
  <c r="Q36" i="1"/>
  <c r="R36" i="1" s="1"/>
  <c r="Q35" i="1"/>
  <c r="R35" i="1" s="1"/>
  <c r="Q31" i="1"/>
  <c r="R31" i="1" s="1"/>
  <c r="N7" i="1"/>
  <c r="N8" i="1"/>
  <c r="N9" i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N24" i="1"/>
  <c r="O24" i="1" s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O41" i="1" s="1"/>
  <c r="N42" i="1"/>
  <c r="O42" i="1" s="1"/>
  <c r="N43" i="1"/>
  <c r="O43" i="1" s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N58" i="1"/>
  <c r="O58" i="1" s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N67" i="1"/>
  <c r="O67" i="1" s="1"/>
  <c r="N68" i="1"/>
  <c r="O68" i="1" s="1"/>
  <c r="N69" i="1"/>
  <c r="O69" i="1" s="1"/>
  <c r="N70" i="1"/>
  <c r="O70" i="1" s="1"/>
  <c r="N71" i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N92" i="1"/>
  <c r="O92" i="1" s="1"/>
  <c r="N93" i="1"/>
  <c r="O93" i="1" s="1"/>
  <c r="N94" i="1"/>
  <c r="O94" i="1" s="1"/>
  <c r="N95" i="1"/>
  <c r="O95" i="1" s="1"/>
  <c r="N96" i="1"/>
  <c r="O96" i="1" s="1"/>
  <c r="N97" i="1"/>
  <c r="N98" i="1"/>
  <c r="O98" i="1" s="1"/>
  <c r="N99" i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N137" i="1"/>
  <c r="O137" i="1" s="1"/>
  <c r="N138" i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N217" i="1"/>
  <c r="O217" i="1" s="1"/>
  <c r="N218" i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6" i="1"/>
  <c r="L22" i="1"/>
  <c r="F22" i="1" s="1"/>
  <c r="S25" i="2"/>
  <c r="BH406" i="1"/>
  <c r="BH421" i="1"/>
  <c r="BH397" i="1"/>
  <c r="S6" i="2"/>
  <c r="S7" i="2"/>
  <c r="S8" i="2"/>
  <c r="S9" i="2"/>
  <c r="S11" i="2"/>
  <c r="S12" i="2"/>
  <c r="S15" i="2"/>
  <c r="S17" i="2"/>
  <c r="S18" i="2"/>
  <c r="S22" i="2"/>
  <c r="S4" i="2"/>
  <c r="R6" i="2"/>
  <c r="R7" i="2"/>
  <c r="R8" i="2"/>
  <c r="R9" i="2"/>
  <c r="R11" i="2"/>
  <c r="R12" i="2"/>
  <c r="R15" i="2"/>
  <c r="R17" i="2"/>
  <c r="R18" i="2"/>
  <c r="R22" i="2"/>
  <c r="R4" i="2"/>
  <c r="BC94" i="1"/>
  <c r="BD94" i="1" s="1"/>
  <c r="BE94" i="1" s="1"/>
  <c r="O71" i="1" l="1"/>
  <c r="O54" i="1"/>
  <c r="O7" i="1"/>
  <c r="O420" i="1"/>
  <c r="O195" i="1"/>
  <c r="O99" i="1"/>
  <c r="O19" i="1"/>
  <c r="O258" i="1"/>
  <c r="O66" i="1"/>
  <c r="O18" i="1"/>
  <c r="O225" i="1"/>
  <c r="O177" i="1"/>
  <c r="O97" i="1"/>
  <c r="O81" i="1"/>
  <c r="O33" i="1"/>
  <c r="O23" i="1"/>
  <c r="O44" i="1"/>
  <c r="O6" i="1"/>
  <c r="O91" i="1"/>
  <c r="O59" i="1"/>
  <c r="O11" i="1"/>
  <c r="O218" i="1"/>
  <c r="O138" i="1"/>
  <c r="O10" i="1"/>
  <c r="O57" i="1"/>
  <c r="O25" i="1"/>
  <c r="O9" i="1"/>
  <c r="O376" i="1"/>
  <c r="O216" i="1"/>
  <c r="O136" i="1"/>
  <c r="O120" i="1"/>
  <c r="O40" i="1"/>
  <c r="O8" i="1"/>
  <c r="BH21" i="1"/>
  <c r="BI406" i="1"/>
  <c r="BH94" i="1"/>
  <c r="BI421" i="1"/>
  <c r="BH392" i="1"/>
  <c r="BI392" i="1" s="1"/>
  <c r="BI397" i="1"/>
  <c r="BI21" i="1" l="1"/>
  <c r="BI94" i="1"/>
  <c r="BH390" i="1"/>
  <c r="BH71" i="1"/>
  <c r="BH413" i="1"/>
  <c r="BH58" i="1"/>
  <c r="BH360" i="1"/>
  <c r="BH9" i="1"/>
  <c r="BC388" i="1"/>
  <c r="BC374" i="1"/>
  <c r="BC409" i="1"/>
  <c r="BC221" i="1"/>
  <c r="BC412" i="1"/>
  <c r="BD388" i="1" l="1"/>
  <c r="BE388" i="1" s="1"/>
  <c r="BD412" i="1"/>
  <c r="BE412" i="1" s="1"/>
  <c r="BD221" i="1"/>
  <c r="BE221" i="1" s="1"/>
  <c r="BD374" i="1"/>
  <c r="BE374" i="1" s="1"/>
  <c r="BD409" i="1"/>
  <c r="BE409" i="1" s="1"/>
  <c r="BI71" i="1"/>
  <c r="BI390" i="1"/>
  <c r="BI360" i="1"/>
  <c r="BI9" i="1"/>
  <c r="BH388" i="1"/>
  <c r="BI58" i="1"/>
  <c r="BH221" i="1"/>
  <c r="BH412" i="1"/>
  <c r="BH361" i="1"/>
  <c r="BH17" i="1"/>
  <c r="BI413" i="1"/>
  <c r="BH409" i="1"/>
  <c r="BH374" i="1"/>
  <c r="BC36" i="1"/>
  <c r="BD36" i="1" l="1"/>
  <c r="BE36" i="1" s="1"/>
  <c r="BI221" i="1"/>
  <c r="BI409" i="1"/>
  <c r="BI388" i="1"/>
  <c r="BI17" i="1"/>
  <c r="BI374" i="1"/>
  <c r="BI361" i="1"/>
  <c r="BI412" i="1"/>
  <c r="BH372" i="1"/>
  <c r="BH36" i="1"/>
  <c r="BH22" i="1"/>
  <c r="BI372" i="1" l="1"/>
  <c r="BI22" i="1"/>
  <c r="BI36" i="1"/>
  <c r="BH378" i="1"/>
  <c r="BH375" i="1" l="1"/>
  <c r="BH379" i="1"/>
  <c r="BI378" i="1"/>
  <c r="AZ416" i="1"/>
  <c r="BI375" i="1" l="1"/>
  <c r="BA416" i="1"/>
  <c r="BH393" i="1"/>
  <c r="BI379" i="1"/>
  <c r="BH416" i="1"/>
  <c r="BH369" i="1"/>
  <c r="BH380" i="1"/>
  <c r="BH385" i="1"/>
  <c r="BB416" i="1" l="1"/>
  <c r="BI385" i="1"/>
  <c r="BI416" i="1"/>
  <c r="BI369" i="1"/>
  <c r="BH311" i="1"/>
  <c r="BH408" i="1"/>
  <c r="BI380" i="1"/>
  <c r="BI393" i="1"/>
  <c r="BH321" i="1"/>
  <c r="BI408" i="1" l="1"/>
  <c r="BI321" i="1"/>
  <c r="BI311" i="1"/>
  <c r="BH424" i="1"/>
  <c r="BH418" i="1"/>
  <c r="BH401" i="1"/>
  <c r="BH279" i="1"/>
  <c r="BI279" i="1" l="1"/>
  <c r="BI401" i="1"/>
  <c r="BI418" i="1"/>
  <c r="BI424" i="1"/>
  <c r="BH410" i="1"/>
  <c r="BH411" i="1"/>
  <c r="BH419" i="1"/>
  <c r="BH414" i="1"/>
  <c r="AW400" i="1"/>
  <c r="AX400" i="1" l="1"/>
  <c r="BI419" i="1"/>
  <c r="BH395" i="1"/>
  <c r="BH16" i="1"/>
  <c r="BI414" i="1"/>
  <c r="BH18" i="1"/>
  <c r="BH358" i="1"/>
  <c r="BH400" i="1"/>
  <c r="BI411" i="1"/>
  <c r="BI410" i="1"/>
  <c r="AY400" i="1" l="1"/>
  <c r="BI358" i="1"/>
  <c r="BI16" i="1"/>
  <c r="BI18" i="1"/>
  <c r="BH31" i="1"/>
  <c r="BH14" i="1"/>
  <c r="BI400" i="1"/>
  <c r="BH13" i="1"/>
  <c r="BH7" i="1"/>
  <c r="BH8" i="1"/>
  <c r="BI395" i="1"/>
  <c r="BI13" i="1" l="1"/>
  <c r="BI14" i="1"/>
  <c r="BI31" i="1"/>
  <c r="BI7" i="1"/>
  <c r="BI8" i="1"/>
  <c r="BC28" i="1"/>
  <c r="BC282" i="1"/>
  <c r="BC308" i="1"/>
  <c r="BC275" i="1"/>
  <c r="BC367" i="1"/>
  <c r="BC267" i="1"/>
  <c r="BC247" i="1"/>
  <c r="BD247" i="1" l="1"/>
  <c r="BE247" i="1" s="1"/>
  <c r="BD267" i="1"/>
  <c r="BE267" i="1" s="1"/>
  <c r="BD367" i="1"/>
  <c r="BE367" i="1" s="1"/>
  <c r="BD275" i="1"/>
  <c r="BE275" i="1" s="1"/>
  <c r="BD308" i="1"/>
  <c r="BE308" i="1" s="1"/>
  <c r="BD282" i="1"/>
  <c r="BE282" i="1" s="1"/>
  <c r="BD28" i="1"/>
  <c r="BE28" i="1" s="1"/>
  <c r="BH28" i="1"/>
  <c r="BH282" i="1"/>
  <c r="BH113" i="1"/>
  <c r="BC48" i="1"/>
  <c r="BC364" i="1"/>
  <c r="BH12" i="1"/>
  <c r="BI12" i="1" s="1"/>
  <c r="BD364" i="1" l="1"/>
  <c r="BE364" i="1" s="1"/>
  <c r="BD48" i="1"/>
  <c r="BE48" i="1" s="1"/>
  <c r="BI113" i="1"/>
  <c r="BI282" i="1"/>
  <c r="BH114" i="1"/>
  <c r="BH116" i="1"/>
  <c r="BH247" i="1"/>
  <c r="BH224" i="1"/>
  <c r="BH339" i="1"/>
  <c r="BH127" i="1"/>
  <c r="BH110" i="1"/>
  <c r="BH364" i="1"/>
  <c r="BH69" i="1"/>
  <c r="BH27" i="1"/>
  <c r="BH101" i="1"/>
  <c r="BH363" i="1"/>
  <c r="BH325" i="1"/>
  <c r="BH48" i="1"/>
  <c r="BH289" i="1"/>
  <c r="BH356" i="1"/>
  <c r="BH384" i="1"/>
  <c r="BH327" i="1"/>
  <c r="BH52" i="1"/>
  <c r="BH326" i="1"/>
  <c r="BH75" i="1"/>
  <c r="BH120" i="1"/>
  <c r="BH308" i="1"/>
  <c r="BH30" i="1"/>
  <c r="BH275" i="1"/>
  <c r="BH367" i="1"/>
  <c r="BH267" i="1"/>
  <c r="BH295" i="1"/>
  <c r="BI28" i="1"/>
  <c r="BC349" i="1"/>
  <c r="BC425" i="1"/>
  <c r="BI367" i="1" l="1"/>
  <c r="BD349" i="1"/>
  <c r="BE349" i="1" s="1"/>
  <c r="BD425" i="1"/>
  <c r="BE425" i="1" s="1"/>
  <c r="BI101" i="1"/>
  <c r="BI326" i="1"/>
  <c r="BI325" i="1"/>
  <c r="BI275" i="1"/>
  <c r="BI247" i="1"/>
  <c r="BI52" i="1"/>
  <c r="BI116" i="1"/>
  <c r="BI110" i="1"/>
  <c r="BI327" i="1"/>
  <c r="BI224" i="1"/>
  <c r="BI308" i="1"/>
  <c r="BI295" i="1"/>
  <c r="BI384" i="1"/>
  <c r="BI69" i="1"/>
  <c r="BI114" i="1"/>
  <c r="BI267" i="1"/>
  <c r="BI48" i="1"/>
  <c r="BI27" i="1"/>
  <c r="BI289" i="1"/>
  <c r="BI339" i="1"/>
  <c r="BI30" i="1"/>
  <c r="BI356" i="1"/>
  <c r="BH284" i="1"/>
  <c r="BH20" i="1"/>
  <c r="BH312" i="1"/>
  <c r="BH169" i="1"/>
  <c r="BH370" i="1"/>
  <c r="BI364" i="1"/>
  <c r="BH38" i="1"/>
  <c r="BH349" i="1"/>
  <c r="BI127" i="1"/>
  <c r="BH60" i="1"/>
  <c r="BH23" i="1"/>
  <c r="BH309" i="1"/>
  <c r="BH425" i="1"/>
  <c r="BH343" i="1"/>
  <c r="BI120" i="1"/>
  <c r="BI75" i="1"/>
  <c r="BH187" i="1"/>
  <c r="BI363" i="1"/>
  <c r="BH103" i="1"/>
  <c r="BH362" i="1"/>
  <c r="BH233" i="1"/>
  <c r="BH347" i="1"/>
  <c r="BC359" i="1"/>
  <c r="BC407" i="1"/>
  <c r="BC398" i="1"/>
  <c r="AW399" i="1"/>
  <c r="BC405" i="1"/>
  <c r="AT365" i="1"/>
  <c r="BH399" i="1" l="1"/>
  <c r="BD405" i="1"/>
  <c r="BE405" i="1" s="1"/>
  <c r="BD398" i="1"/>
  <c r="BE398" i="1" s="1"/>
  <c r="BD407" i="1"/>
  <c r="BE407" i="1" s="1"/>
  <c r="BD359" i="1"/>
  <c r="BE359" i="1" s="1"/>
  <c r="AU365" i="1"/>
  <c r="AX399" i="1"/>
  <c r="BI38" i="1"/>
  <c r="BI23" i="1"/>
  <c r="BI20" i="1"/>
  <c r="BI187" i="1"/>
  <c r="BI312" i="1"/>
  <c r="BI349" i="1"/>
  <c r="BI343" i="1"/>
  <c r="BH151" i="1"/>
  <c r="BH135" i="1"/>
  <c r="BH117" i="1"/>
  <c r="BH95" i="1"/>
  <c r="BH78" i="1"/>
  <c r="BH57" i="1"/>
  <c r="BH404" i="1"/>
  <c r="BH245" i="1"/>
  <c r="BH25" i="1"/>
  <c r="BH171" i="1"/>
  <c r="BH80" i="1"/>
  <c r="BH290" i="1"/>
  <c r="BH118" i="1"/>
  <c r="BH426" i="1"/>
  <c r="BH186" i="1"/>
  <c r="BH218" i="1"/>
  <c r="BH166" i="1"/>
  <c r="BH322" i="1"/>
  <c r="BH184" i="1"/>
  <c r="BH165" i="1"/>
  <c r="BH149" i="1"/>
  <c r="BH133" i="1"/>
  <c r="BH112" i="1"/>
  <c r="BH92" i="1"/>
  <c r="BH76" i="1"/>
  <c r="BH55" i="1"/>
  <c r="BH344" i="1"/>
  <c r="BH352" i="1"/>
  <c r="BH205" i="1"/>
  <c r="BH119" i="1"/>
  <c r="BH220" i="1"/>
  <c r="BH307" i="1"/>
  <c r="BH306" i="1"/>
  <c r="BH77" i="1"/>
  <c r="BH357" i="1"/>
  <c r="BH238" i="1"/>
  <c r="BH216" i="1"/>
  <c r="BH200" i="1"/>
  <c r="BH183" i="1"/>
  <c r="BH164" i="1"/>
  <c r="BH148" i="1"/>
  <c r="BH132" i="1"/>
  <c r="BH111" i="1"/>
  <c r="BH91" i="1"/>
  <c r="BH74" i="1"/>
  <c r="BH54" i="1"/>
  <c r="BH389" i="1"/>
  <c r="BH348" i="1"/>
  <c r="BH313" i="1"/>
  <c r="BH97" i="1"/>
  <c r="BH204" i="1"/>
  <c r="BH59" i="1"/>
  <c r="BH288" i="1"/>
  <c r="BH287" i="1"/>
  <c r="BH93" i="1"/>
  <c r="BH261" i="1"/>
  <c r="BH199" i="1"/>
  <c r="BH182" i="1"/>
  <c r="BH163" i="1"/>
  <c r="BH147" i="1"/>
  <c r="BH131" i="1"/>
  <c r="BH109" i="1"/>
  <c r="BH90" i="1"/>
  <c r="BH73" i="1"/>
  <c r="BH53" i="1"/>
  <c r="BH333" i="1"/>
  <c r="BH258" i="1"/>
  <c r="BI370" i="1"/>
  <c r="BH268" i="1"/>
  <c r="BH39" i="1"/>
  <c r="BH310" i="1"/>
  <c r="BH170" i="1"/>
  <c r="BH96" i="1"/>
  <c r="BH265" i="1"/>
  <c r="BH56" i="1"/>
  <c r="BH241" i="1"/>
  <c r="BH285" i="1"/>
  <c r="BH415" i="1"/>
  <c r="BH403" i="1"/>
  <c r="BH354" i="1"/>
  <c r="BH328" i="1"/>
  <c r="BH302" i="1"/>
  <c r="BH280" i="1"/>
  <c r="BH260" i="1"/>
  <c r="BH236" i="1"/>
  <c r="BH239" i="1"/>
  <c r="BH198" i="1"/>
  <c r="BH181" i="1"/>
  <c r="BH162" i="1"/>
  <c r="BH146" i="1"/>
  <c r="BH130" i="1"/>
  <c r="BH108" i="1"/>
  <c r="BH89" i="1"/>
  <c r="BH72" i="1"/>
  <c r="BH51" i="1"/>
  <c r="BH407" i="1"/>
  <c r="BH44" i="1"/>
  <c r="BH336" i="1"/>
  <c r="BH152" i="1"/>
  <c r="BH331" i="1"/>
  <c r="BH213" i="1"/>
  <c r="BH197" i="1"/>
  <c r="BH180" i="1"/>
  <c r="BH161" i="1"/>
  <c r="BH145" i="1"/>
  <c r="BH129" i="1"/>
  <c r="BH107" i="1"/>
  <c r="BH88" i="1"/>
  <c r="BH70" i="1"/>
  <c r="BH50" i="1"/>
  <c r="BH398" i="1"/>
  <c r="BH255" i="1"/>
  <c r="BH235" i="1"/>
  <c r="BH144" i="1"/>
  <c r="BH128" i="1"/>
  <c r="BH106" i="1"/>
  <c r="BH87" i="1"/>
  <c r="BH68" i="1"/>
  <c r="BH49" i="1"/>
  <c r="BH250" i="1"/>
  <c r="BI425" i="1"/>
  <c r="BI169" i="1"/>
  <c r="BH420" i="1"/>
  <c r="BH417" i="1"/>
  <c r="BH281" i="1"/>
  <c r="BH301" i="1"/>
  <c r="BH394" i="1"/>
  <c r="BH256" i="1"/>
  <c r="BH177" i="1"/>
  <c r="BH159" i="1"/>
  <c r="BH143" i="1"/>
  <c r="BH126" i="1"/>
  <c r="BH105" i="1"/>
  <c r="BH86" i="1"/>
  <c r="BH67" i="1"/>
  <c r="BH47" i="1"/>
  <c r="BH283" i="1"/>
  <c r="BI347" i="1"/>
  <c r="BI309" i="1"/>
  <c r="BH291" i="1"/>
  <c r="BH153" i="1"/>
  <c r="BH371" i="1"/>
  <c r="BH79" i="1"/>
  <c r="BH335" i="1"/>
  <c r="BH167" i="1"/>
  <c r="BH264" i="1"/>
  <c r="BH185" i="1"/>
  <c r="BH150" i="1"/>
  <c r="BH217" i="1"/>
  <c r="BH330" i="1"/>
  <c r="BH355" i="1"/>
  <c r="BH402" i="1"/>
  <c r="BH234" i="1"/>
  <c r="BH277" i="1"/>
  <c r="BH178" i="1"/>
  <c r="BH320" i="1"/>
  <c r="BH274" i="1"/>
  <c r="BH210" i="1"/>
  <c r="BH176" i="1"/>
  <c r="BH158" i="1"/>
  <c r="BH142" i="1"/>
  <c r="BH125" i="1"/>
  <c r="BH104" i="1"/>
  <c r="BH85" i="1"/>
  <c r="BH66" i="1"/>
  <c r="BH46" i="1"/>
  <c r="BH227" i="1"/>
  <c r="BH337" i="1"/>
  <c r="BH266" i="1"/>
  <c r="BH136" i="1"/>
  <c r="BH203" i="1"/>
  <c r="BH332" i="1"/>
  <c r="BH202" i="1"/>
  <c r="BH134" i="1"/>
  <c r="BH201" i="1"/>
  <c r="BH11" i="1"/>
  <c r="BH237" i="1"/>
  <c r="BH259" i="1"/>
  <c r="BH323" i="1"/>
  <c r="BH232" i="1"/>
  <c r="BH405" i="1"/>
  <c r="BH211" i="1"/>
  <c r="BH319" i="1"/>
  <c r="BH33" i="1"/>
  <c r="BH342" i="1"/>
  <c r="BH317" i="1"/>
  <c r="BH296" i="1"/>
  <c r="BH273" i="1"/>
  <c r="BH253" i="1"/>
  <c r="BH229" i="1"/>
  <c r="BH209" i="1"/>
  <c r="BH193" i="1"/>
  <c r="BH175" i="1"/>
  <c r="BH157" i="1"/>
  <c r="BH141" i="1"/>
  <c r="BH124" i="1"/>
  <c r="BH102" i="1"/>
  <c r="BH84" i="1"/>
  <c r="BH65" i="1"/>
  <c r="BH45" i="1"/>
  <c r="BH179" i="1"/>
  <c r="BI233" i="1"/>
  <c r="BH222" i="1"/>
  <c r="BH61" i="1"/>
  <c r="BH246" i="1"/>
  <c r="BH37" i="1"/>
  <c r="BH368" i="1"/>
  <c r="BH219" i="1"/>
  <c r="BH423" i="1"/>
  <c r="BH243" i="1"/>
  <c r="BH115" i="1"/>
  <c r="BH19" i="1"/>
  <c r="BH305" i="1"/>
  <c r="BH262" i="1"/>
  <c r="BH303" i="1"/>
  <c r="BH324" i="1"/>
  <c r="BH351" i="1"/>
  <c r="BH196" i="1"/>
  <c r="BH391" i="1"/>
  <c r="BH276" i="1"/>
  <c r="BH345" i="1"/>
  <c r="BH194" i="1"/>
  <c r="BH32" i="1"/>
  <c r="BH383" i="1"/>
  <c r="BH341" i="1"/>
  <c r="BH316" i="1"/>
  <c r="BH294" i="1"/>
  <c r="BH271" i="1"/>
  <c r="BH252" i="1"/>
  <c r="BH228" i="1"/>
  <c r="BH208" i="1"/>
  <c r="BH192" i="1"/>
  <c r="BH174" i="1"/>
  <c r="BH156" i="1"/>
  <c r="BH140" i="1"/>
  <c r="BH123" i="1"/>
  <c r="BH100" i="1"/>
  <c r="BH83" i="1"/>
  <c r="BH64" i="1"/>
  <c r="BH43" i="1"/>
  <c r="BH242" i="1"/>
  <c r="BH248" i="1"/>
  <c r="BH168" i="1"/>
  <c r="BH286" i="1"/>
  <c r="BH304" i="1"/>
  <c r="BH329" i="1"/>
  <c r="BH225" i="1"/>
  <c r="BH353" i="1"/>
  <c r="BH346" i="1"/>
  <c r="BH257" i="1"/>
  <c r="BH212" i="1"/>
  <c r="BH350" i="1"/>
  <c r="BH231" i="1"/>
  <c r="BH387" i="1"/>
  <c r="BH230" i="1"/>
  <c r="BH340" i="1"/>
  <c r="BH139" i="1"/>
  <c r="BH122" i="1"/>
  <c r="BH99" i="1"/>
  <c r="BH82" i="1"/>
  <c r="BH63" i="1"/>
  <c r="BH42" i="1"/>
  <c r="BH240" i="1"/>
  <c r="BI362" i="1"/>
  <c r="BH376" i="1"/>
  <c r="BH189" i="1"/>
  <c r="BH137" i="1"/>
  <c r="BH24" i="1"/>
  <c r="BH188" i="1"/>
  <c r="BH318" i="1"/>
  <c r="BH244" i="1"/>
  <c r="BH366" i="1"/>
  <c r="BH359" i="1"/>
  <c r="BH263" i="1"/>
  <c r="BH15" i="1"/>
  <c r="BH214" i="1"/>
  <c r="BH35" i="1"/>
  <c r="BH278" i="1"/>
  <c r="BH300" i="1"/>
  <c r="BH160" i="1"/>
  <c r="BH298" i="1"/>
  <c r="BH195" i="1"/>
  <c r="BH34" i="1"/>
  <c r="BH297" i="1"/>
  <c r="BH254" i="1"/>
  <c r="BH386" i="1"/>
  <c r="BH381" i="1"/>
  <c r="BH365" i="1"/>
  <c r="BH29" i="1"/>
  <c r="BH382" i="1"/>
  <c r="BH315" i="1"/>
  <c r="BH293" i="1"/>
  <c r="BH270" i="1"/>
  <c r="BH251" i="1"/>
  <c r="BH226" i="1"/>
  <c r="BH207" i="1"/>
  <c r="BH191" i="1"/>
  <c r="BH173" i="1"/>
  <c r="BH155" i="1"/>
  <c r="BH26" i="1"/>
  <c r="BH377" i="1"/>
  <c r="BH338" i="1"/>
  <c r="BH314" i="1"/>
  <c r="BH292" i="1"/>
  <c r="BH269" i="1"/>
  <c r="BH249" i="1"/>
  <c r="BH223" i="1"/>
  <c r="BH206" i="1"/>
  <c r="BH190" i="1"/>
  <c r="BH172" i="1"/>
  <c r="BH154" i="1"/>
  <c r="BH138" i="1"/>
  <c r="BH121" i="1"/>
  <c r="BH98" i="1"/>
  <c r="BH81" i="1"/>
  <c r="BH62" i="1"/>
  <c r="BH41" i="1"/>
  <c r="BH40" i="1"/>
  <c r="BI103" i="1"/>
  <c r="BI60" i="1"/>
  <c r="BI284" i="1"/>
  <c r="BC293" i="1"/>
  <c r="BC292" i="1"/>
  <c r="BC102" i="1"/>
  <c r="BC59" i="1"/>
  <c r="BC248" i="1"/>
  <c r="AY399" i="1" l="1"/>
  <c r="AV365" i="1"/>
  <c r="BD59" i="1"/>
  <c r="BE59" i="1" s="1"/>
  <c r="BD293" i="1"/>
  <c r="BE293" i="1" s="1"/>
  <c r="BD102" i="1"/>
  <c r="BE102" i="1" s="1"/>
  <c r="BD292" i="1"/>
  <c r="BE292" i="1" s="1"/>
  <c r="BD248" i="1"/>
  <c r="BE248" i="1" s="1"/>
  <c r="BI166" i="1"/>
  <c r="BI151" i="1"/>
  <c r="BI55" i="1"/>
  <c r="BI322" i="1"/>
  <c r="BI47" i="1"/>
  <c r="BI240" i="1"/>
  <c r="BI256" i="1"/>
  <c r="BI230" i="1"/>
  <c r="BI64" i="1"/>
  <c r="BI208" i="1"/>
  <c r="BI32" i="1"/>
  <c r="BI303" i="1"/>
  <c r="BI368" i="1"/>
  <c r="BI135" i="1"/>
  <c r="BI333" i="1"/>
  <c r="BI97" i="1"/>
  <c r="BI82" i="1"/>
  <c r="BI350" i="1"/>
  <c r="BI53" i="1"/>
  <c r="BI199" i="1"/>
  <c r="BI148" i="1"/>
  <c r="BI306" i="1"/>
  <c r="BI99" i="1"/>
  <c r="BI212" i="1"/>
  <c r="BI294" i="1"/>
  <c r="BI391" i="1"/>
  <c r="BI115" i="1"/>
  <c r="BI261" i="1"/>
  <c r="BI164" i="1"/>
  <c r="BI307" i="1"/>
  <c r="BI225" i="1"/>
  <c r="BI286" i="1"/>
  <c r="BI292" i="1"/>
  <c r="BI207" i="1"/>
  <c r="BI24" i="1"/>
  <c r="BI49" i="1"/>
  <c r="BI398" i="1"/>
  <c r="BI180" i="1"/>
  <c r="BI51" i="1"/>
  <c r="BI198" i="1"/>
  <c r="BI403" i="1"/>
  <c r="BI182" i="1"/>
  <c r="BI226" i="1"/>
  <c r="BI386" i="1"/>
  <c r="BI278" i="1"/>
  <c r="BI318" i="1"/>
  <c r="BI102" i="1"/>
  <c r="BI253" i="1"/>
  <c r="BI405" i="1"/>
  <c r="BI66" i="1"/>
  <c r="BI62" i="1"/>
  <c r="BI293" i="1"/>
  <c r="BI340" i="1"/>
  <c r="BI353" i="1"/>
  <c r="BI192" i="1"/>
  <c r="BI383" i="1"/>
  <c r="BI324" i="1"/>
  <c r="BI131" i="1"/>
  <c r="BI288" i="1"/>
  <c r="BI147" i="1"/>
  <c r="BI238" i="1"/>
  <c r="BI399" i="1"/>
  <c r="BI149" i="1"/>
  <c r="BI118" i="1"/>
  <c r="BI78" i="1"/>
  <c r="BI274" i="1"/>
  <c r="BI126" i="1"/>
  <c r="BI417" i="1"/>
  <c r="BI128" i="1"/>
  <c r="BI130" i="1"/>
  <c r="BI273" i="1"/>
  <c r="BI85" i="1"/>
  <c r="BI320" i="1"/>
  <c r="BI150" i="1"/>
  <c r="BI291" i="1"/>
  <c r="BI143" i="1"/>
  <c r="BI420" i="1"/>
  <c r="BI144" i="1"/>
  <c r="BI129" i="1"/>
  <c r="BI336" i="1"/>
  <c r="BI310" i="1"/>
  <c r="BI269" i="1"/>
  <c r="BI191" i="1"/>
  <c r="BI29" i="1"/>
  <c r="BI366" i="1"/>
  <c r="BI381" i="1"/>
  <c r="BI244" i="1"/>
  <c r="BI387" i="1"/>
  <c r="BI83" i="1"/>
  <c r="BI228" i="1"/>
  <c r="BI194" i="1"/>
  <c r="BI262" i="1"/>
  <c r="BI37" i="1"/>
  <c r="BI258" i="1"/>
  <c r="BI163" i="1"/>
  <c r="BI111" i="1"/>
  <c r="BI357" i="1"/>
  <c r="BI352" i="1"/>
  <c r="BI165" i="1"/>
  <c r="BI290" i="1"/>
  <c r="BI95" i="1"/>
  <c r="BI271" i="1"/>
  <c r="BI276" i="1"/>
  <c r="BI19" i="1"/>
  <c r="BI61" i="1"/>
  <c r="BI265" i="1"/>
  <c r="BI222" i="1"/>
  <c r="BI296" i="1"/>
  <c r="BI203" i="1"/>
  <c r="BI104" i="1"/>
  <c r="BI185" i="1"/>
  <c r="BI235" i="1"/>
  <c r="BI44" i="1"/>
  <c r="BI205" i="1"/>
  <c r="BI133" i="1"/>
  <c r="BI330" i="1"/>
  <c r="BI105" i="1"/>
  <c r="BI281" i="1"/>
  <c r="BI106" i="1"/>
  <c r="BI88" i="1"/>
  <c r="BI331" i="1"/>
  <c r="BI108" i="1"/>
  <c r="BI146" i="1"/>
  <c r="BI377" i="1"/>
  <c r="BI328" i="1"/>
  <c r="BI41" i="1"/>
  <c r="BI137" i="1"/>
  <c r="BI136" i="1"/>
  <c r="BI264" i="1"/>
  <c r="BI283" i="1"/>
  <c r="BI250" i="1"/>
  <c r="BI170" i="1"/>
  <c r="BI195" i="1"/>
  <c r="BI263" i="1"/>
  <c r="BI189" i="1"/>
  <c r="BI179" i="1"/>
  <c r="BI175" i="1"/>
  <c r="BI342" i="1"/>
  <c r="BI237" i="1"/>
  <c r="BI142" i="1"/>
  <c r="BI167" i="1"/>
  <c r="BI220" i="1"/>
  <c r="BI92" i="1"/>
  <c r="BI218" i="1"/>
  <c r="BI359" i="1"/>
  <c r="BI45" i="1"/>
  <c r="BI193" i="1"/>
  <c r="BI33" i="1"/>
  <c r="BI337" i="1"/>
  <c r="BI158" i="1"/>
  <c r="BI402" i="1"/>
  <c r="BI335" i="1"/>
  <c r="BI67" i="1"/>
  <c r="BI68" i="1"/>
  <c r="BI50" i="1"/>
  <c r="BI197" i="1"/>
  <c r="BI415" i="1"/>
  <c r="BI89" i="1"/>
  <c r="BI236" i="1"/>
  <c r="BI268" i="1"/>
  <c r="BI239" i="1"/>
  <c r="BI84" i="1"/>
  <c r="BI229" i="1"/>
  <c r="BI211" i="1"/>
  <c r="BI201" i="1"/>
  <c r="BI338" i="1"/>
  <c r="BI63" i="1"/>
  <c r="BI231" i="1"/>
  <c r="BI304" i="1"/>
  <c r="BI100" i="1"/>
  <c r="BI305" i="1"/>
  <c r="BI246" i="1"/>
  <c r="BI344" i="1"/>
  <c r="BI184" i="1"/>
  <c r="BI188" i="1"/>
  <c r="BI214" i="1"/>
  <c r="BI155" i="1"/>
  <c r="BI315" i="1"/>
  <c r="BI122" i="1"/>
  <c r="BI248" i="1"/>
  <c r="BI156" i="1"/>
  <c r="BI316" i="1"/>
  <c r="BI90" i="1"/>
  <c r="BI245" i="1"/>
  <c r="BI98" i="1"/>
  <c r="BI173" i="1"/>
  <c r="BI382" i="1"/>
  <c r="BI242" i="1"/>
  <c r="BI174" i="1"/>
  <c r="BI341" i="1"/>
  <c r="BI351" i="1"/>
  <c r="BI423" i="1"/>
  <c r="BI109" i="1"/>
  <c r="BI287" i="1"/>
  <c r="BI119" i="1"/>
  <c r="BI112" i="1"/>
  <c r="BI404" i="1"/>
  <c r="BI257" i="1"/>
  <c r="BI196" i="1"/>
  <c r="BI243" i="1"/>
  <c r="BI93" i="1"/>
  <c r="BI389" i="1"/>
  <c r="BI183" i="1"/>
  <c r="BI266" i="1"/>
  <c r="BI72" i="1"/>
  <c r="BI43" i="1"/>
  <c r="BI219" i="1"/>
  <c r="BI65" i="1"/>
  <c r="BI209" i="1"/>
  <c r="BI319" i="1"/>
  <c r="BI227" i="1"/>
  <c r="BI176" i="1"/>
  <c r="BI355" i="1"/>
  <c r="BI79" i="1"/>
  <c r="BI86" i="1"/>
  <c r="BI301" i="1"/>
  <c r="BI87" i="1"/>
  <c r="BI70" i="1"/>
  <c r="BI213" i="1"/>
  <c r="BI285" i="1"/>
  <c r="BI74" i="1"/>
  <c r="BI216" i="1"/>
  <c r="BI426" i="1"/>
  <c r="BI57" i="1"/>
  <c r="BI134" i="1"/>
  <c r="BI46" i="1"/>
  <c r="BI210" i="1"/>
  <c r="BI371" i="1"/>
  <c r="BI260" i="1"/>
  <c r="BI241" i="1"/>
  <c r="BI59" i="1"/>
  <c r="BI91" i="1"/>
  <c r="BI234" i="1"/>
  <c r="BI204" i="1"/>
  <c r="BI54" i="1"/>
  <c r="BI160" i="1"/>
  <c r="BI40" i="1"/>
  <c r="BI202" i="1"/>
  <c r="BI217" i="1"/>
  <c r="BI153" i="1"/>
  <c r="BI107" i="1"/>
  <c r="BI152" i="1"/>
  <c r="BI280" i="1"/>
  <c r="BI56" i="1"/>
  <c r="BI132" i="1"/>
  <c r="BI77" i="1"/>
  <c r="BI80" i="1"/>
  <c r="BI117" i="1"/>
  <c r="BI249" i="1"/>
  <c r="BI139" i="1"/>
  <c r="BI121" i="1"/>
  <c r="BI394" i="1"/>
  <c r="BI138" i="1"/>
  <c r="BI314" i="1"/>
  <c r="BI190" i="1"/>
  <c r="BI270" i="1"/>
  <c r="BI254" i="1"/>
  <c r="BI35" i="1"/>
  <c r="BI252" i="1"/>
  <c r="BI345" i="1"/>
  <c r="BI302" i="1"/>
  <c r="BI346" i="1"/>
  <c r="BI39" i="1"/>
  <c r="BI376" i="1"/>
  <c r="BI11" i="1"/>
  <c r="BI172" i="1"/>
  <c r="BI124" i="1"/>
  <c r="BI232" i="1"/>
  <c r="BI332" i="1"/>
  <c r="BI186" i="1"/>
  <c r="BI329" i="1"/>
  <c r="BI123" i="1"/>
  <c r="BI141" i="1"/>
  <c r="BI323" i="1"/>
  <c r="BI178" i="1"/>
  <c r="BI159" i="1"/>
  <c r="BI145" i="1"/>
  <c r="BI162" i="1"/>
  <c r="BI96" i="1"/>
  <c r="BI313" i="1"/>
  <c r="BI171" i="1"/>
  <c r="BI200" i="1"/>
  <c r="BI365" i="1"/>
  <c r="BI154" i="1"/>
  <c r="BI42" i="1"/>
  <c r="BI298" i="1"/>
  <c r="BI300" i="1"/>
  <c r="BI251" i="1"/>
  <c r="BI206" i="1"/>
  <c r="BI26" i="1"/>
  <c r="BI297" i="1"/>
  <c r="BI81" i="1"/>
  <c r="BI223" i="1"/>
  <c r="BI34" i="1"/>
  <c r="BI15" i="1"/>
  <c r="BI168" i="1"/>
  <c r="BI140" i="1"/>
  <c r="BI157" i="1"/>
  <c r="BI317" i="1"/>
  <c r="BI259" i="1"/>
  <c r="BI125" i="1"/>
  <c r="BI277" i="1"/>
  <c r="BI177" i="1"/>
  <c r="BI255" i="1"/>
  <c r="BI161" i="1"/>
  <c r="BI407" i="1"/>
  <c r="BI181" i="1"/>
  <c r="BI354" i="1"/>
  <c r="BI73" i="1"/>
  <c r="BI348" i="1"/>
  <c r="BI76" i="1"/>
  <c r="BI25" i="1"/>
  <c r="AW334" i="1"/>
  <c r="AW215" i="1"/>
  <c r="BC237" i="1"/>
  <c r="BC273" i="1"/>
  <c r="BC249" i="1"/>
  <c r="BC100" i="1"/>
  <c r="BH215" i="1" l="1"/>
  <c r="BH334" i="1"/>
  <c r="BD249" i="1"/>
  <c r="BE249" i="1" s="1"/>
  <c r="BD273" i="1"/>
  <c r="BE273" i="1" s="1"/>
  <c r="BD237" i="1"/>
  <c r="BE237" i="1" s="1"/>
  <c r="BD100" i="1"/>
  <c r="BE100" i="1" s="1"/>
  <c r="AX334" i="1"/>
  <c r="AX215" i="1"/>
  <c r="BH10" i="1"/>
  <c r="BC316" i="1"/>
  <c r="AY334" i="1" l="1"/>
  <c r="AY215" i="1"/>
  <c r="BD316" i="1"/>
  <c r="BE316" i="1" s="1"/>
  <c r="BI215" i="1"/>
  <c r="BI334" i="1"/>
  <c r="BI10" i="1"/>
  <c r="BC371" i="1"/>
  <c r="BC380" i="1"/>
  <c r="BD380" i="1" l="1"/>
  <c r="BE380" i="1" s="1"/>
  <c r="BD371" i="1"/>
  <c r="BE371" i="1" s="1"/>
  <c r="BC236" i="1"/>
  <c r="BC252" i="1"/>
  <c r="BC394" i="1"/>
  <c r="BD394" i="1" l="1"/>
  <c r="BE394" i="1" s="1"/>
  <c r="BD252" i="1"/>
  <c r="BE252" i="1" s="1"/>
  <c r="BD236" i="1"/>
  <c r="BE236" i="1" s="1"/>
  <c r="BC175" i="1"/>
  <c r="BC422" i="1"/>
  <c r="BD422" i="1" s="1"/>
  <c r="BE422" i="1" s="1"/>
  <c r="AB422" i="1"/>
  <c r="BC396" i="1"/>
  <c r="BD396" i="1" s="1"/>
  <c r="BE396" i="1" s="1"/>
  <c r="AB396" i="1"/>
  <c r="BC272" i="1"/>
  <c r="BD272" i="1" s="1"/>
  <c r="BE272" i="1" s="1"/>
  <c r="AB272" i="1"/>
  <c r="AB299" i="1"/>
  <c r="BC299" i="1"/>
  <c r="BD299" i="1" s="1"/>
  <c r="BE299" i="1" s="1"/>
  <c r="BC54" i="1"/>
  <c r="BH299" i="1" l="1"/>
  <c r="BH272" i="1"/>
  <c r="BH422" i="1"/>
  <c r="BH396" i="1"/>
  <c r="BD54" i="1"/>
  <c r="BE54" i="1" s="1"/>
  <c r="BD175" i="1"/>
  <c r="BE175" i="1" s="1"/>
  <c r="AC299" i="1"/>
  <c r="AC272" i="1"/>
  <c r="AC396" i="1"/>
  <c r="AC422" i="1"/>
  <c r="BC165" i="1"/>
  <c r="AD422" i="1" l="1"/>
  <c r="AD272" i="1"/>
  <c r="AD396" i="1"/>
  <c r="AD299" i="1"/>
  <c r="BD165" i="1"/>
  <c r="BE165" i="1" s="1"/>
  <c r="BI299" i="1"/>
  <c r="BI396" i="1"/>
  <c r="BI272" i="1"/>
  <c r="BI422" i="1"/>
  <c r="BC146" i="1"/>
  <c r="BD146" i="1" l="1"/>
  <c r="BE146" i="1" s="1"/>
  <c r="BC357" i="1"/>
  <c r="BC154" i="1"/>
  <c r="BC353" i="1"/>
  <c r="BC310" i="1"/>
  <c r="AZ373" i="1"/>
  <c r="BC133" i="1"/>
  <c r="BC161" i="1"/>
  <c r="BC122" i="1"/>
  <c r="BH373" i="1" l="1"/>
  <c r="BD161" i="1"/>
  <c r="BE161" i="1" s="1"/>
  <c r="BD122" i="1"/>
  <c r="BE122" i="1" s="1"/>
  <c r="BD133" i="1"/>
  <c r="BE133" i="1" s="1"/>
  <c r="BD310" i="1"/>
  <c r="BE310" i="1" s="1"/>
  <c r="BD353" i="1"/>
  <c r="BE353" i="1" s="1"/>
  <c r="BD154" i="1"/>
  <c r="BE154" i="1" s="1"/>
  <c r="BD357" i="1"/>
  <c r="BE357" i="1" s="1"/>
  <c r="BA373" i="1"/>
  <c r="BC296" i="1"/>
  <c r="BC298" i="1"/>
  <c r="BC291" i="1"/>
  <c r="BB373" i="1" l="1"/>
  <c r="BD291" i="1"/>
  <c r="BE291" i="1" s="1"/>
  <c r="BD298" i="1"/>
  <c r="BE298" i="1" s="1"/>
  <c r="BD296" i="1"/>
  <c r="BE296" i="1" s="1"/>
  <c r="BI373" i="1"/>
  <c r="BC354" i="1"/>
  <c r="BC234" i="1"/>
  <c r="BC97" i="1"/>
  <c r="BC121" i="1"/>
  <c r="BC305" i="1"/>
  <c r="BC341" i="1"/>
  <c r="BC350" i="1"/>
  <c r="BC351" i="1"/>
  <c r="BC134" i="1"/>
  <c r="BC156" i="1"/>
  <c r="BC281" i="1"/>
  <c r="BD134" i="1" l="1"/>
  <c r="BE134" i="1" s="1"/>
  <c r="BD350" i="1"/>
  <c r="BE350" i="1" s="1"/>
  <c r="BD305" i="1"/>
  <c r="BE305" i="1" s="1"/>
  <c r="BD97" i="1"/>
  <c r="BE97" i="1" s="1"/>
  <c r="BD354" i="1"/>
  <c r="BE354" i="1" s="1"/>
  <c r="BD351" i="1"/>
  <c r="BE351" i="1" s="1"/>
  <c r="BD341" i="1"/>
  <c r="BE341" i="1" s="1"/>
  <c r="BD121" i="1"/>
  <c r="BE121" i="1" s="1"/>
  <c r="BD234" i="1"/>
  <c r="BE234" i="1" s="1"/>
  <c r="BD281" i="1"/>
  <c r="BE281" i="1" s="1"/>
  <c r="BD156" i="1"/>
  <c r="BE156" i="1" s="1"/>
  <c r="T22" i="2"/>
  <c r="T21" i="2"/>
  <c r="T20" i="2"/>
  <c r="T19" i="2"/>
  <c r="T18" i="2"/>
  <c r="T17" i="2"/>
  <c r="T16" i="2"/>
  <c r="T15" i="2"/>
  <c r="T14" i="2"/>
  <c r="T13" i="2"/>
  <c r="T12" i="2"/>
  <c r="T11" i="2"/>
  <c r="T9" i="2"/>
  <c r="T8" i="2"/>
  <c r="T7" i="2"/>
  <c r="T6" i="2"/>
  <c r="T4" i="2"/>
  <c r="BH6" i="1" l="1"/>
  <c r="BI6" i="1" l="1"/>
  <c r="BH5" i="1"/>
  <c r="BH440" i="1" s="1"/>
  <c r="BG438" i="1" l="1"/>
  <c r="BG436" i="1"/>
  <c r="BI5" i="1"/>
  <c r="BH432" i="1"/>
  <c r="BG428" i="1"/>
  <c r="BH428" i="1"/>
  <c r="BG432" i="1"/>
  <c r="BH430" i="1"/>
  <c r="BH438" i="1"/>
  <c r="BH434" i="1"/>
  <c r="BH436" i="1"/>
  <c r="BH442" i="1"/>
  <c r="BG434" i="1"/>
  <c r="BG442" i="1"/>
  <c r="BG430" i="1"/>
</calcChain>
</file>

<file path=xl/sharedStrings.xml><?xml version="1.0" encoding="utf-8"?>
<sst xmlns="http://schemas.openxmlformats.org/spreadsheetml/2006/main" count="907" uniqueCount="213">
  <si>
    <t>TIPO DEPENDENCIA</t>
  </si>
  <si>
    <t xml:space="preserve">SUPERFICIE </t>
  </si>
  <si>
    <t>ALTURA SUELO TECHO</t>
  </si>
  <si>
    <t>SUPERFICIE PAREDES</t>
  </si>
  <si>
    <t>SUPERFICIE TECHO</t>
  </si>
  <si>
    <t>SUPERFICIE SUELO</t>
  </si>
  <si>
    <t>Nº PUERTAS</t>
  </si>
  <si>
    <t>Nº VENTANAS</t>
  </si>
  <si>
    <t>ML RODAPIE</t>
  </si>
  <si>
    <t>Nº ENCHUFES</t>
  </si>
  <si>
    <t>Nº TECLAS LUZ</t>
  </si>
  <si>
    <t>Nº PUNTOS LUZ</t>
  </si>
  <si>
    <t>BAÑO</t>
  </si>
  <si>
    <t>LAVABO</t>
  </si>
  <si>
    <t>INODORO</t>
  </si>
  <si>
    <t>DUCHA / BAÑERA</t>
  </si>
  <si>
    <t>BIDÉ</t>
  </si>
  <si>
    <t>ASEO</t>
  </si>
  <si>
    <t>COCINA</t>
  </si>
  <si>
    <t>SALÓN - COMEDOR</t>
  </si>
  <si>
    <t>BAÑO 1</t>
  </si>
  <si>
    <t>BAÑO 2</t>
  </si>
  <si>
    <t>DORMITORIO 1</t>
  </si>
  <si>
    <t>DORMITORIO 2</t>
  </si>
  <si>
    <t>DORMITORIO 3</t>
  </si>
  <si>
    <t>DORMITORIO 4</t>
  </si>
  <si>
    <t>DORMITORIO 5</t>
  </si>
  <si>
    <t>PASILLO</t>
  </si>
  <si>
    <t>ENTRADA</t>
  </si>
  <si>
    <t>BAÑO 3</t>
  </si>
  <si>
    <t>BAÑO 4</t>
  </si>
  <si>
    <t>Relacion m2 suelo/m2 paredes</t>
  </si>
  <si>
    <t>%Pintura</t>
  </si>
  <si>
    <t>%Alicatados</t>
  </si>
  <si>
    <t>LAVADERO</t>
  </si>
  <si>
    <t>TERRAZA</t>
  </si>
  <si>
    <t>ZONA</t>
  </si>
  <si>
    <t>Málaga</t>
  </si>
  <si>
    <t>Granada</t>
  </si>
  <si>
    <t>Sevilla</t>
  </si>
  <si>
    <t>Córdoba</t>
  </si>
  <si>
    <t>PROMOT.</t>
  </si>
  <si>
    <t>Zitizen</t>
  </si>
  <si>
    <t>Torremagna</t>
  </si>
  <si>
    <t>Alma F2</t>
  </si>
  <si>
    <t>Terrazas de Sta. Rosa / Insur</t>
  </si>
  <si>
    <t>Bermes II / Insur</t>
  </si>
  <si>
    <t>Guadiaro</t>
  </si>
  <si>
    <t>Essencia de Sabadell / Realia</t>
  </si>
  <si>
    <t>Patraix / Realia</t>
  </si>
  <si>
    <t>Sedalis Resid. / Realia</t>
  </si>
  <si>
    <t>Macarena 40 / Aniceto</t>
  </si>
  <si>
    <t>SUNP-AE-1</t>
  </si>
  <si>
    <t>Palmas Altas Sur</t>
  </si>
  <si>
    <t>Aniceto Sáez</t>
  </si>
  <si>
    <t>Aniceto Sáenz</t>
  </si>
  <si>
    <t>Cros Pirotecnia</t>
  </si>
  <si>
    <t>Minusválido</t>
  </si>
  <si>
    <t>OBSERVAC.</t>
  </si>
  <si>
    <t>Madrid</t>
  </si>
  <si>
    <t>Borea Arroyo Fresno Portablanca / Fcc</t>
  </si>
  <si>
    <t>Taormina / Pryconsa Cantalejo</t>
  </si>
  <si>
    <t>Cisneo Alto</t>
  </si>
  <si>
    <t>Hespérides</t>
  </si>
  <si>
    <t>Uralita</t>
  </si>
  <si>
    <t xml:space="preserve">Pino Montano </t>
  </si>
  <si>
    <t>San Jerónimo</t>
  </si>
  <si>
    <t>Torreblanca / Alberchigo</t>
  </si>
  <si>
    <t>M10 Bermejales</t>
  </si>
  <si>
    <t>Navarra</t>
  </si>
  <si>
    <t>Optima / Ardoi</t>
  </si>
  <si>
    <t>Valladolid</t>
  </si>
  <si>
    <t>Resid. Castilla</t>
  </si>
  <si>
    <t>Coca Cola</t>
  </si>
  <si>
    <t>Pino Montano Emvisesa</t>
  </si>
  <si>
    <t>Pol. Aerpuerto</t>
  </si>
  <si>
    <t>Zaragoza</t>
  </si>
  <si>
    <t>Adarve</t>
  </si>
  <si>
    <t>Albacete</t>
  </si>
  <si>
    <t>Santa Quiteria</t>
  </si>
  <si>
    <t>Habitat - Torre Amura</t>
  </si>
  <si>
    <t>La Coruña</t>
  </si>
  <si>
    <t>Caleida - Metrovacesa</t>
  </si>
  <si>
    <t>Bilbao</t>
  </si>
  <si>
    <t>Luz Enea - Pryconsa</t>
  </si>
  <si>
    <t>Valencia</t>
  </si>
  <si>
    <t>Font de San Lluis - Aproperties</t>
  </si>
  <si>
    <t>Taverne Blanques - AProperties</t>
  </si>
  <si>
    <t>Alicante</t>
  </si>
  <si>
    <t>Guadarmar del Segura - Aproperties</t>
  </si>
  <si>
    <t>Oviedo</t>
  </si>
  <si>
    <t>Alveum III - Arqura Homes</t>
  </si>
  <si>
    <t>Avilés</t>
  </si>
  <si>
    <t>Aralis II - Arqura Homes</t>
  </si>
  <si>
    <t>Teruel</t>
  </si>
  <si>
    <t>Las Dalias</t>
  </si>
  <si>
    <t>Cuenca</t>
  </si>
  <si>
    <t>Villa Roman</t>
  </si>
  <si>
    <t xml:space="preserve">Murcia </t>
  </si>
  <si>
    <t>Balcon del Norte - Condestable</t>
  </si>
  <si>
    <t>El Pinar Caleruega - Proceparsa</t>
  </si>
  <si>
    <t>Barcelona</t>
  </si>
  <si>
    <t>AQ Llevant</t>
  </si>
  <si>
    <t>Oslo Bulding</t>
  </si>
  <si>
    <t>AQ Urban Fira</t>
  </si>
  <si>
    <t>Sarriá</t>
  </si>
  <si>
    <t>Esencia Sarriá</t>
  </si>
  <si>
    <t>Themos Riera - Culmia</t>
  </si>
  <si>
    <t>Marcelona Montjuit - Culmia</t>
  </si>
  <si>
    <t>Les Masies - Realia</t>
  </si>
  <si>
    <t>i</t>
  </si>
  <si>
    <t>Gilmar El Retiro</t>
  </si>
  <si>
    <t>Segovia</t>
  </si>
  <si>
    <t>Construmad</t>
  </si>
  <si>
    <t>Pamplona</t>
  </si>
  <si>
    <t>Abaigar Izarra Plaza</t>
  </si>
  <si>
    <t>Altos del Aire - Insur</t>
  </si>
  <si>
    <t>Etna</t>
  </si>
  <si>
    <t>Azaire</t>
  </si>
  <si>
    <t>Gines</t>
  </si>
  <si>
    <t>Suite Mijas</t>
  </si>
  <si>
    <t>Isla Canela</t>
  </si>
  <si>
    <t>Ocean Homes - Pryconsa</t>
  </si>
  <si>
    <t>Himalaya - Palmas Altas Sur</t>
  </si>
  <si>
    <t>Navalcerrada - Palmas Altas</t>
  </si>
  <si>
    <t xml:space="preserve">Jardines de Oriente </t>
  </si>
  <si>
    <t xml:space="preserve">Mesena - Metrovacesa </t>
  </si>
  <si>
    <t xml:space="preserve">Thalassa - Metrovacesa </t>
  </si>
  <si>
    <t>Panorama - Metrovacesa</t>
  </si>
  <si>
    <t>Sabadell</t>
  </si>
  <si>
    <t>Jardins de Can Gambus - Metrovacesa</t>
  </si>
  <si>
    <t>Parque Eiris - Metrovacesa</t>
  </si>
  <si>
    <t>Gasometro - Metrovacesa</t>
  </si>
  <si>
    <t>Terrasa</t>
  </si>
  <si>
    <t>Nova Alcoholera - Metrovacesa</t>
  </si>
  <si>
    <t>Manresa</t>
  </si>
  <si>
    <t>La Llum de Manresa - Metrovacesa</t>
  </si>
  <si>
    <t>Aire de Llevant - Metrovacesa</t>
  </si>
  <si>
    <t>Mallorca</t>
  </si>
  <si>
    <t>Novolerez - Metrovacesa</t>
  </si>
  <si>
    <t>Pontevedra</t>
  </si>
  <si>
    <t>Lyra - Metrovacesa</t>
  </si>
  <si>
    <t>Comprobacion</t>
  </si>
  <si>
    <t>Máximo</t>
  </si>
  <si>
    <t>Mínimo</t>
  </si>
  <si>
    <t>Media</t>
  </si>
  <si>
    <t>Moda</t>
  </si>
  <si>
    <t>Mediana</t>
  </si>
  <si>
    <t>Contador moda</t>
  </si>
  <si>
    <t>Contador Maximo</t>
  </si>
  <si>
    <t>Contador Minimo</t>
  </si>
  <si>
    <t>SUPERFICIE</t>
  </si>
  <si>
    <t>PERÍMETRO</t>
  </si>
  <si>
    <t>Perimetro</t>
  </si>
  <si>
    <t>Perimetro/m2 suelo</t>
  </si>
  <si>
    <t>C1A</t>
  </si>
  <si>
    <t>B1A</t>
  </si>
  <si>
    <t>B2A</t>
  </si>
  <si>
    <t>C1B</t>
  </si>
  <si>
    <t>D1A</t>
  </si>
  <si>
    <t>E1A</t>
  </si>
  <si>
    <t>P1A</t>
  </si>
  <si>
    <t>L1A</t>
  </si>
  <si>
    <t>V1A</t>
  </si>
  <si>
    <t>D6A</t>
  </si>
  <si>
    <t>S1A</t>
  </si>
  <si>
    <t>S1B</t>
  </si>
  <si>
    <t>VIVIENDA TOTAL</t>
  </si>
  <si>
    <t>SUPERF. PAREDES</t>
  </si>
  <si>
    <t>V1B</t>
  </si>
  <si>
    <t>V1C</t>
  </si>
  <si>
    <t>SUP. PAREDES</t>
  </si>
  <si>
    <t>C1C</t>
  </si>
  <si>
    <t>S1C</t>
  </si>
  <si>
    <t>D1B</t>
  </si>
  <si>
    <t>D1C</t>
  </si>
  <si>
    <t>B1B</t>
  </si>
  <si>
    <t>B2C</t>
  </si>
  <si>
    <t>B1C</t>
  </si>
  <si>
    <t>B2B</t>
  </si>
  <si>
    <t>B3A</t>
  </si>
  <si>
    <t>B3B</t>
  </si>
  <si>
    <t>B3C</t>
  </si>
  <si>
    <t>B4A</t>
  </si>
  <si>
    <t>B4B</t>
  </si>
  <si>
    <t>B4C</t>
  </si>
  <si>
    <t>A1A</t>
  </si>
  <si>
    <t>A1B</t>
  </si>
  <si>
    <t>A1C</t>
  </si>
  <si>
    <t>D2A</t>
  </si>
  <si>
    <t>D2B</t>
  </si>
  <si>
    <t>D2C</t>
  </si>
  <si>
    <t>D3A</t>
  </si>
  <si>
    <t>D3B</t>
  </si>
  <si>
    <t>D3C</t>
  </si>
  <si>
    <t>D4A</t>
  </si>
  <si>
    <t>D4B</t>
  </si>
  <si>
    <t>D4C</t>
  </si>
  <si>
    <t>D5A</t>
  </si>
  <si>
    <t>D5B</t>
  </si>
  <si>
    <t>D5C</t>
  </si>
  <si>
    <t>E1B</t>
  </si>
  <si>
    <t>E1C</t>
  </si>
  <si>
    <t>P1B</t>
  </si>
  <si>
    <t>P1C</t>
  </si>
  <si>
    <t>L1B</t>
  </si>
  <si>
    <t>L1C</t>
  </si>
  <si>
    <t>T1A</t>
  </si>
  <si>
    <t>T1B</t>
  </si>
  <si>
    <t>T1C</t>
  </si>
  <si>
    <t>DORMITORIO 6</t>
  </si>
  <si>
    <t>D6B</t>
  </si>
  <si>
    <t>D6C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</si>
</sst>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443"/>
  <sheetViews>
    <sheetView tabSelected="1" topLeftCell="B1" zoomScaleNormal="10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H6" sqref="H6:H426"/>
    </sheetView>
  </sheetViews>
  <sheetFormatPr baseColWidth="10" defaultColWidth="9.26953125" defaultRowHeight="14.5" x14ac:dyDescent="0.35"/>
  <cols>
    <col min="1" max="1" width="10.7265625" hidden="1" customWidth="1"/>
    <col min="3" max="3" width="11.54296875" customWidth="1"/>
    <col min="4" max="4" width="17" customWidth="1"/>
    <col min="5" max="5" width="11.26953125" bestFit="1" customWidth="1"/>
    <col min="6" max="6" width="16.7265625" bestFit="1" customWidth="1"/>
    <col min="7" max="7" width="11" bestFit="1" customWidth="1"/>
    <col min="8" max="8" width="11.26953125" bestFit="1" customWidth="1"/>
    <col min="9" max="9" width="13.453125" bestFit="1" customWidth="1"/>
    <col min="10" max="10" width="11" bestFit="1" customWidth="1"/>
    <col min="11" max="11" width="11.26953125" bestFit="1" customWidth="1"/>
    <col min="12" max="12" width="13.453125" bestFit="1" customWidth="1"/>
    <col min="13" max="13" width="11" bestFit="1" customWidth="1"/>
    <col min="14" max="14" width="11.26953125" bestFit="1" customWidth="1"/>
    <col min="15" max="15" width="11.26953125" customWidth="1"/>
    <col min="16" max="16" width="11" bestFit="1" customWidth="1"/>
    <col min="17" max="17" width="11.26953125" bestFit="1" customWidth="1"/>
    <col min="18" max="18" width="11.26953125" customWidth="1"/>
    <col min="19" max="19" width="11" bestFit="1" customWidth="1"/>
    <col min="20" max="20" width="11.26953125" bestFit="1" customWidth="1"/>
    <col min="21" max="21" width="11.26953125" customWidth="1"/>
    <col min="22" max="22" width="11" bestFit="1" customWidth="1"/>
    <col min="23" max="23" width="11.26953125" bestFit="1" customWidth="1"/>
    <col min="24" max="24" width="11.26953125" customWidth="1"/>
    <col min="25" max="25" width="11" bestFit="1" customWidth="1"/>
    <col min="26" max="26" width="11.26953125" bestFit="1" customWidth="1"/>
    <col min="27" max="27" width="11.26953125" customWidth="1"/>
    <col min="28" max="28" width="11" bestFit="1" customWidth="1"/>
    <col min="29" max="29" width="11.26953125" bestFit="1" customWidth="1"/>
    <col min="30" max="30" width="13.453125" bestFit="1" customWidth="1"/>
    <col min="31" max="31" width="14.26953125" customWidth="1"/>
    <col min="32" max="32" width="11.26953125" bestFit="1" customWidth="1"/>
    <col min="33" max="33" width="13.453125" bestFit="1" customWidth="1"/>
    <col min="34" max="34" width="11" bestFit="1" customWidth="1"/>
    <col min="35" max="35" width="14.26953125" customWidth="1"/>
    <col min="36" max="36" width="13.453125" bestFit="1" customWidth="1"/>
    <col min="37" max="37" width="11" bestFit="1" customWidth="1"/>
    <col min="38" max="38" width="11.26953125" bestFit="1" customWidth="1"/>
    <col min="39" max="39" width="13.453125" bestFit="1" customWidth="1"/>
    <col min="40" max="40" width="11" bestFit="1" customWidth="1"/>
    <col min="41" max="41" width="11.26953125" bestFit="1" customWidth="1"/>
    <col min="42" max="42" width="13.453125" bestFit="1" customWidth="1"/>
    <col min="43" max="43" width="11" bestFit="1" customWidth="1"/>
    <col min="44" max="44" width="11.26953125" bestFit="1" customWidth="1"/>
    <col min="45" max="45" width="13.453125" bestFit="1" customWidth="1"/>
    <col min="46" max="46" width="11" bestFit="1" customWidth="1"/>
    <col min="47" max="47" width="11.26953125" bestFit="1" customWidth="1"/>
    <col min="48" max="48" width="13.453125" bestFit="1" customWidth="1"/>
    <col min="49" max="49" width="11" bestFit="1" customWidth="1"/>
    <col min="50" max="50" width="11.26953125" bestFit="1" customWidth="1"/>
    <col min="51" max="51" width="13.453125" bestFit="1" customWidth="1"/>
    <col min="52" max="52" width="11" bestFit="1" customWidth="1"/>
    <col min="53" max="53" width="11.26953125" bestFit="1" customWidth="1"/>
    <col min="54" max="54" width="13.453125" bestFit="1" customWidth="1"/>
    <col min="55" max="55" width="17" bestFit="1" customWidth="1"/>
    <col min="56" max="57" width="11.26953125" bestFit="1" customWidth="1"/>
    <col min="59" max="59" width="9" bestFit="1" customWidth="1"/>
    <col min="60" max="60" width="11.7265625" bestFit="1" customWidth="1"/>
  </cols>
  <sheetData>
    <row r="1" spans="1:300" s="4" customFormat="1" x14ac:dyDescent="0.35"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</row>
    <row r="2" spans="1:300" s="7" customFormat="1" ht="15.5" x14ac:dyDescent="0.35">
      <c r="A2" s="7" t="s">
        <v>58</v>
      </c>
      <c r="B2" s="7" t="s">
        <v>36</v>
      </c>
      <c r="C2" s="7" t="s">
        <v>41</v>
      </c>
      <c r="D2" s="16" t="s">
        <v>167</v>
      </c>
      <c r="E2" s="16"/>
      <c r="F2" s="16"/>
      <c r="G2" s="16" t="s">
        <v>19</v>
      </c>
      <c r="H2" s="16"/>
      <c r="I2" s="16"/>
      <c r="J2" s="15" t="s">
        <v>18</v>
      </c>
      <c r="K2" s="15"/>
      <c r="L2" s="15"/>
      <c r="M2" s="15" t="s">
        <v>20</v>
      </c>
      <c r="N2" s="15"/>
      <c r="O2" s="15"/>
      <c r="P2" s="15" t="s">
        <v>21</v>
      </c>
      <c r="Q2" s="15"/>
      <c r="R2" s="15"/>
      <c r="S2" s="15" t="s">
        <v>29</v>
      </c>
      <c r="T2" s="15"/>
      <c r="U2" s="15"/>
      <c r="V2" s="15" t="s">
        <v>30</v>
      </c>
      <c r="W2" s="15"/>
      <c r="X2" s="15"/>
      <c r="Y2" s="15" t="s">
        <v>17</v>
      </c>
      <c r="Z2" s="15"/>
      <c r="AA2" s="15"/>
      <c r="AB2" s="16" t="s">
        <v>22</v>
      </c>
      <c r="AC2" s="16"/>
      <c r="AD2" s="16"/>
      <c r="AE2" s="16" t="s">
        <v>23</v>
      </c>
      <c r="AF2" s="16"/>
      <c r="AG2" s="16"/>
      <c r="AH2" s="16" t="s">
        <v>24</v>
      </c>
      <c r="AI2" s="16"/>
      <c r="AJ2" s="16"/>
      <c r="AK2" s="16" t="s">
        <v>25</v>
      </c>
      <c r="AL2" s="16"/>
      <c r="AM2" s="16"/>
      <c r="AN2" s="16" t="s">
        <v>26</v>
      </c>
      <c r="AO2" s="16"/>
      <c r="AP2" s="16"/>
      <c r="AQ2" s="16" t="s">
        <v>210</v>
      </c>
      <c r="AR2" s="16"/>
      <c r="AS2" s="16"/>
      <c r="AT2" s="16" t="s">
        <v>28</v>
      </c>
      <c r="AU2" s="16"/>
      <c r="AV2" s="16"/>
      <c r="AW2" s="16" t="s">
        <v>27</v>
      </c>
      <c r="AX2" s="16"/>
      <c r="AY2" s="16"/>
      <c r="AZ2" s="16" t="s">
        <v>34</v>
      </c>
      <c r="BA2" s="16"/>
      <c r="BB2" s="16"/>
      <c r="BC2" s="16" t="s">
        <v>35</v>
      </c>
      <c r="BD2" s="16"/>
      <c r="BE2" s="16"/>
      <c r="BG2" s="7" t="s">
        <v>32</v>
      </c>
      <c r="BH2" s="7" t="s">
        <v>33</v>
      </c>
      <c r="BI2" s="7" t="s">
        <v>142</v>
      </c>
    </row>
    <row r="3" spans="1:300" s="4" customFormat="1" x14ac:dyDescent="0.35">
      <c r="D3" s="4" t="s">
        <v>151</v>
      </c>
      <c r="E3" s="4" t="s">
        <v>152</v>
      </c>
      <c r="F3" s="4" t="s">
        <v>168</v>
      </c>
      <c r="G3" s="4" t="s">
        <v>151</v>
      </c>
      <c r="H3" s="4" t="s">
        <v>152</v>
      </c>
      <c r="I3" s="4" t="s">
        <v>171</v>
      </c>
      <c r="J3" s="5" t="s">
        <v>151</v>
      </c>
      <c r="K3" s="5" t="s">
        <v>152</v>
      </c>
      <c r="L3" s="5" t="s">
        <v>171</v>
      </c>
      <c r="M3" s="5" t="s">
        <v>151</v>
      </c>
      <c r="N3" s="5" t="s">
        <v>152</v>
      </c>
      <c r="O3" s="5" t="s">
        <v>171</v>
      </c>
      <c r="P3" s="5" t="s">
        <v>151</v>
      </c>
      <c r="Q3" s="5" t="s">
        <v>152</v>
      </c>
      <c r="R3" s="5" t="s">
        <v>171</v>
      </c>
      <c r="S3" s="5" t="s">
        <v>151</v>
      </c>
      <c r="T3" s="5" t="s">
        <v>152</v>
      </c>
      <c r="U3" s="5" t="s">
        <v>171</v>
      </c>
      <c r="V3" s="5" t="s">
        <v>151</v>
      </c>
      <c r="W3" s="5" t="s">
        <v>152</v>
      </c>
      <c r="X3" s="5" t="s">
        <v>171</v>
      </c>
      <c r="Y3" s="5" t="s">
        <v>151</v>
      </c>
      <c r="Z3" s="5" t="s">
        <v>152</v>
      </c>
      <c r="AA3" s="5" t="s">
        <v>171</v>
      </c>
      <c r="AB3" s="4" t="s">
        <v>151</v>
      </c>
      <c r="AC3" s="4" t="s">
        <v>152</v>
      </c>
      <c r="AD3" s="4" t="s">
        <v>171</v>
      </c>
      <c r="AE3" s="4" t="s">
        <v>151</v>
      </c>
      <c r="AF3" s="4" t="s">
        <v>152</v>
      </c>
      <c r="AG3" s="4" t="s">
        <v>171</v>
      </c>
      <c r="AH3" s="4" t="s">
        <v>151</v>
      </c>
      <c r="AI3" s="4" t="s">
        <v>152</v>
      </c>
      <c r="AJ3" s="4" t="s">
        <v>171</v>
      </c>
      <c r="AK3" s="4" t="s">
        <v>151</v>
      </c>
      <c r="AL3" s="4" t="s">
        <v>152</v>
      </c>
      <c r="AM3" s="4" t="s">
        <v>171</v>
      </c>
      <c r="AN3" s="4" t="s">
        <v>151</v>
      </c>
      <c r="AO3" s="4" t="s">
        <v>152</v>
      </c>
      <c r="AP3" s="4" t="s">
        <v>171</v>
      </c>
      <c r="AQ3" s="4" t="s">
        <v>151</v>
      </c>
      <c r="AR3" s="4" t="s">
        <v>152</v>
      </c>
      <c r="AS3" s="4" t="s">
        <v>171</v>
      </c>
      <c r="AT3" s="4" t="s">
        <v>151</v>
      </c>
      <c r="AU3" s="4" t="s">
        <v>152</v>
      </c>
      <c r="AV3" s="4" t="s">
        <v>171</v>
      </c>
      <c r="AW3" s="4" t="s">
        <v>151</v>
      </c>
      <c r="AX3" s="4" t="s">
        <v>152</v>
      </c>
      <c r="AY3" s="4" t="s">
        <v>171</v>
      </c>
      <c r="AZ3" s="4" t="s">
        <v>151</v>
      </c>
      <c r="BA3" s="4" t="s">
        <v>152</v>
      </c>
      <c r="BB3" s="4" t="s">
        <v>171</v>
      </c>
      <c r="BC3" s="8" t="s">
        <v>151</v>
      </c>
      <c r="BD3" s="4" t="s">
        <v>152</v>
      </c>
      <c r="BE3" s="4" t="s">
        <v>171</v>
      </c>
    </row>
    <row r="4" spans="1:300" s="8" customFormat="1" x14ac:dyDescent="0.35">
      <c r="D4" s="8" t="s">
        <v>163</v>
      </c>
      <c r="E4" s="8" t="s">
        <v>169</v>
      </c>
      <c r="F4" s="8" t="s">
        <v>170</v>
      </c>
      <c r="G4" s="8" t="s">
        <v>165</v>
      </c>
      <c r="H4" s="8" t="s">
        <v>166</v>
      </c>
      <c r="I4" s="8" t="s">
        <v>173</v>
      </c>
      <c r="J4" s="11" t="s">
        <v>155</v>
      </c>
      <c r="K4" s="11" t="s">
        <v>158</v>
      </c>
      <c r="L4" s="11" t="s">
        <v>172</v>
      </c>
      <c r="M4" s="11" t="s">
        <v>156</v>
      </c>
      <c r="N4" s="11" t="s">
        <v>176</v>
      </c>
      <c r="O4" s="11" t="s">
        <v>178</v>
      </c>
      <c r="P4" s="11" t="s">
        <v>157</v>
      </c>
      <c r="Q4" s="11" t="s">
        <v>179</v>
      </c>
      <c r="R4" s="11" t="s">
        <v>177</v>
      </c>
      <c r="S4" s="11" t="s">
        <v>180</v>
      </c>
      <c r="T4" s="11" t="s">
        <v>181</v>
      </c>
      <c r="U4" s="11" t="s">
        <v>182</v>
      </c>
      <c r="V4" s="11" t="s">
        <v>183</v>
      </c>
      <c r="W4" s="11" t="s">
        <v>184</v>
      </c>
      <c r="X4" s="11" t="s">
        <v>185</v>
      </c>
      <c r="Y4" s="11" t="s">
        <v>186</v>
      </c>
      <c r="Z4" s="11" t="s">
        <v>187</v>
      </c>
      <c r="AA4" s="11" t="s">
        <v>188</v>
      </c>
      <c r="AB4" s="8" t="s">
        <v>159</v>
      </c>
      <c r="AC4" s="8" t="s">
        <v>174</v>
      </c>
      <c r="AD4" s="8" t="s">
        <v>175</v>
      </c>
      <c r="AE4" s="8" t="s">
        <v>189</v>
      </c>
      <c r="AF4" s="8" t="s">
        <v>190</v>
      </c>
      <c r="AG4" s="8" t="s">
        <v>191</v>
      </c>
      <c r="AH4" s="8" t="s">
        <v>192</v>
      </c>
      <c r="AI4" s="8" t="s">
        <v>193</v>
      </c>
      <c r="AJ4" s="8" t="s">
        <v>194</v>
      </c>
      <c r="AK4" s="8" t="s">
        <v>195</v>
      </c>
      <c r="AL4" s="8" t="s">
        <v>196</v>
      </c>
      <c r="AM4" s="8" t="s">
        <v>197</v>
      </c>
      <c r="AN4" s="8" t="s">
        <v>198</v>
      </c>
      <c r="AO4" s="8" t="s">
        <v>199</v>
      </c>
      <c r="AP4" s="8" t="s">
        <v>200</v>
      </c>
      <c r="AQ4" s="8" t="s">
        <v>164</v>
      </c>
      <c r="AR4" s="8" t="s">
        <v>211</v>
      </c>
      <c r="AS4" s="8" t="s">
        <v>212</v>
      </c>
      <c r="AT4" s="8" t="s">
        <v>160</v>
      </c>
      <c r="AU4" s="8" t="s">
        <v>201</v>
      </c>
      <c r="AV4" s="8" t="s">
        <v>202</v>
      </c>
      <c r="AW4" s="8" t="s">
        <v>161</v>
      </c>
      <c r="AX4" s="8" t="s">
        <v>203</v>
      </c>
      <c r="AY4" s="8" t="s">
        <v>204</v>
      </c>
      <c r="AZ4" s="8" t="s">
        <v>162</v>
      </c>
      <c r="BA4" s="8" t="s">
        <v>205</v>
      </c>
      <c r="BB4" s="8" t="s">
        <v>206</v>
      </c>
      <c r="BC4" s="8" t="s">
        <v>207</v>
      </c>
      <c r="BD4" s="8" t="s">
        <v>208</v>
      </c>
      <c r="BE4" s="8" t="s">
        <v>209</v>
      </c>
    </row>
    <row r="5" spans="1:300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G5" s="1"/>
      <c r="BH5" s="1" t="e">
        <f t="shared" ref="BH5:BH68" si="0">ROUND((J5+M5+P5+S5+V5+Y5)/D5,2)</f>
        <v>#DIV/0!</v>
      </c>
      <c r="BI5" s="1" t="e">
        <f>BG5+BH5</f>
        <v>#DIV/0!</v>
      </c>
    </row>
    <row r="6" spans="1:300" x14ac:dyDescent="0.35">
      <c r="B6" t="s">
        <v>59</v>
      </c>
      <c r="C6" t="s">
        <v>100</v>
      </c>
      <c r="D6" s="12">
        <f t="shared" ref="D6:E21" si="1">G6+J6+M6+P6+S6+V6+Y6+AB6+AE6+AH6+AK6+AN6+AT6+AW6+AZ6+AQ6</f>
        <v>26.090000000000003</v>
      </c>
      <c r="E6" s="12">
        <f t="shared" si="1"/>
        <v>38.867200000000011</v>
      </c>
      <c r="F6" s="12">
        <f>I6+L6+O6+R6+U6+X6+AA6+AD6+AG6+AJ6+AM6+AP6+AV6+AY6+BB6+AS6</f>
        <v>101.94054400000005</v>
      </c>
      <c r="G6" s="12">
        <v>17.808000000000003</v>
      </c>
      <c r="H6" s="12">
        <f>G6*1.34</f>
        <v>23.862720000000007</v>
      </c>
      <c r="I6" s="12">
        <f>H6*2.7</f>
        <v>64.429344000000029</v>
      </c>
      <c r="J6" s="12">
        <v>4.4520000000000008</v>
      </c>
      <c r="K6" s="12">
        <f>J6*1.34</f>
        <v>5.9656800000000016</v>
      </c>
      <c r="L6" s="12">
        <f>K6*2.5</f>
        <v>14.914200000000005</v>
      </c>
      <c r="M6" s="12">
        <v>3.83</v>
      </c>
      <c r="N6" s="12">
        <f>M6*2.36</f>
        <v>9.0388000000000002</v>
      </c>
      <c r="O6" s="12">
        <f>N6*2.5</f>
        <v>22.597000000000001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3"/>
      <c r="BG6" s="1">
        <f t="shared" ref="BG6:BG69" si="2">ROUND((G6+AB6+AE6+AH6+AK6+AN6+AT6+AW6+AZ6+AQ6)/D6,2)</f>
        <v>0.68</v>
      </c>
      <c r="BH6" s="12">
        <f t="shared" si="0"/>
        <v>0.32</v>
      </c>
      <c r="BI6" s="12">
        <f t="shared" ref="BI6:BI69" si="3">BG6+BH6</f>
        <v>1</v>
      </c>
    </row>
    <row r="7" spans="1:300" x14ac:dyDescent="0.35">
      <c r="D7" s="12">
        <f t="shared" si="1"/>
        <v>29.8</v>
      </c>
      <c r="E7" s="12">
        <f t="shared" si="1"/>
        <v>49.247</v>
      </c>
      <c r="F7" s="12">
        <f t="shared" ref="F7:F70" si="4">I7+L7+O7+R7+U7+X7+AA7+AD7+AG7+AJ7+AM7+AP7+AV7+AY7+BB7+AS7</f>
        <v>129.78562000000002</v>
      </c>
      <c r="G7" s="12">
        <v>9.4400000000000013</v>
      </c>
      <c r="H7" s="12">
        <f t="shared" ref="H7:H70" si="5">G7*1.34</f>
        <v>12.649600000000003</v>
      </c>
      <c r="I7" s="12">
        <f t="shared" ref="I7:I70" si="6">H7*2.7</f>
        <v>34.153920000000014</v>
      </c>
      <c r="J7" s="12">
        <v>2.3600000000000003</v>
      </c>
      <c r="K7" s="12">
        <f t="shared" ref="K7:K70" si="7">J7*1.34</f>
        <v>3.1624000000000008</v>
      </c>
      <c r="L7" s="12">
        <f t="shared" ref="L7:L21" si="8">K7*2.5</f>
        <v>7.9060000000000024</v>
      </c>
      <c r="M7" s="12">
        <v>5.4</v>
      </c>
      <c r="N7" s="12">
        <f t="shared" ref="N7:N70" si="9">M7*2.36</f>
        <v>12.744</v>
      </c>
      <c r="O7" s="12">
        <f t="shared" ref="O7:O70" si="10">N7*2.5</f>
        <v>31.86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>
        <v>9.9</v>
      </c>
      <c r="AC7" s="12">
        <f t="shared" ref="AC7" si="11">AB7*1.34</f>
        <v>13.266000000000002</v>
      </c>
      <c r="AD7" s="12">
        <f>AC7*2.7</f>
        <v>35.818200000000004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>
        <v>2.7</v>
      </c>
      <c r="AU7" s="12">
        <f t="shared" ref="AU7" si="12">AT7*2.75</f>
        <v>7.4250000000000007</v>
      </c>
      <c r="AV7" s="12">
        <f>AU7*2.7</f>
        <v>20.047500000000003</v>
      </c>
      <c r="AW7" s="12"/>
      <c r="AX7" s="12"/>
      <c r="AY7" s="12"/>
      <c r="AZ7" s="12"/>
      <c r="BA7" s="12"/>
      <c r="BB7" s="12"/>
      <c r="BC7" s="12"/>
      <c r="BD7" s="12"/>
      <c r="BE7" s="12"/>
      <c r="BF7" s="13"/>
      <c r="BG7" s="1">
        <f t="shared" si="2"/>
        <v>0.74</v>
      </c>
      <c r="BH7" s="12">
        <f t="shared" si="0"/>
        <v>0.26</v>
      </c>
      <c r="BI7" s="12">
        <f t="shared" si="3"/>
        <v>1</v>
      </c>
    </row>
    <row r="8" spans="1:300" x14ac:dyDescent="0.35">
      <c r="D8" s="12">
        <f t="shared" si="1"/>
        <v>31.8</v>
      </c>
      <c r="E8" s="12">
        <f t="shared" si="1"/>
        <v>45.223200000000006</v>
      </c>
      <c r="F8" s="12">
        <f t="shared" si="4"/>
        <v>120.02600000000001</v>
      </c>
      <c r="G8" s="12">
        <v>12.96</v>
      </c>
      <c r="H8" s="12">
        <f t="shared" si="5"/>
        <v>17.366400000000002</v>
      </c>
      <c r="I8" s="12">
        <f t="shared" si="6"/>
        <v>46.889280000000007</v>
      </c>
      <c r="J8" s="12">
        <v>3.24</v>
      </c>
      <c r="K8" s="12">
        <f t="shared" si="7"/>
        <v>4.3416000000000006</v>
      </c>
      <c r="L8" s="12">
        <f t="shared" si="8"/>
        <v>10.854000000000001</v>
      </c>
      <c r="M8" s="12">
        <v>2.56</v>
      </c>
      <c r="N8" s="12">
        <f t="shared" si="9"/>
        <v>6.0415999999999999</v>
      </c>
      <c r="O8" s="12">
        <f t="shared" si="10"/>
        <v>15.103999999999999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v>13.04</v>
      </c>
      <c r="AC8" s="12">
        <f t="shared" ref="AC8" si="13">AB8*1.34</f>
        <v>17.473600000000001</v>
      </c>
      <c r="AD8" s="12">
        <f t="shared" ref="AD8:AD11" si="14">AC8*2.7</f>
        <v>47.178720000000006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G8" s="1">
        <f t="shared" si="2"/>
        <v>0.82</v>
      </c>
      <c r="BH8" s="12">
        <f t="shared" si="0"/>
        <v>0.18</v>
      </c>
      <c r="BI8" s="12">
        <f t="shared" si="3"/>
        <v>1</v>
      </c>
    </row>
    <row r="9" spans="1:300" x14ac:dyDescent="0.35">
      <c r="B9" t="s">
        <v>37</v>
      </c>
      <c r="C9" t="s">
        <v>120</v>
      </c>
      <c r="D9" s="12">
        <f t="shared" si="1"/>
        <v>32.58</v>
      </c>
      <c r="E9" s="12">
        <f t="shared" si="1"/>
        <v>46.747800000000005</v>
      </c>
      <c r="F9" s="12">
        <f t="shared" si="4"/>
        <v>123.80641200000001</v>
      </c>
      <c r="G9" s="12">
        <v>14.664</v>
      </c>
      <c r="H9" s="12">
        <f t="shared" si="5"/>
        <v>19.649760000000001</v>
      </c>
      <c r="I9" s="12">
        <f t="shared" si="6"/>
        <v>53.054352000000002</v>
      </c>
      <c r="J9" s="12">
        <v>3.6659999999999999</v>
      </c>
      <c r="K9" s="12">
        <f t="shared" si="7"/>
        <v>4.9124400000000001</v>
      </c>
      <c r="L9" s="12">
        <f t="shared" si="8"/>
        <v>12.2811</v>
      </c>
      <c r="M9" s="12">
        <v>3.03</v>
      </c>
      <c r="N9" s="12">
        <f t="shared" si="9"/>
        <v>7.1507999999999994</v>
      </c>
      <c r="O9" s="12">
        <f t="shared" si="10"/>
        <v>17.876999999999999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>
        <v>11.22</v>
      </c>
      <c r="AC9" s="12">
        <f t="shared" ref="AC9" si="15">AB9*1.34</f>
        <v>15.034800000000002</v>
      </c>
      <c r="AD9" s="12">
        <f t="shared" si="14"/>
        <v>40.59396000000001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>
        <v>5.24</v>
      </c>
      <c r="BD9" s="12">
        <f>BC9*0.6</f>
        <v>3.1440000000000001</v>
      </c>
      <c r="BE9" s="12">
        <f>BD9*2.5</f>
        <v>7.86</v>
      </c>
      <c r="BF9" s="13"/>
      <c r="BG9" s="1">
        <f t="shared" si="2"/>
        <v>0.79</v>
      </c>
      <c r="BH9" s="12">
        <f t="shared" si="0"/>
        <v>0.21</v>
      </c>
      <c r="BI9" s="12">
        <f t="shared" si="3"/>
        <v>1</v>
      </c>
    </row>
    <row r="10" spans="1:300" x14ac:dyDescent="0.35">
      <c r="B10" s="1" t="s">
        <v>78</v>
      </c>
      <c r="C10" s="1" t="s">
        <v>79</v>
      </c>
      <c r="D10" s="12">
        <f t="shared" si="1"/>
        <v>33.450000000000003</v>
      </c>
      <c r="E10" s="12">
        <f t="shared" si="1"/>
        <v>47.954400000000007</v>
      </c>
      <c r="F10" s="12">
        <f t="shared" si="4"/>
        <v>126.94297600000002</v>
      </c>
      <c r="G10" s="12">
        <v>16.192</v>
      </c>
      <c r="H10" s="12">
        <f t="shared" si="5"/>
        <v>21.697280000000003</v>
      </c>
      <c r="I10" s="12">
        <f t="shared" si="6"/>
        <v>58.582656000000014</v>
      </c>
      <c r="J10" s="12">
        <v>4.048</v>
      </c>
      <c r="K10" s="12">
        <f t="shared" si="7"/>
        <v>5.4243200000000007</v>
      </c>
      <c r="L10" s="12">
        <f t="shared" si="8"/>
        <v>13.560800000000002</v>
      </c>
      <c r="M10" s="12">
        <v>3.07</v>
      </c>
      <c r="N10" s="12">
        <f t="shared" si="9"/>
        <v>7.2451999999999996</v>
      </c>
      <c r="O10" s="12">
        <f t="shared" si="10"/>
        <v>18.113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>
        <v>10.14</v>
      </c>
      <c r="AC10" s="12">
        <f t="shared" ref="AC10" si="16">AB10*1.34</f>
        <v>13.587600000000002</v>
      </c>
      <c r="AD10" s="12">
        <f t="shared" si="14"/>
        <v>36.686520000000009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3"/>
      <c r="BG10" s="1">
        <f t="shared" si="2"/>
        <v>0.79</v>
      </c>
      <c r="BH10" s="12">
        <f t="shared" si="0"/>
        <v>0.21</v>
      </c>
      <c r="BI10" s="12">
        <f t="shared" si="3"/>
        <v>1</v>
      </c>
    </row>
    <row r="11" spans="1:300" x14ac:dyDescent="0.35">
      <c r="A11" s="1"/>
      <c r="B11" s="1" t="s">
        <v>78</v>
      </c>
      <c r="C11" s="1" t="s">
        <v>79</v>
      </c>
      <c r="D11" s="12">
        <f t="shared" si="1"/>
        <v>34</v>
      </c>
      <c r="E11" s="12">
        <f t="shared" si="1"/>
        <v>48.9056</v>
      </c>
      <c r="F11" s="12">
        <f t="shared" si="4"/>
        <v>129.40083999999999</v>
      </c>
      <c r="G11" s="12">
        <v>16.36</v>
      </c>
      <c r="H11" s="12">
        <f t="shared" si="5"/>
        <v>21.9224</v>
      </c>
      <c r="I11" s="12">
        <f t="shared" si="6"/>
        <v>59.190480000000001</v>
      </c>
      <c r="J11" s="12">
        <v>4.09</v>
      </c>
      <c r="K11" s="12">
        <f t="shared" si="7"/>
        <v>5.4805999999999999</v>
      </c>
      <c r="L11" s="12">
        <f t="shared" si="8"/>
        <v>13.701499999999999</v>
      </c>
      <c r="M11" s="12">
        <v>3.28</v>
      </c>
      <c r="N11" s="12">
        <f t="shared" si="9"/>
        <v>7.7407999999999992</v>
      </c>
      <c r="O11" s="12">
        <f t="shared" si="10"/>
        <v>19.351999999999997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>
        <v>10.27</v>
      </c>
      <c r="AC11" s="12">
        <f t="shared" ref="AC11" si="17">AB11*1.34</f>
        <v>13.761800000000001</v>
      </c>
      <c r="AD11" s="12">
        <f t="shared" si="14"/>
        <v>37.156860000000002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>
        <v>1.85</v>
      </c>
      <c r="BD11" s="12">
        <f>BC11*0.6</f>
        <v>1.1100000000000001</v>
      </c>
      <c r="BE11" s="12">
        <f>BD11*2.5</f>
        <v>2.7750000000000004</v>
      </c>
      <c r="BF11" s="12"/>
      <c r="BG11" s="1">
        <f t="shared" si="2"/>
        <v>0.78</v>
      </c>
      <c r="BH11" s="12">
        <f t="shared" si="0"/>
        <v>0.22</v>
      </c>
      <c r="BI11" s="12">
        <f t="shared" si="3"/>
        <v>1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</row>
    <row r="12" spans="1:300" x14ac:dyDescent="0.35">
      <c r="B12" t="s">
        <v>59</v>
      </c>
      <c r="C12" t="s">
        <v>111</v>
      </c>
      <c r="D12" s="12">
        <v>34.9</v>
      </c>
      <c r="E12" s="12">
        <v>34.9</v>
      </c>
      <c r="F12" s="12">
        <f t="shared" si="4"/>
        <v>150.87686000000002</v>
      </c>
      <c r="G12" s="12">
        <v>20.52</v>
      </c>
      <c r="H12" s="12">
        <f t="shared" si="5"/>
        <v>27.4968</v>
      </c>
      <c r="I12" s="12">
        <f t="shared" si="6"/>
        <v>74.24136</v>
      </c>
      <c r="J12" s="12">
        <v>5.13</v>
      </c>
      <c r="K12" s="12">
        <f t="shared" si="7"/>
        <v>6.8742000000000001</v>
      </c>
      <c r="L12" s="12">
        <f t="shared" si="8"/>
        <v>17.185500000000001</v>
      </c>
      <c r="M12" s="12">
        <v>4.25</v>
      </c>
      <c r="N12" s="12">
        <f t="shared" si="9"/>
        <v>10.029999999999999</v>
      </c>
      <c r="O12" s="12">
        <f t="shared" si="10"/>
        <v>25.074999999999999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>
        <v>5</v>
      </c>
      <c r="AX12" s="12">
        <f>AW12*2.75</f>
        <v>13.75</v>
      </c>
      <c r="AY12" s="12">
        <f>AX12*2.5</f>
        <v>34.375</v>
      </c>
      <c r="AZ12" s="12"/>
      <c r="BA12" s="12"/>
      <c r="BB12" s="12"/>
      <c r="BC12" s="12"/>
      <c r="BD12" s="12"/>
      <c r="BE12" s="12"/>
      <c r="BF12" s="13"/>
      <c r="BG12" s="12">
        <v>0.73</v>
      </c>
      <c r="BH12" s="12">
        <f t="shared" si="0"/>
        <v>0.27</v>
      </c>
      <c r="BI12" s="12">
        <f t="shared" si="3"/>
        <v>1</v>
      </c>
    </row>
    <row r="13" spans="1:300" x14ac:dyDescent="0.35">
      <c r="D13" s="12">
        <f t="shared" si="1"/>
        <v>35</v>
      </c>
      <c r="E13" s="12">
        <f t="shared" ref="E13:E76" si="18">H13+K13+N13+Q13+T13+W13+Z13+AC13+AF13+AI13+AL13+AO13+AU13+AX13+BA13+AR13</f>
        <v>55.515999999999998</v>
      </c>
      <c r="F13" s="12">
        <f t="shared" si="4"/>
        <v>146.94704000000002</v>
      </c>
      <c r="G13" s="12">
        <v>13.680000000000001</v>
      </c>
      <c r="H13" s="12">
        <f t="shared" si="5"/>
        <v>18.331200000000003</v>
      </c>
      <c r="I13" s="12">
        <f t="shared" si="6"/>
        <v>49.494240000000012</v>
      </c>
      <c r="J13" s="12">
        <v>3.4200000000000004</v>
      </c>
      <c r="K13" s="12">
        <f t="shared" si="7"/>
        <v>4.5828000000000007</v>
      </c>
      <c r="L13" s="12">
        <f t="shared" si="8"/>
        <v>11.457000000000001</v>
      </c>
      <c r="M13" s="12">
        <v>4.3</v>
      </c>
      <c r="N13" s="12">
        <f t="shared" si="9"/>
        <v>10.148</v>
      </c>
      <c r="O13" s="12">
        <f t="shared" si="10"/>
        <v>25.369999999999997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>
        <v>10.6</v>
      </c>
      <c r="AC13" s="12">
        <f t="shared" ref="AC13" si="19">AB13*1.34</f>
        <v>14.204000000000001</v>
      </c>
      <c r="AD13" s="12">
        <f t="shared" ref="AD13:AD76" si="20">AC13*2.7</f>
        <v>38.350800000000007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>
        <v>3</v>
      </c>
      <c r="AU13" s="12">
        <f t="shared" ref="AU13" si="21">AT13*2.75</f>
        <v>8.25</v>
      </c>
      <c r="AV13" s="12">
        <f>AU13*2.7</f>
        <v>22.275000000000002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3"/>
      <c r="BG13" s="1">
        <f t="shared" si="2"/>
        <v>0.78</v>
      </c>
      <c r="BH13" s="12">
        <f t="shared" si="0"/>
        <v>0.22</v>
      </c>
      <c r="BI13" s="12">
        <f t="shared" si="3"/>
        <v>1</v>
      </c>
    </row>
    <row r="14" spans="1:300" x14ac:dyDescent="0.35">
      <c r="D14" s="12">
        <f t="shared" si="1"/>
        <v>37.1</v>
      </c>
      <c r="E14" s="12">
        <f t="shared" si="18"/>
        <v>58.660000000000004</v>
      </c>
      <c r="F14" s="12">
        <f t="shared" si="4"/>
        <v>153.43040000000005</v>
      </c>
      <c r="G14" s="12">
        <v>16.400000000000002</v>
      </c>
      <c r="H14" s="12">
        <f t="shared" si="5"/>
        <v>21.976000000000003</v>
      </c>
      <c r="I14" s="12">
        <f t="shared" si="6"/>
        <v>59.335200000000007</v>
      </c>
      <c r="J14" s="12">
        <v>4.1000000000000005</v>
      </c>
      <c r="K14" s="12">
        <f t="shared" si="7"/>
        <v>5.4940000000000007</v>
      </c>
      <c r="L14" s="12">
        <f t="shared" si="8"/>
        <v>13.735000000000001</v>
      </c>
      <c r="M14" s="12">
        <v>3.7</v>
      </c>
      <c r="N14" s="12">
        <f t="shared" si="9"/>
        <v>8.7319999999999993</v>
      </c>
      <c r="O14" s="12">
        <f t="shared" si="10"/>
        <v>21.83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>
        <v>8.9</v>
      </c>
      <c r="AC14" s="12">
        <f t="shared" ref="AC14" si="22">AB14*1.34</f>
        <v>11.926000000000002</v>
      </c>
      <c r="AD14" s="12">
        <f t="shared" si="20"/>
        <v>32.200200000000009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>
        <v>2.8</v>
      </c>
      <c r="AX14" s="12">
        <f>AW14*2.75</f>
        <v>7.6999999999999993</v>
      </c>
      <c r="AY14" s="12">
        <f>AX14*2.5</f>
        <v>19.25</v>
      </c>
      <c r="AZ14" s="12">
        <v>1.2</v>
      </c>
      <c r="BA14" s="12">
        <f>AZ14*2.36</f>
        <v>2.8319999999999999</v>
      </c>
      <c r="BB14" s="12">
        <f>BA14*2.5</f>
        <v>7.08</v>
      </c>
      <c r="BC14" s="12"/>
      <c r="BD14" s="12"/>
      <c r="BE14" s="12"/>
      <c r="BF14" s="13"/>
      <c r="BG14" s="1">
        <f t="shared" si="2"/>
        <v>0.79</v>
      </c>
      <c r="BH14" s="12">
        <f t="shared" si="0"/>
        <v>0.21</v>
      </c>
      <c r="BI14" s="12">
        <f t="shared" si="3"/>
        <v>1</v>
      </c>
    </row>
    <row r="15" spans="1:300" x14ac:dyDescent="0.35">
      <c r="A15" s="1"/>
      <c r="B15" s="1" t="s">
        <v>71</v>
      </c>
      <c r="C15" s="1" t="s">
        <v>72</v>
      </c>
      <c r="D15" s="12">
        <f t="shared" si="1"/>
        <v>37.4</v>
      </c>
      <c r="E15" s="12">
        <f t="shared" si="18"/>
        <v>54.4</v>
      </c>
      <c r="F15" s="12">
        <f t="shared" si="4"/>
        <v>143.70232000000001</v>
      </c>
      <c r="G15" s="12">
        <v>17.84</v>
      </c>
      <c r="H15" s="12">
        <f t="shared" si="5"/>
        <v>23.9056</v>
      </c>
      <c r="I15" s="12">
        <f t="shared" si="6"/>
        <v>64.545119999999997</v>
      </c>
      <c r="J15" s="12">
        <v>4.46</v>
      </c>
      <c r="K15" s="12">
        <f t="shared" si="7"/>
        <v>5.9763999999999999</v>
      </c>
      <c r="L15" s="12">
        <f t="shared" si="8"/>
        <v>14.940999999999999</v>
      </c>
      <c r="M15" s="12">
        <v>4.2</v>
      </c>
      <c r="N15" s="12">
        <f t="shared" si="9"/>
        <v>9.911999999999999</v>
      </c>
      <c r="O15" s="12">
        <f t="shared" si="10"/>
        <v>24.779999999999998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>
        <v>10.9</v>
      </c>
      <c r="AC15" s="12">
        <f t="shared" ref="AC15" si="23">AB15*1.34</f>
        <v>14.606000000000002</v>
      </c>
      <c r="AD15" s="12">
        <f t="shared" si="20"/>
        <v>39.436200000000007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>
        <v>20.25</v>
      </c>
      <c r="BD15" s="12">
        <f>BC15*0.6</f>
        <v>12.15</v>
      </c>
      <c r="BE15" s="12">
        <f>BD15*2.5</f>
        <v>30.375</v>
      </c>
      <c r="BF15" s="12"/>
      <c r="BG15" s="1">
        <f t="shared" si="2"/>
        <v>0.77</v>
      </c>
      <c r="BH15" s="12">
        <f t="shared" si="0"/>
        <v>0.23</v>
      </c>
      <c r="BI15" s="12">
        <f t="shared" si="3"/>
        <v>1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</row>
    <row r="16" spans="1:300" x14ac:dyDescent="0.35">
      <c r="D16" s="12">
        <f t="shared" si="1"/>
        <v>38.699999999999996</v>
      </c>
      <c r="E16" s="12">
        <f t="shared" si="18"/>
        <v>59.526000000000003</v>
      </c>
      <c r="F16" s="12">
        <f t="shared" si="4"/>
        <v>156.74244000000002</v>
      </c>
      <c r="G16" s="12">
        <v>10.08</v>
      </c>
      <c r="H16" s="12">
        <f t="shared" si="5"/>
        <v>13.507200000000001</v>
      </c>
      <c r="I16" s="12">
        <f t="shared" si="6"/>
        <v>36.469440000000006</v>
      </c>
      <c r="J16" s="12">
        <v>2.52</v>
      </c>
      <c r="K16" s="12">
        <f t="shared" si="7"/>
        <v>3.3768000000000002</v>
      </c>
      <c r="L16" s="12">
        <f t="shared" si="8"/>
        <v>8.4420000000000002</v>
      </c>
      <c r="M16" s="12">
        <v>4.2</v>
      </c>
      <c r="N16" s="12">
        <f t="shared" si="9"/>
        <v>9.911999999999999</v>
      </c>
      <c r="O16" s="12">
        <f t="shared" si="10"/>
        <v>24.779999999999998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11.1</v>
      </c>
      <c r="AC16" s="12">
        <f t="shared" ref="AC16" si="24">AB16*1.34</f>
        <v>14.874000000000001</v>
      </c>
      <c r="AD16" s="12">
        <f t="shared" si="20"/>
        <v>40.159800000000004</v>
      </c>
      <c r="AE16" s="12">
        <v>8.4</v>
      </c>
      <c r="AF16" s="12">
        <f t="shared" ref="AF16" si="25">AE16*1.34</f>
        <v>11.256000000000002</v>
      </c>
      <c r="AG16" s="12">
        <f>AF16*2.7</f>
        <v>30.391200000000008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>
        <v>2.4</v>
      </c>
      <c r="AX16" s="12">
        <f>AW16*2.75</f>
        <v>6.6</v>
      </c>
      <c r="AY16" s="12">
        <f>AX16*2.5</f>
        <v>16.5</v>
      </c>
      <c r="AZ16" s="12"/>
      <c r="BA16" s="12"/>
      <c r="BB16" s="12"/>
      <c r="BC16" s="12"/>
      <c r="BD16" s="12"/>
      <c r="BE16" s="12"/>
      <c r="BF16" s="13"/>
      <c r="BG16" s="1">
        <f t="shared" si="2"/>
        <v>0.83</v>
      </c>
      <c r="BH16" s="12">
        <f t="shared" si="0"/>
        <v>0.17</v>
      </c>
      <c r="BI16" s="12">
        <f t="shared" si="3"/>
        <v>1</v>
      </c>
    </row>
    <row r="17" spans="2:61" x14ac:dyDescent="0.35">
      <c r="B17" t="s">
        <v>59</v>
      </c>
      <c r="C17" t="s">
        <v>126</v>
      </c>
      <c r="D17" s="12">
        <f t="shared" si="1"/>
        <v>39.6</v>
      </c>
      <c r="E17" s="12">
        <f t="shared" si="18"/>
        <v>57.245999999999995</v>
      </c>
      <c r="F17" s="12">
        <f t="shared" si="4"/>
        <v>151.34796</v>
      </c>
      <c r="G17" s="12">
        <v>19.12</v>
      </c>
      <c r="H17" s="12">
        <f t="shared" si="5"/>
        <v>25.620800000000003</v>
      </c>
      <c r="I17" s="12">
        <f t="shared" si="6"/>
        <v>69.17616000000001</v>
      </c>
      <c r="J17" s="12">
        <v>4.78</v>
      </c>
      <c r="K17" s="12">
        <f t="shared" si="7"/>
        <v>6.4052000000000007</v>
      </c>
      <c r="L17" s="12">
        <f t="shared" si="8"/>
        <v>16.013000000000002</v>
      </c>
      <c r="M17" s="12">
        <v>4.0999999999999996</v>
      </c>
      <c r="N17" s="12">
        <f t="shared" si="9"/>
        <v>9.6759999999999984</v>
      </c>
      <c r="O17" s="12">
        <f t="shared" si="10"/>
        <v>24.189999999999998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>
        <v>11.6</v>
      </c>
      <c r="AC17" s="12">
        <f t="shared" ref="AC17" si="26">AB17*1.34</f>
        <v>15.544</v>
      </c>
      <c r="AD17" s="12">
        <f t="shared" si="20"/>
        <v>41.968800000000002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>
        <v>12.3</v>
      </c>
      <c r="BD17" s="12">
        <f>BC17*0.6</f>
        <v>7.38</v>
      </c>
      <c r="BE17" s="12">
        <f>BD17*2.5</f>
        <v>18.45</v>
      </c>
      <c r="BF17" s="13"/>
      <c r="BG17" s="1">
        <f t="shared" si="2"/>
        <v>0.78</v>
      </c>
      <c r="BH17" s="12">
        <f t="shared" si="0"/>
        <v>0.22</v>
      </c>
      <c r="BI17" s="12">
        <f t="shared" si="3"/>
        <v>1</v>
      </c>
    </row>
    <row r="18" spans="2:61" x14ac:dyDescent="0.35">
      <c r="D18" s="12">
        <f t="shared" si="1"/>
        <v>39.680000000000007</v>
      </c>
      <c r="E18" s="12">
        <f t="shared" si="18"/>
        <v>56.843200000000003</v>
      </c>
      <c r="F18" s="12">
        <f t="shared" si="4"/>
        <v>150.72688000000002</v>
      </c>
      <c r="G18" s="12">
        <v>15.680000000000001</v>
      </c>
      <c r="H18" s="12">
        <f t="shared" si="5"/>
        <v>21.011200000000002</v>
      </c>
      <c r="I18" s="12">
        <f t="shared" si="6"/>
        <v>56.730240000000009</v>
      </c>
      <c r="J18" s="12">
        <v>3.9200000000000004</v>
      </c>
      <c r="K18" s="12">
        <f t="shared" si="7"/>
        <v>5.2528000000000006</v>
      </c>
      <c r="L18" s="12">
        <f t="shared" si="8"/>
        <v>13.132000000000001</v>
      </c>
      <c r="M18" s="12">
        <v>3.6</v>
      </c>
      <c r="N18" s="12">
        <f t="shared" si="9"/>
        <v>8.4960000000000004</v>
      </c>
      <c r="O18" s="12">
        <f t="shared" si="10"/>
        <v>21.240000000000002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>
        <v>8.8800000000000008</v>
      </c>
      <c r="AC18" s="12">
        <f t="shared" ref="AC18" si="27">AB18*1.34</f>
        <v>11.899200000000002</v>
      </c>
      <c r="AD18" s="12">
        <f t="shared" si="20"/>
        <v>32.127840000000006</v>
      </c>
      <c r="AE18" s="12">
        <v>7.6</v>
      </c>
      <c r="AF18" s="12">
        <f t="shared" ref="AF18" si="28">AE18*1.34</f>
        <v>10.183999999999999</v>
      </c>
      <c r="AG18" s="12">
        <f>AF18*2.7</f>
        <v>27.4968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3"/>
      <c r="BG18" s="1">
        <f t="shared" si="2"/>
        <v>0.81</v>
      </c>
      <c r="BH18" s="12">
        <f t="shared" si="0"/>
        <v>0.19</v>
      </c>
      <c r="BI18" s="12">
        <f t="shared" si="3"/>
        <v>1</v>
      </c>
    </row>
    <row r="19" spans="2:61" x14ac:dyDescent="0.35">
      <c r="D19" s="12">
        <f t="shared" si="1"/>
        <v>40.64</v>
      </c>
      <c r="E19" s="12">
        <f t="shared" si="18"/>
        <v>59.047600000000003</v>
      </c>
      <c r="F19" s="12">
        <f t="shared" si="4"/>
        <v>156.01276000000001</v>
      </c>
      <c r="G19" s="12">
        <v>19.28</v>
      </c>
      <c r="H19" s="12">
        <f t="shared" si="5"/>
        <v>25.835200000000004</v>
      </c>
      <c r="I19" s="12">
        <f t="shared" si="6"/>
        <v>69.755040000000008</v>
      </c>
      <c r="J19" s="12">
        <v>4.82</v>
      </c>
      <c r="K19" s="12">
        <f t="shared" si="7"/>
        <v>6.458800000000001</v>
      </c>
      <c r="L19" s="12">
        <f t="shared" si="8"/>
        <v>16.147000000000002</v>
      </c>
      <c r="M19" s="12">
        <v>4.5</v>
      </c>
      <c r="N19" s="12">
        <f t="shared" si="9"/>
        <v>10.62</v>
      </c>
      <c r="O19" s="12">
        <f t="shared" si="10"/>
        <v>26.549999999999997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>
        <v>12.04</v>
      </c>
      <c r="AC19" s="12">
        <f t="shared" ref="AC19" si="29">AB19*1.34</f>
        <v>16.133600000000001</v>
      </c>
      <c r="AD19" s="12">
        <f t="shared" si="20"/>
        <v>43.560720000000003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3"/>
      <c r="BG19" s="1">
        <f t="shared" si="2"/>
        <v>0.77</v>
      </c>
      <c r="BH19" s="12">
        <f t="shared" si="0"/>
        <v>0.23</v>
      </c>
      <c r="BI19" s="12">
        <f t="shared" si="3"/>
        <v>1</v>
      </c>
    </row>
    <row r="20" spans="2:61" x14ac:dyDescent="0.35">
      <c r="B20" t="s">
        <v>101</v>
      </c>
      <c r="C20" t="s">
        <v>108</v>
      </c>
      <c r="D20" s="12">
        <f t="shared" si="1"/>
        <v>40.82</v>
      </c>
      <c r="E20" s="12">
        <f t="shared" si="18"/>
        <v>65.850999999999999</v>
      </c>
      <c r="F20" s="12">
        <f t="shared" si="4"/>
        <v>174.75038799999999</v>
      </c>
      <c r="G20" s="12">
        <v>16.175999999999998</v>
      </c>
      <c r="H20" s="12">
        <f t="shared" si="5"/>
        <v>21.675840000000001</v>
      </c>
      <c r="I20" s="12">
        <f t="shared" si="6"/>
        <v>58.524768000000009</v>
      </c>
      <c r="J20" s="12">
        <v>4.0439999999999996</v>
      </c>
      <c r="K20" s="12">
        <f t="shared" si="7"/>
        <v>5.4189600000000002</v>
      </c>
      <c r="L20" s="12">
        <f t="shared" si="8"/>
        <v>13.5474</v>
      </c>
      <c r="M20" s="12">
        <v>4.16</v>
      </c>
      <c r="N20" s="12">
        <f t="shared" si="9"/>
        <v>9.8176000000000005</v>
      </c>
      <c r="O20" s="12">
        <f t="shared" si="10"/>
        <v>24.544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>
        <v>11.54</v>
      </c>
      <c r="AC20" s="12">
        <f t="shared" ref="AC20" si="30">AB20*1.34</f>
        <v>15.4636</v>
      </c>
      <c r="AD20" s="12">
        <f t="shared" si="20"/>
        <v>41.751719999999999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>
        <v>4.9000000000000004</v>
      </c>
      <c r="AU20" s="12">
        <f t="shared" ref="AU20" si="31">AT20*2.75</f>
        <v>13.475000000000001</v>
      </c>
      <c r="AV20" s="12">
        <f>AU20*2.7</f>
        <v>36.382500000000007</v>
      </c>
      <c r="AW20" s="12"/>
      <c r="AX20" s="12"/>
      <c r="AY20" s="12"/>
      <c r="AZ20" s="12"/>
      <c r="BA20" s="12"/>
      <c r="BB20" s="12"/>
      <c r="BC20" s="12">
        <v>11.84</v>
      </c>
      <c r="BD20" s="12">
        <f>BC20*0.6</f>
        <v>7.1040000000000001</v>
      </c>
      <c r="BE20" s="12">
        <f>BD20*2.5</f>
        <v>17.760000000000002</v>
      </c>
      <c r="BF20" s="13"/>
      <c r="BG20" s="1">
        <f t="shared" si="2"/>
        <v>0.8</v>
      </c>
      <c r="BH20" s="12">
        <f t="shared" si="0"/>
        <v>0.2</v>
      </c>
      <c r="BI20" s="12">
        <f t="shared" si="3"/>
        <v>1</v>
      </c>
    </row>
    <row r="21" spans="2:61" x14ac:dyDescent="0.35">
      <c r="B21" t="s">
        <v>138</v>
      </c>
      <c r="C21" t="s">
        <v>137</v>
      </c>
      <c r="D21" s="12">
        <f t="shared" si="1"/>
        <v>42.9</v>
      </c>
      <c r="E21" s="12">
        <f t="shared" si="18"/>
        <v>61.566000000000003</v>
      </c>
      <c r="F21" s="12">
        <f t="shared" si="4"/>
        <v>162.95195999999999</v>
      </c>
      <c r="G21" s="12">
        <v>20.72</v>
      </c>
      <c r="H21" s="12">
        <f t="shared" si="5"/>
        <v>27.764800000000001</v>
      </c>
      <c r="I21" s="12">
        <f t="shared" si="6"/>
        <v>74.964960000000005</v>
      </c>
      <c r="J21" s="12">
        <v>5.18</v>
      </c>
      <c r="K21" s="12">
        <f t="shared" si="7"/>
        <v>6.9412000000000003</v>
      </c>
      <c r="L21" s="12">
        <f t="shared" si="8"/>
        <v>17.353000000000002</v>
      </c>
      <c r="M21" s="12">
        <v>4</v>
      </c>
      <c r="N21" s="12">
        <f t="shared" si="9"/>
        <v>9.44</v>
      </c>
      <c r="O21" s="12">
        <f t="shared" si="10"/>
        <v>23.599999999999998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>
        <v>13</v>
      </c>
      <c r="AC21" s="12">
        <f t="shared" ref="AC21" si="32">AB21*1.34</f>
        <v>17.420000000000002</v>
      </c>
      <c r="AD21" s="12">
        <f t="shared" si="20"/>
        <v>47.034000000000006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>
        <v>5.9</v>
      </c>
      <c r="BD21" s="12">
        <f>BC21*0.6</f>
        <v>3.54</v>
      </c>
      <c r="BE21" s="12">
        <f>BD21*2.5</f>
        <v>8.85</v>
      </c>
      <c r="BF21" s="13"/>
      <c r="BG21" s="1">
        <f t="shared" si="2"/>
        <v>0.79</v>
      </c>
      <c r="BH21" s="12">
        <f t="shared" si="0"/>
        <v>0.21</v>
      </c>
      <c r="BI21" s="12">
        <f t="shared" si="3"/>
        <v>1</v>
      </c>
    </row>
    <row r="22" spans="2:61" x14ac:dyDescent="0.35">
      <c r="B22" t="s">
        <v>39</v>
      </c>
      <c r="C22" t="s">
        <v>125</v>
      </c>
      <c r="D22" s="12">
        <f t="shared" ref="D22:D85" si="33">G22+J22+M22+P22+S22+V22+Y22+AB22+AE22+AH22+AK22+AN22+AT22+AW22+AZ22+AQ22</f>
        <v>43.1</v>
      </c>
      <c r="E22" s="12">
        <f t="shared" si="18"/>
        <v>66.432999999999993</v>
      </c>
      <c r="F22" s="12">
        <f t="shared" si="4"/>
        <v>173.5865</v>
      </c>
      <c r="G22" s="12">
        <v>15.5</v>
      </c>
      <c r="H22" s="12">
        <f t="shared" si="5"/>
        <v>20.77</v>
      </c>
      <c r="I22" s="12">
        <f t="shared" si="6"/>
        <v>56.079000000000001</v>
      </c>
      <c r="J22" s="12">
        <v>7.7</v>
      </c>
      <c r="K22" s="12">
        <f t="shared" si="7"/>
        <v>10.318000000000001</v>
      </c>
      <c r="L22" s="12">
        <f>K22*2.5</f>
        <v>25.795000000000002</v>
      </c>
      <c r="M22" s="12">
        <v>4.5</v>
      </c>
      <c r="N22" s="12">
        <f t="shared" si="9"/>
        <v>10.62</v>
      </c>
      <c r="O22" s="12">
        <f t="shared" si="10"/>
        <v>26.549999999999997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>
        <v>12.5</v>
      </c>
      <c r="AC22" s="12">
        <f t="shared" ref="AC22" si="34">AB22*1.34</f>
        <v>16.75</v>
      </c>
      <c r="AD22" s="12">
        <f t="shared" si="20"/>
        <v>45.225000000000001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>
        <v>2.9</v>
      </c>
      <c r="AX22" s="12">
        <f t="shared" ref="AX22:AX23" si="35">AW22*2.75</f>
        <v>7.9749999999999996</v>
      </c>
      <c r="AY22" s="12">
        <f t="shared" ref="AY22:AY23" si="36">AX22*2.5</f>
        <v>19.9375</v>
      </c>
      <c r="AZ22" s="12"/>
      <c r="BA22" s="12"/>
      <c r="BB22" s="12"/>
      <c r="BC22" s="12"/>
      <c r="BD22" s="12"/>
      <c r="BE22" s="12"/>
      <c r="BF22" s="13"/>
      <c r="BG22" s="1">
        <f t="shared" si="2"/>
        <v>0.72</v>
      </c>
      <c r="BH22" s="12">
        <f t="shared" si="0"/>
        <v>0.28000000000000003</v>
      </c>
      <c r="BI22" s="12">
        <f t="shared" si="3"/>
        <v>1</v>
      </c>
    </row>
    <row r="23" spans="2:61" x14ac:dyDescent="0.35">
      <c r="B23" t="s">
        <v>101</v>
      </c>
      <c r="C23" t="s">
        <v>109</v>
      </c>
      <c r="D23" s="12">
        <f t="shared" si="33"/>
        <v>44.000000000000007</v>
      </c>
      <c r="E23" s="12">
        <f t="shared" si="18"/>
        <v>72.043000000000021</v>
      </c>
      <c r="F23" s="12">
        <f t="shared" si="4"/>
        <v>189.58054000000001</v>
      </c>
      <c r="G23" s="12">
        <v>17.680000000000003</v>
      </c>
      <c r="H23" s="12">
        <f t="shared" si="5"/>
        <v>23.691200000000006</v>
      </c>
      <c r="I23" s="12">
        <f t="shared" si="6"/>
        <v>63.96624000000002</v>
      </c>
      <c r="J23" s="12">
        <v>4.4200000000000008</v>
      </c>
      <c r="K23" s="12">
        <f t="shared" si="7"/>
        <v>5.9228000000000014</v>
      </c>
      <c r="L23" s="12">
        <f t="shared" ref="L23:L86" si="37">K23*2.5</f>
        <v>14.807000000000004</v>
      </c>
      <c r="M23" s="12">
        <v>4.5</v>
      </c>
      <c r="N23" s="12">
        <f t="shared" si="9"/>
        <v>10.62</v>
      </c>
      <c r="O23" s="12">
        <f t="shared" si="10"/>
        <v>26.549999999999997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>
        <v>11.1</v>
      </c>
      <c r="AC23" s="12">
        <f t="shared" ref="AC23" si="38">AB23*1.34</f>
        <v>14.874000000000001</v>
      </c>
      <c r="AD23" s="12">
        <f t="shared" si="20"/>
        <v>40.159800000000004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>
        <v>3.2</v>
      </c>
      <c r="AU23" s="12">
        <f t="shared" ref="AU23:AU24" si="39">AT23*2.75</f>
        <v>8.8000000000000007</v>
      </c>
      <c r="AV23" s="12">
        <f t="shared" ref="AV23:AV24" si="40">AU23*2.7</f>
        <v>23.760000000000005</v>
      </c>
      <c r="AW23" s="12">
        <v>2.1</v>
      </c>
      <c r="AX23" s="12">
        <f t="shared" si="35"/>
        <v>5.7750000000000004</v>
      </c>
      <c r="AY23" s="12">
        <f t="shared" si="36"/>
        <v>14.4375</v>
      </c>
      <c r="AZ23" s="12">
        <v>1</v>
      </c>
      <c r="BA23" s="12">
        <f>AZ23*2.36</f>
        <v>2.36</v>
      </c>
      <c r="BB23" s="12">
        <f>BA23*2.5</f>
        <v>5.8999999999999995</v>
      </c>
      <c r="BC23" s="12"/>
      <c r="BD23" s="12"/>
      <c r="BE23" s="12"/>
      <c r="BF23" s="13"/>
      <c r="BG23" s="1">
        <f t="shared" si="2"/>
        <v>0.8</v>
      </c>
      <c r="BH23" s="12">
        <f t="shared" si="0"/>
        <v>0.2</v>
      </c>
      <c r="BI23" s="12">
        <f t="shared" si="3"/>
        <v>1</v>
      </c>
    </row>
    <row r="24" spans="2:61" x14ac:dyDescent="0.35">
      <c r="C24" t="s">
        <v>65</v>
      </c>
      <c r="D24" s="12">
        <f t="shared" si="33"/>
        <v>44.699999999999996</v>
      </c>
      <c r="E24" s="12">
        <f t="shared" si="18"/>
        <v>69.734999999999999</v>
      </c>
      <c r="F24" s="12">
        <f t="shared" si="4"/>
        <v>184.62190000000001</v>
      </c>
      <c r="G24" s="12">
        <v>16.2</v>
      </c>
      <c r="H24" s="12">
        <f t="shared" si="5"/>
        <v>21.708000000000002</v>
      </c>
      <c r="I24" s="12">
        <f t="shared" si="6"/>
        <v>58.61160000000001</v>
      </c>
      <c r="J24" s="12">
        <v>7.15</v>
      </c>
      <c r="K24" s="12">
        <f t="shared" si="7"/>
        <v>9.5810000000000013</v>
      </c>
      <c r="L24" s="12">
        <f t="shared" si="37"/>
        <v>23.952500000000004</v>
      </c>
      <c r="M24" s="12">
        <v>3.7</v>
      </c>
      <c r="N24" s="12">
        <f t="shared" si="9"/>
        <v>8.7319999999999993</v>
      </c>
      <c r="O24" s="12">
        <f t="shared" si="10"/>
        <v>21.83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>
        <v>13.35</v>
      </c>
      <c r="AC24" s="12">
        <f t="shared" ref="AC24" si="41">AB24*1.34</f>
        <v>17.888999999999999</v>
      </c>
      <c r="AD24" s="12">
        <f t="shared" si="20"/>
        <v>48.3003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>
        <v>4.3</v>
      </c>
      <c r="AU24" s="12">
        <f t="shared" si="39"/>
        <v>11.824999999999999</v>
      </c>
      <c r="AV24" s="12">
        <f t="shared" si="40"/>
        <v>31.927499999999998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3"/>
      <c r="BG24" s="1">
        <f t="shared" si="2"/>
        <v>0.76</v>
      </c>
      <c r="BH24" s="12">
        <f t="shared" si="0"/>
        <v>0.24</v>
      </c>
      <c r="BI24" s="12">
        <f t="shared" si="3"/>
        <v>1</v>
      </c>
    </row>
    <row r="25" spans="2:61" x14ac:dyDescent="0.35">
      <c r="D25" s="12">
        <f t="shared" si="33"/>
        <v>44.75</v>
      </c>
      <c r="E25" s="12">
        <f t="shared" si="18"/>
        <v>64.585599999999999</v>
      </c>
      <c r="F25" s="12">
        <f t="shared" si="4"/>
        <v>170.816664</v>
      </c>
      <c r="G25" s="12">
        <v>21.288</v>
      </c>
      <c r="H25" s="12">
        <f t="shared" si="5"/>
        <v>28.525920000000003</v>
      </c>
      <c r="I25" s="12">
        <f t="shared" si="6"/>
        <v>77.019984000000008</v>
      </c>
      <c r="J25" s="12">
        <v>5.3220000000000001</v>
      </c>
      <c r="K25" s="12">
        <f t="shared" si="7"/>
        <v>7.1314800000000007</v>
      </c>
      <c r="L25" s="12">
        <f t="shared" si="37"/>
        <v>17.828700000000001</v>
      </c>
      <c r="M25" s="12">
        <v>4.53</v>
      </c>
      <c r="N25" s="12">
        <f t="shared" si="9"/>
        <v>10.690799999999999</v>
      </c>
      <c r="O25" s="12">
        <f t="shared" si="10"/>
        <v>26.726999999999997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>
        <v>13.61</v>
      </c>
      <c r="AC25" s="12">
        <f t="shared" ref="AC25" si="42">AB25*1.34</f>
        <v>18.237400000000001</v>
      </c>
      <c r="AD25" s="12">
        <f t="shared" si="20"/>
        <v>49.240980000000008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3"/>
      <c r="BG25" s="1">
        <f t="shared" si="2"/>
        <v>0.78</v>
      </c>
      <c r="BH25" s="12">
        <f t="shared" si="0"/>
        <v>0.22</v>
      </c>
      <c r="BI25" s="12">
        <f t="shared" si="3"/>
        <v>1</v>
      </c>
    </row>
    <row r="26" spans="2:61" x14ac:dyDescent="0.35">
      <c r="B26" t="s">
        <v>39</v>
      </c>
      <c r="C26" t="s">
        <v>51</v>
      </c>
      <c r="D26" s="12">
        <f t="shared" si="33"/>
        <v>45.97</v>
      </c>
      <c r="E26" s="12">
        <f t="shared" si="18"/>
        <v>70.865600000000001</v>
      </c>
      <c r="F26" s="12">
        <f t="shared" si="4"/>
        <v>187.08303999999998</v>
      </c>
      <c r="G26" s="12">
        <v>18.260000000000002</v>
      </c>
      <c r="H26" s="12">
        <f t="shared" si="5"/>
        <v>24.468400000000003</v>
      </c>
      <c r="I26" s="12">
        <f t="shared" si="6"/>
        <v>66.06468000000001</v>
      </c>
      <c r="J26" s="12">
        <v>7.86</v>
      </c>
      <c r="K26" s="12">
        <f t="shared" si="7"/>
        <v>10.532400000000001</v>
      </c>
      <c r="L26" s="12">
        <f t="shared" si="37"/>
        <v>26.331000000000003</v>
      </c>
      <c r="M26" s="12">
        <v>4.55</v>
      </c>
      <c r="N26" s="12">
        <f t="shared" si="9"/>
        <v>10.738</v>
      </c>
      <c r="O26" s="12">
        <f t="shared" si="10"/>
        <v>26.844999999999999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v>12.02</v>
      </c>
      <c r="AC26" s="12">
        <f t="shared" ref="AC26" si="43">AB26*1.34</f>
        <v>16.1068</v>
      </c>
      <c r="AD26" s="12">
        <f t="shared" si="20"/>
        <v>43.48836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>
        <v>3.28</v>
      </c>
      <c r="AU26" s="12">
        <f t="shared" ref="AU26:AU29" si="44">AT26*2.75</f>
        <v>9.02</v>
      </c>
      <c r="AV26" s="12">
        <f t="shared" ref="AV26:AV29" si="45">AU26*2.7</f>
        <v>24.353999999999999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3"/>
      <c r="BG26" s="1">
        <f t="shared" si="2"/>
        <v>0.73</v>
      </c>
      <c r="BH26" s="12">
        <f t="shared" si="0"/>
        <v>0.27</v>
      </c>
      <c r="BI26" s="12">
        <f t="shared" si="3"/>
        <v>1</v>
      </c>
    </row>
    <row r="27" spans="2:61" x14ac:dyDescent="0.35">
      <c r="B27" t="s">
        <v>59</v>
      </c>
      <c r="C27" t="s">
        <v>111</v>
      </c>
      <c r="D27" s="12">
        <f t="shared" si="33"/>
        <v>46.699999999999989</v>
      </c>
      <c r="E27" s="12">
        <f t="shared" si="18"/>
        <v>74.549500000000009</v>
      </c>
      <c r="F27" s="12">
        <f t="shared" si="4"/>
        <v>196.84351000000001</v>
      </c>
      <c r="G27" s="12">
        <v>15.52</v>
      </c>
      <c r="H27" s="12">
        <f t="shared" si="5"/>
        <v>20.796800000000001</v>
      </c>
      <c r="I27" s="12">
        <f t="shared" si="6"/>
        <v>56.151360000000004</v>
      </c>
      <c r="J27" s="12">
        <v>3.88</v>
      </c>
      <c r="K27" s="12">
        <f t="shared" si="7"/>
        <v>5.1992000000000003</v>
      </c>
      <c r="L27" s="12">
        <f t="shared" si="37"/>
        <v>12.998000000000001</v>
      </c>
      <c r="M27" s="12">
        <v>3.65</v>
      </c>
      <c r="N27" s="12">
        <f t="shared" si="9"/>
        <v>8.613999999999999</v>
      </c>
      <c r="O27" s="12">
        <f t="shared" si="10"/>
        <v>21.534999999999997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>
        <v>10.15</v>
      </c>
      <c r="AC27" s="12">
        <f t="shared" ref="AC27" si="46">AB27*1.34</f>
        <v>13.601000000000001</v>
      </c>
      <c r="AD27" s="12">
        <f t="shared" si="20"/>
        <v>36.722700000000003</v>
      </c>
      <c r="AE27" s="12">
        <v>7.65</v>
      </c>
      <c r="AF27" s="12">
        <f t="shared" ref="AF27" si="47">AE27*1.34</f>
        <v>10.251000000000001</v>
      </c>
      <c r="AG27" s="12">
        <f>AF27*2.7</f>
        <v>27.677700000000005</v>
      </c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>
        <v>2.8</v>
      </c>
      <c r="AU27" s="12">
        <f t="shared" si="44"/>
        <v>7.6999999999999993</v>
      </c>
      <c r="AV27" s="12">
        <f t="shared" si="45"/>
        <v>20.79</v>
      </c>
      <c r="AW27" s="12">
        <v>3.05</v>
      </c>
      <c r="AX27" s="12">
        <f>AW27*2.75</f>
        <v>8.3874999999999993</v>
      </c>
      <c r="AY27" s="12">
        <f>AX27*2.5</f>
        <v>20.96875</v>
      </c>
      <c r="AZ27" s="12"/>
      <c r="BA27" s="12"/>
      <c r="BB27" s="12"/>
      <c r="BC27" s="12">
        <v>18</v>
      </c>
      <c r="BD27" s="12">
        <f t="shared" ref="BD27:BD28" si="48">BC27*0.6</f>
        <v>10.799999999999999</v>
      </c>
      <c r="BE27" s="12">
        <f>BD27*2.5</f>
        <v>26.999999999999996</v>
      </c>
      <c r="BF27" s="13"/>
      <c r="BG27" s="1">
        <f t="shared" si="2"/>
        <v>0.84</v>
      </c>
      <c r="BH27" s="12">
        <f t="shared" si="0"/>
        <v>0.16</v>
      </c>
      <c r="BI27" s="12">
        <f t="shared" si="3"/>
        <v>1</v>
      </c>
    </row>
    <row r="28" spans="2:61" x14ac:dyDescent="0.35">
      <c r="B28" t="s">
        <v>114</v>
      </c>
      <c r="C28" t="s">
        <v>115</v>
      </c>
      <c r="D28" s="12">
        <f t="shared" si="33"/>
        <v>47.02</v>
      </c>
      <c r="E28" s="12">
        <f t="shared" si="18"/>
        <v>70.575200000000009</v>
      </c>
      <c r="F28" s="12">
        <f t="shared" si="4"/>
        <v>187.23688000000004</v>
      </c>
      <c r="G28" s="12">
        <v>20.400000000000002</v>
      </c>
      <c r="H28" s="12">
        <f t="shared" si="5"/>
        <v>27.336000000000006</v>
      </c>
      <c r="I28" s="12">
        <f t="shared" si="6"/>
        <v>73.807200000000023</v>
      </c>
      <c r="J28" s="12">
        <v>5.1000000000000005</v>
      </c>
      <c r="K28" s="12">
        <f t="shared" si="7"/>
        <v>6.8340000000000014</v>
      </c>
      <c r="L28" s="12">
        <f t="shared" si="37"/>
        <v>17.085000000000004</v>
      </c>
      <c r="M28" s="12">
        <v>4.13</v>
      </c>
      <c r="N28" s="12">
        <f t="shared" si="9"/>
        <v>9.7467999999999986</v>
      </c>
      <c r="O28" s="12">
        <f t="shared" si="10"/>
        <v>24.366999999999997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>
        <v>15.01</v>
      </c>
      <c r="AC28" s="12">
        <f t="shared" ref="AC28" si="49">AB28*1.34</f>
        <v>20.113400000000002</v>
      </c>
      <c r="AD28" s="12">
        <f t="shared" si="20"/>
        <v>54.306180000000012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>
        <v>2.38</v>
      </c>
      <c r="AU28" s="12">
        <f t="shared" si="44"/>
        <v>6.5449999999999999</v>
      </c>
      <c r="AV28" s="12">
        <f t="shared" si="45"/>
        <v>17.671500000000002</v>
      </c>
      <c r="AW28" s="12"/>
      <c r="AX28" s="12"/>
      <c r="AY28" s="12"/>
      <c r="AZ28" s="12"/>
      <c r="BA28" s="12"/>
      <c r="BB28" s="12"/>
      <c r="BC28" s="12">
        <f>29.28+10.37</f>
        <v>39.65</v>
      </c>
      <c r="BD28" s="12">
        <f t="shared" si="48"/>
        <v>23.79</v>
      </c>
      <c r="BE28" s="12">
        <f>BD28*2.5</f>
        <v>59.474999999999994</v>
      </c>
      <c r="BF28" s="13"/>
      <c r="BG28" s="1">
        <f t="shared" si="2"/>
        <v>0.8</v>
      </c>
      <c r="BH28" s="12">
        <f t="shared" si="0"/>
        <v>0.2</v>
      </c>
      <c r="BI28" s="12">
        <f t="shared" si="3"/>
        <v>1</v>
      </c>
    </row>
    <row r="29" spans="2:61" x14ac:dyDescent="0.35">
      <c r="B29" t="s">
        <v>39</v>
      </c>
      <c r="C29" t="s">
        <v>74</v>
      </c>
      <c r="D29" s="12">
        <f t="shared" si="33"/>
        <v>47.650000000000006</v>
      </c>
      <c r="E29" s="12">
        <f t="shared" si="18"/>
        <v>77.713999999999999</v>
      </c>
      <c r="F29" s="12">
        <f t="shared" si="4"/>
        <v>204.18790000000001</v>
      </c>
      <c r="G29" s="12">
        <v>18</v>
      </c>
      <c r="H29" s="12">
        <f t="shared" si="5"/>
        <v>24.12</v>
      </c>
      <c r="I29" s="12">
        <f t="shared" si="6"/>
        <v>65.124000000000009</v>
      </c>
      <c r="J29" s="12">
        <v>7.8</v>
      </c>
      <c r="K29" s="12">
        <f t="shared" si="7"/>
        <v>10.452</v>
      </c>
      <c r="L29" s="12">
        <f t="shared" si="37"/>
        <v>26.13</v>
      </c>
      <c r="M29" s="12">
        <v>3.5</v>
      </c>
      <c r="N29" s="12">
        <f t="shared" si="9"/>
        <v>8.26</v>
      </c>
      <c r="O29" s="12">
        <f t="shared" si="10"/>
        <v>20.65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>
        <v>11.05</v>
      </c>
      <c r="AC29" s="12">
        <f t="shared" ref="AC29" si="50">AB29*1.34</f>
        <v>14.807000000000002</v>
      </c>
      <c r="AD29" s="12">
        <f t="shared" si="20"/>
        <v>39.97890000000001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>
        <v>3.85</v>
      </c>
      <c r="AU29" s="12">
        <f t="shared" si="44"/>
        <v>10.5875</v>
      </c>
      <c r="AV29" s="12">
        <f t="shared" si="45"/>
        <v>28.586250000000003</v>
      </c>
      <c r="AW29" s="12">
        <v>3.45</v>
      </c>
      <c r="AX29" s="12">
        <f>AW29*2.75</f>
        <v>9.4875000000000007</v>
      </c>
      <c r="AY29" s="12">
        <f>AX29*2.5</f>
        <v>23.71875</v>
      </c>
      <c r="AZ29" s="12"/>
      <c r="BA29" s="12"/>
      <c r="BB29" s="12"/>
      <c r="BC29" s="12"/>
      <c r="BD29" s="12"/>
      <c r="BE29" s="12"/>
      <c r="BF29" s="13"/>
      <c r="BG29" s="1">
        <f t="shared" si="2"/>
        <v>0.76</v>
      </c>
      <c r="BH29" s="12">
        <f t="shared" si="0"/>
        <v>0.24</v>
      </c>
      <c r="BI29" s="12">
        <f t="shared" si="3"/>
        <v>1</v>
      </c>
    </row>
    <row r="30" spans="2:61" x14ac:dyDescent="0.35">
      <c r="B30" t="s">
        <v>112</v>
      </c>
      <c r="C30" t="s">
        <v>113</v>
      </c>
      <c r="D30" s="12">
        <f t="shared" si="33"/>
        <v>48.260000000000005</v>
      </c>
      <c r="E30" s="12">
        <f t="shared" si="18"/>
        <v>68.238400000000013</v>
      </c>
      <c r="F30" s="12">
        <f t="shared" si="4"/>
        <v>181.16216800000004</v>
      </c>
      <c r="G30" s="12">
        <v>21.336000000000002</v>
      </c>
      <c r="H30" s="12">
        <f t="shared" si="5"/>
        <v>28.590240000000005</v>
      </c>
      <c r="I30" s="12">
        <f t="shared" si="6"/>
        <v>77.193648000000024</v>
      </c>
      <c r="J30" s="12">
        <v>5.3340000000000005</v>
      </c>
      <c r="K30" s="12">
        <f t="shared" si="7"/>
        <v>7.1475600000000012</v>
      </c>
      <c r="L30" s="12">
        <f t="shared" si="37"/>
        <v>17.868900000000004</v>
      </c>
      <c r="M30" s="12">
        <v>3.5</v>
      </c>
      <c r="N30" s="12">
        <f t="shared" si="9"/>
        <v>8.26</v>
      </c>
      <c r="O30" s="12">
        <f t="shared" si="10"/>
        <v>20.65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>
        <v>18.09</v>
      </c>
      <c r="AC30" s="12">
        <f t="shared" ref="AC30" si="51">AB30*1.34</f>
        <v>24.240600000000001</v>
      </c>
      <c r="AD30" s="12">
        <f t="shared" si="20"/>
        <v>65.44962000000001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3"/>
      <c r="BG30" s="1">
        <f t="shared" si="2"/>
        <v>0.82</v>
      </c>
      <c r="BH30" s="12">
        <f t="shared" si="0"/>
        <v>0.18</v>
      </c>
      <c r="BI30" s="12">
        <f t="shared" si="3"/>
        <v>1</v>
      </c>
    </row>
    <row r="31" spans="2:61" x14ac:dyDescent="0.35">
      <c r="D31" s="12">
        <f t="shared" si="33"/>
        <v>49.559999999999995</v>
      </c>
      <c r="E31" s="12">
        <f t="shared" si="18"/>
        <v>74.0184</v>
      </c>
      <c r="F31" s="12">
        <f t="shared" si="4"/>
        <v>194.73688000000001</v>
      </c>
      <c r="G31" s="12">
        <v>17.899999999999999</v>
      </c>
      <c r="H31" s="12">
        <f t="shared" si="5"/>
        <v>23.986000000000001</v>
      </c>
      <c r="I31" s="12">
        <f t="shared" si="6"/>
        <v>64.762200000000007</v>
      </c>
      <c r="J31" s="12">
        <v>6.4</v>
      </c>
      <c r="K31" s="12">
        <f t="shared" si="7"/>
        <v>8.5760000000000005</v>
      </c>
      <c r="L31" s="12">
        <f t="shared" si="37"/>
        <v>21.44</v>
      </c>
      <c r="M31" s="12">
        <v>3</v>
      </c>
      <c r="N31" s="12">
        <f t="shared" si="9"/>
        <v>7.08</v>
      </c>
      <c r="O31" s="12">
        <f t="shared" si="10"/>
        <v>17.7</v>
      </c>
      <c r="P31" s="12">
        <v>2.8</v>
      </c>
      <c r="Q31" s="12">
        <f>P31*2.36</f>
        <v>6.6079999999999997</v>
      </c>
      <c r="R31" s="12">
        <f>Q31*2.5</f>
        <v>16.52</v>
      </c>
      <c r="S31" s="12"/>
      <c r="T31" s="12"/>
      <c r="U31" s="12"/>
      <c r="V31" s="12"/>
      <c r="W31" s="12"/>
      <c r="X31" s="12"/>
      <c r="Y31" s="12"/>
      <c r="Z31" s="12"/>
      <c r="AA31" s="12"/>
      <c r="AB31" s="12">
        <v>9.86</v>
      </c>
      <c r="AC31" s="12">
        <f t="shared" ref="AC31" si="52">AB31*1.34</f>
        <v>13.212400000000001</v>
      </c>
      <c r="AD31" s="12">
        <f t="shared" si="20"/>
        <v>35.673480000000005</v>
      </c>
      <c r="AE31" s="12">
        <v>8.4</v>
      </c>
      <c r="AF31" s="12">
        <f t="shared" ref="AF31:AF40" si="53">AE31*1.34</f>
        <v>11.256000000000002</v>
      </c>
      <c r="AG31" s="12">
        <f t="shared" ref="AG31:AG40" si="54">AF31*2.7</f>
        <v>30.391200000000008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v>1.2</v>
      </c>
      <c r="AX31" s="12">
        <f t="shared" ref="AX31:AX32" si="55">AW31*2.75</f>
        <v>3.3</v>
      </c>
      <c r="AY31" s="12">
        <f t="shared" ref="AY31:AY32" si="56">AX31*2.5</f>
        <v>8.25</v>
      </c>
      <c r="AZ31" s="12"/>
      <c r="BA31" s="12"/>
      <c r="BB31" s="12"/>
      <c r="BC31" s="12"/>
      <c r="BD31" s="12"/>
      <c r="BE31" s="12"/>
      <c r="BF31" s="13"/>
      <c r="BG31" s="1">
        <f t="shared" si="2"/>
        <v>0.75</v>
      </c>
      <c r="BH31" s="12">
        <f t="shared" si="0"/>
        <v>0.25</v>
      </c>
      <c r="BI31" s="12">
        <f t="shared" si="3"/>
        <v>1</v>
      </c>
    </row>
    <row r="32" spans="2:61" x14ac:dyDescent="0.35">
      <c r="B32" t="s">
        <v>39</v>
      </c>
      <c r="C32" t="s">
        <v>73</v>
      </c>
      <c r="D32" s="12">
        <f t="shared" si="33"/>
        <v>49.599999999999994</v>
      </c>
      <c r="E32" s="12">
        <f t="shared" si="18"/>
        <v>78.276500000000013</v>
      </c>
      <c r="F32" s="12">
        <f t="shared" si="4"/>
        <v>206.02164999999999</v>
      </c>
      <c r="G32" s="12">
        <v>16.05</v>
      </c>
      <c r="H32" s="12">
        <f t="shared" si="5"/>
        <v>21.507000000000001</v>
      </c>
      <c r="I32" s="12">
        <f t="shared" si="6"/>
        <v>58.068900000000006</v>
      </c>
      <c r="J32" s="12">
        <v>7.15</v>
      </c>
      <c r="K32" s="12">
        <f t="shared" si="7"/>
        <v>9.5810000000000013</v>
      </c>
      <c r="L32" s="12">
        <f t="shared" si="37"/>
        <v>23.952500000000004</v>
      </c>
      <c r="M32" s="12">
        <v>4.5999999999999996</v>
      </c>
      <c r="N32" s="12">
        <f t="shared" si="9"/>
        <v>10.855999999999998</v>
      </c>
      <c r="O32" s="12">
        <f t="shared" si="10"/>
        <v>27.139999999999993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v>10.45</v>
      </c>
      <c r="AC32" s="12">
        <f t="shared" ref="AC32" si="57">AB32*1.34</f>
        <v>14.003</v>
      </c>
      <c r="AD32" s="12">
        <f t="shared" si="20"/>
        <v>37.808100000000003</v>
      </c>
      <c r="AE32" s="12">
        <v>6.3</v>
      </c>
      <c r="AF32" s="12">
        <f t="shared" si="53"/>
        <v>8.4420000000000002</v>
      </c>
      <c r="AG32" s="12">
        <f t="shared" si="54"/>
        <v>22.793400000000002</v>
      </c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>
        <v>2.8</v>
      </c>
      <c r="AU32" s="12">
        <f t="shared" ref="AU32" si="58">AT32*2.75</f>
        <v>7.6999999999999993</v>
      </c>
      <c r="AV32" s="12">
        <f>AU32*2.7</f>
        <v>20.79</v>
      </c>
      <c r="AW32" s="12">
        <v>2.25</v>
      </c>
      <c r="AX32" s="12">
        <f t="shared" si="55"/>
        <v>6.1875</v>
      </c>
      <c r="AY32" s="12">
        <f t="shared" si="56"/>
        <v>15.46875</v>
      </c>
      <c r="AZ32" s="12"/>
      <c r="BA32" s="12"/>
      <c r="BB32" s="12"/>
      <c r="BC32" s="12"/>
      <c r="BD32" s="12"/>
      <c r="BE32" s="12"/>
      <c r="BF32" s="13"/>
      <c r="BG32" s="1">
        <f t="shared" si="2"/>
        <v>0.76</v>
      </c>
      <c r="BH32" s="12">
        <f t="shared" si="0"/>
        <v>0.24</v>
      </c>
      <c r="BI32" s="12">
        <f t="shared" si="3"/>
        <v>1</v>
      </c>
    </row>
    <row r="33" spans="1:61" x14ac:dyDescent="0.35">
      <c r="D33" s="12">
        <f t="shared" si="33"/>
        <v>50.1</v>
      </c>
      <c r="E33" s="12">
        <f t="shared" si="18"/>
        <v>70.7958</v>
      </c>
      <c r="F33" s="12">
        <f t="shared" si="4"/>
        <v>188.06058000000002</v>
      </c>
      <c r="G33" s="12">
        <v>20.8</v>
      </c>
      <c r="H33" s="12">
        <f t="shared" si="5"/>
        <v>27.872000000000003</v>
      </c>
      <c r="I33" s="12">
        <f t="shared" si="6"/>
        <v>75.254400000000018</v>
      </c>
      <c r="J33" s="12">
        <v>5.2</v>
      </c>
      <c r="K33" s="12">
        <f t="shared" si="7"/>
        <v>6.9680000000000009</v>
      </c>
      <c r="L33" s="12">
        <f t="shared" si="37"/>
        <v>17.420000000000002</v>
      </c>
      <c r="M33" s="12">
        <v>3.59</v>
      </c>
      <c r="N33" s="12">
        <f t="shared" si="9"/>
        <v>8.4723999999999986</v>
      </c>
      <c r="O33" s="12">
        <f t="shared" si="10"/>
        <v>21.180999999999997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>
        <v>12.22</v>
      </c>
      <c r="AC33" s="12">
        <f t="shared" ref="AC33" si="59">AB33*1.34</f>
        <v>16.3748</v>
      </c>
      <c r="AD33" s="12">
        <f t="shared" si="20"/>
        <v>44.211960000000005</v>
      </c>
      <c r="AE33" s="12">
        <v>8.2899999999999991</v>
      </c>
      <c r="AF33" s="12">
        <f t="shared" si="53"/>
        <v>11.108599999999999</v>
      </c>
      <c r="AG33" s="12">
        <f t="shared" si="54"/>
        <v>29.993220000000001</v>
      </c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3"/>
      <c r="BG33" s="1">
        <f t="shared" si="2"/>
        <v>0.82</v>
      </c>
      <c r="BH33" s="12">
        <f t="shared" si="0"/>
        <v>0.18</v>
      </c>
      <c r="BI33" s="12">
        <f t="shared" si="3"/>
        <v>1</v>
      </c>
    </row>
    <row r="34" spans="1:61" x14ac:dyDescent="0.35">
      <c r="B34" t="s">
        <v>39</v>
      </c>
      <c r="C34" t="s">
        <v>67</v>
      </c>
      <c r="D34" s="12">
        <f t="shared" si="33"/>
        <v>50.11</v>
      </c>
      <c r="E34" s="12">
        <f t="shared" si="18"/>
        <v>77.357600000000019</v>
      </c>
      <c r="F34" s="12">
        <f t="shared" si="4"/>
        <v>205.90233600000008</v>
      </c>
      <c r="G34" s="12">
        <v>16.752000000000002</v>
      </c>
      <c r="H34" s="12">
        <f t="shared" si="5"/>
        <v>22.447680000000005</v>
      </c>
      <c r="I34" s="12">
        <f t="shared" si="6"/>
        <v>60.608736000000022</v>
      </c>
      <c r="J34" s="12">
        <v>4.1880000000000006</v>
      </c>
      <c r="K34" s="12">
        <f t="shared" si="7"/>
        <v>5.6119200000000014</v>
      </c>
      <c r="L34" s="12">
        <f t="shared" si="37"/>
        <v>14.029800000000003</v>
      </c>
      <c r="M34" s="12">
        <v>3.9</v>
      </c>
      <c r="N34" s="12">
        <f t="shared" si="9"/>
        <v>9.2039999999999988</v>
      </c>
      <c r="O34" s="12">
        <f t="shared" si="10"/>
        <v>23.009999999999998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>
        <v>12.3</v>
      </c>
      <c r="AC34" s="12">
        <f t="shared" ref="AC34" si="60">AB34*1.34</f>
        <v>16.482000000000003</v>
      </c>
      <c r="AD34" s="12">
        <f t="shared" si="20"/>
        <v>44.501400000000011</v>
      </c>
      <c r="AE34" s="12">
        <v>8.5500000000000007</v>
      </c>
      <c r="AF34" s="12">
        <f t="shared" si="53"/>
        <v>11.457000000000003</v>
      </c>
      <c r="AG34" s="12">
        <f t="shared" si="54"/>
        <v>30.933900000000008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>
        <v>4.42</v>
      </c>
      <c r="AU34" s="12">
        <f t="shared" ref="AU34" si="61">AT34*2.75</f>
        <v>12.154999999999999</v>
      </c>
      <c r="AV34" s="12">
        <f>AU34*2.7</f>
        <v>32.8185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3"/>
      <c r="BG34" s="1">
        <f t="shared" si="2"/>
        <v>0.84</v>
      </c>
      <c r="BH34" s="12">
        <f t="shared" si="0"/>
        <v>0.16</v>
      </c>
      <c r="BI34" s="12">
        <f t="shared" si="3"/>
        <v>1</v>
      </c>
    </row>
    <row r="35" spans="1:61" x14ac:dyDescent="0.35">
      <c r="B35" t="s">
        <v>78</v>
      </c>
      <c r="C35" t="s">
        <v>79</v>
      </c>
      <c r="D35" s="12">
        <f t="shared" si="33"/>
        <v>50.210000000000008</v>
      </c>
      <c r="E35" s="12">
        <f t="shared" si="18"/>
        <v>79.157499999999999</v>
      </c>
      <c r="F35" s="12">
        <f t="shared" si="4"/>
        <v>207.451166</v>
      </c>
      <c r="G35" s="12">
        <v>17.231999999999999</v>
      </c>
      <c r="H35" s="12">
        <f t="shared" si="5"/>
        <v>23.090880000000002</v>
      </c>
      <c r="I35" s="12">
        <f t="shared" si="6"/>
        <v>62.345376000000009</v>
      </c>
      <c r="J35" s="12">
        <v>4.3079999999999998</v>
      </c>
      <c r="K35" s="12">
        <f t="shared" si="7"/>
        <v>5.7727200000000005</v>
      </c>
      <c r="L35" s="12">
        <f t="shared" si="37"/>
        <v>14.431800000000001</v>
      </c>
      <c r="M35" s="12">
        <v>3.98</v>
      </c>
      <c r="N35" s="12">
        <f t="shared" si="9"/>
        <v>9.3927999999999994</v>
      </c>
      <c r="O35" s="12">
        <f t="shared" si="10"/>
        <v>23.481999999999999</v>
      </c>
      <c r="P35" s="12">
        <v>2.59</v>
      </c>
      <c r="Q35" s="12">
        <f>P35*2.36</f>
        <v>6.1123999999999992</v>
      </c>
      <c r="R35" s="12">
        <f t="shared" ref="R35:R36" si="62">Q35*2.5</f>
        <v>15.280999999999999</v>
      </c>
      <c r="S35" s="12"/>
      <c r="T35" s="12"/>
      <c r="U35" s="12"/>
      <c r="V35" s="12"/>
      <c r="W35" s="12"/>
      <c r="X35" s="12"/>
      <c r="Y35" s="12"/>
      <c r="Z35" s="12"/>
      <c r="AA35" s="12"/>
      <c r="AB35" s="12">
        <v>10.199999999999999</v>
      </c>
      <c r="AC35" s="12">
        <f t="shared" ref="AC35" si="63">AB35*1.34</f>
        <v>13.667999999999999</v>
      </c>
      <c r="AD35" s="12">
        <f t="shared" si="20"/>
        <v>36.903599999999997</v>
      </c>
      <c r="AE35" s="12">
        <v>8.23</v>
      </c>
      <c r="AF35" s="12">
        <f t="shared" si="53"/>
        <v>11.028200000000002</v>
      </c>
      <c r="AG35" s="12">
        <f t="shared" si="54"/>
        <v>29.776140000000005</v>
      </c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>
        <v>3.67</v>
      </c>
      <c r="AX35" s="12">
        <f>AW35*2.75</f>
        <v>10.092499999999999</v>
      </c>
      <c r="AY35" s="12">
        <f>AX35*2.5</f>
        <v>25.231249999999999</v>
      </c>
      <c r="AZ35" s="12"/>
      <c r="BA35" s="12"/>
      <c r="BB35" s="12"/>
      <c r="BC35" s="12">
        <v>7.75</v>
      </c>
      <c r="BD35" s="12">
        <f t="shared" ref="BD35:BD36" si="64">BC35*0.6</f>
        <v>4.6499999999999995</v>
      </c>
      <c r="BE35" s="12">
        <f t="shared" ref="BE35:BE36" si="65">BD35*2.5</f>
        <v>11.624999999999998</v>
      </c>
      <c r="BF35" s="13"/>
      <c r="BG35" s="1">
        <f t="shared" si="2"/>
        <v>0.78</v>
      </c>
      <c r="BH35" s="12">
        <f t="shared" si="0"/>
        <v>0.22</v>
      </c>
      <c r="BI35" s="12">
        <f t="shared" si="3"/>
        <v>1</v>
      </c>
    </row>
    <row r="36" spans="1:61" x14ac:dyDescent="0.35">
      <c r="B36" t="s">
        <v>39</v>
      </c>
      <c r="C36" t="s">
        <v>123</v>
      </c>
      <c r="D36" s="12">
        <f t="shared" si="33"/>
        <v>50.4</v>
      </c>
      <c r="E36" s="12">
        <f t="shared" si="18"/>
        <v>78.897000000000006</v>
      </c>
      <c r="F36" s="12">
        <f t="shared" si="4"/>
        <v>208.97630000000004</v>
      </c>
      <c r="G36" s="13">
        <v>16</v>
      </c>
      <c r="H36" s="12">
        <f t="shared" si="5"/>
        <v>21.44</v>
      </c>
      <c r="I36" s="12">
        <f t="shared" si="6"/>
        <v>57.888000000000005</v>
      </c>
      <c r="J36" s="13">
        <v>4</v>
      </c>
      <c r="K36" s="12">
        <f t="shared" si="7"/>
        <v>5.36</v>
      </c>
      <c r="L36" s="12">
        <f t="shared" si="37"/>
        <v>13.4</v>
      </c>
      <c r="M36" s="12">
        <v>3.2</v>
      </c>
      <c r="N36" s="12">
        <f t="shared" si="9"/>
        <v>7.5519999999999996</v>
      </c>
      <c r="O36" s="12">
        <f t="shared" si="10"/>
        <v>18.88</v>
      </c>
      <c r="P36" s="12">
        <v>3.1</v>
      </c>
      <c r="Q36" s="12">
        <f>P36*2.36</f>
        <v>7.3159999999999998</v>
      </c>
      <c r="R36" s="12">
        <f t="shared" si="62"/>
        <v>18.29</v>
      </c>
      <c r="S36" s="13"/>
      <c r="T36" s="13"/>
      <c r="U36" s="12"/>
      <c r="V36" s="13"/>
      <c r="W36" s="13"/>
      <c r="X36" s="12"/>
      <c r="Y36" s="13"/>
      <c r="Z36" s="13"/>
      <c r="AA36" s="12"/>
      <c r="AB36" s="12">
        <v>12</v>
      </c>
      <c r="AC36" s="12">
        <f t="shared" ref="AC36" si="66">AB36*1.34</f>
        <v>16.080000000000002</v>
      </c>
      <c r="AD36" s="12">
        <f t="shared" si="20"/>
        <v>43.416000000000011</v>
      </c>
      <c r="AE36" s="12">
        <v>8.6</v>
      </c>
      <c r="AF36" s="12">
        <f t="shared" si="53"/>
        <v>11.524000000000001</v>
      </c>
      <c r="AG36" s="12">
        <f t="shared" si="54"/>
        <v>31.114800000000006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2">
        <v>3.5</v>
      </c>
      <c r="AU36" s="12">
        <f t="shared" ref="AU36" si="67">AT36*2.75</f>
        <v>9.625</v>
      </c>
      <c r="AV36" s="12">
        <f>AU36*2.7</f>
        <v>25.987500000000001</v>
      </c>
      <c r="AW36" s="13"/>
      <c r="AX36" s="13"/>
      <c r="AY36" s="13"/>
      <c r="AZ36" s="13"/>
      <c r="BA36" s="13"/>
      <c r="BB36" s="13"/>
      <c r="BC36" s="13">
        <f>25.9+18.4</f>
        <v>44.3</v>
      </c>
      <c r="BD36" s="12">
        <f t="shared" si="64"/>
        <v>26.58</v>
      </c>
      <c r="BE36" s="12">
        <f t="shared" si="65"/>
        <v>66.449999999999989</v>
      </c>
      <c r="BF36" s="13"/>
      <c r="BG36" s="1">
        <f t="shared" si="2"/>
        <v>0.8</v>
      </c>
      <c r="BH36" s="12">
        <f t="shared" si="0"/>
        <v>0.2</v>
      </c>
      <c r="BI36" s="12">
        <f t="shared" si="3"/>
        <v>1</v>
      </c>
    </row>
    <row r="37" spans="1:61" x14ac:dyDescent="0.35">
      <c r="B37" t="s">
        <v>39</v>
      </c>
      <c r="C37" t="s">
        <v>67</v>
      </c>
      <c r="D37" s="12">
        <f t="shared" si="33"/>
        <v>50.769999999999996</v>
      </c>
      <c r="E37" s="12">
        <f t="shared" si="18"/>
        <v>76.290199999999999</v>
      </c>
      <c r="F37" s="12">
        <f t="shared" si="4"/>
        <v>201.21073200000001</v>
      </c>
      <c r="G37" s="12">
        <v>17.103999999999999</v>
      </c>
      <c r="H37" s="12">
        <f t="shared" si="5"/>
        <v>22.919360000000001</v>
      </c>
      <c r="I37" s="12">
        <f t="shared" si="6"/>
        <v>61.882272000000007</v>
      </c>
      <c r="J37" s="12">
        <v>4.2759999999999998</v>
      </c>
      <c r="K37" s="12">
        <f t="shared" si="7"/>
        <v>5.7298400000000003</v>
      </c>
      <c r="L37" s="12">
        <f t="shared" si="37"/>
        <v>14.3246</v>
      </c>
      <c r="M37" s="12">
        <v>5.47</v>
      </c>
      <c r="N37" s="12">
        <f t="shared" si="9"/>
        <v>12.909199999999998</v>
      </c>
      <c r="O37" s="12">
        <f t="shared" si="10"/>
        <v>32.272999999999996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>
        <v>12.3</v>
      </c>
      <c r="AC37" s="12">
        <f t="shared" ref="AC37" si="68">AB37*1.34</f>
        <v>16.482000000000003</v>
      </c>
      <c r="AD37" s="12">
        <f t="shared" si="20"/>
        <v>44.501400000000011</v>
      </c>
      <c r="AE37" s="12">
        <v>9.7200000000000006</v>
      </c>
      <c r="AF37" s="12">
        <f t="shared" si="53"/>
        <v>13.024800000000001</v>
      </c>
      <c r="AG37" s="12">
        <f t="shared" si="54"/>
        <v>35.166960000000003</v>
      </c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>
        <v>1.9</v>
      </c>
      <c r="AX37" s="12">
        <f t="shared" ref="AX37:AX40" si="69">AW37*2.75</f>
        <v>5.2249999999999996</v>
      </c>
      <c r="AY37" s="12">
        <f t="shared" ref="AY37:AY40" si="70">AX37*2.5</f>
        <v>13.0625</v>
      </c>
      <c r="AZ37" s="12"/>
      <c r="BA37" s="12"/>
      <c r="BB37" s="12"/>
      <c r="BC37" s="12"/>
      <c r="BD37" s="12"/>
      <c r="BE37" s="12"/>
      <c r="BF37" s="13"/>
      <c r="BG37" s="1">
        <f t="shared" si="2"/>
        <v>0.81</v>
      </c>
      <c r="BH37" s="12">
        <f t="shared" si="0"/>
        <v>0.19</v>
      </c>
      <c r="BI37" s="12">
        <f t="shared" si="3"/>
        <v>1</v>
      </c>
    </row>
    <row r="38" spans="1:61" x14ac:dyDescent="0.35">
      <c r="B38" t="s">
        <v>101</v>
      </c>
      <c r="C38" t="s">
        <v>102</v>
      </c>
      <c r="D38" s="12">
        <f t="shared" si="33"/>
        <v>51.35</v>
      </c>
      <c r="E38" s="12">
        <f t="shared" si="18"/>
        <v>81.161500000000004</v>
      </c>
      <c r="F38" s="12">
        <f t="shared" si="4"/>
        <v>212.48474999999999</v>
      </c>
      <c r="G38" s="12">
        <v>17.400000000000002</v>
      </c>
      <c r="H38" s="12">
        <f t="shared" si="5"/>
        <v>23.316000000000003</v>
      </c>
      <c r="I38" s="12">
        <f t="shared" si="6"/>
        <v>62.95320000000001</v>
      </c>
      <c r="J38" s="12">
        <v>4.3500000000000005</v>
      </c>
      <c r="K38" s="12">
        <f t="shared" si="7"/>
        <v>5.8290000000000006</v>
      </c>
      <c r="L38" s="12">
        <f t="shared" si="37"/>
        <v>14.572500000000002</v>
      </c>
      <c r="M38" s="12">
        <v>4.5</v>
      </c>
      <c r="N38" s="12">
        <f t="shared" si="9"/>
        <v>10.62</v>
      </c>
      <c r="O38" s="12">
        <f t="shared" si="10"/>
        <v>26.549999999999997</v>
      </c>
      <c r="P38" s="12">
        <v>3.9</v>
      </c>
      <c r="Q38" s="12">
        <f>P38*2.36</f>
        <v>9.2039999999999988</v>
      </c>
      <c r="R38" s="12">
        <f>Q38*2.5</f>
        <v>23.009999999999998</v>
      </c>
      <c r="S38" s="12"/>
      <c r="T38" s="12"/>
      <c r="U38" s="12"/>
      <c r="V38" s="12"/>
      <c r="W38" s="12"/>
      <c r="X38" s="12"/>
      <c r="Y38" s="12"/>
      <c r="Z38" s="12"/>
      <c r="AA38" s="12"/>
      <c r="AB38" s="12">
        <v>11.8</v>
      </c>
      <c r="AC38" s="12">
        <f t="shared" ref="AC38" si="71">AB38*1.34</f>
        <v>15.812000000000001</v>
      </c>
      <c r="AD38" s="12">
        <f t="shared" si="20"/>
        <v>42.692400000000006</v>
      </c>
      <c r="AE38" s="12">
        <v>6.55</v>
      </c>
      <c r="AF38" s="12">
        <f t="shared" si="53"/>
        <v>8.777000000000001</v>
      </c>
      <c r="AG38" s="12">
        <f t="shared" si="54"/>
        <v>23.697900000000004</v>
      </c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>
        <v>2.25</v>
      </c>
      <c r="AX38" s="12">
        <f t="shared" si="69"/>
        <v>6.1875</v>
      </c>
      <c r="AY38" s="12">
        <f t="shared" si="70"/>
        <v>15.46875</v>
      </c>
      <c r="AZ38" s="12">
        <v>0.6</v>
      </c>
      <c r="BA38" s="12">
        <f>AZ38*2.36</f>
        <v>1.4159999999999999</v>
      </c>
      <c r="BB38" s="12">
        <f>BA38*2.5</f>
        <v>3.54</v>
      </c>
      <c r="BC38" s="12">
        <v>6.35</v>
      </c>
      <c r="BD38" s="12">
        <f>BC38*0.6</f>
        <v>3.8099999999999996</v>
      </c>
      <c r="BE38" s="12">
        <f>BD38*2.5</f>
        <v>9.5249999999999986</v>
      </c>
      <c r="BF38" s="13"/>
      <c r="BG38" s="1">
        <f t="shared" si="2"/>
        <v>0.75</v>
      </c>
      <c r="BH38" s="12">
        <f t="shared" si="0"/>
        <v>0.25</v>
      </c>
      <c r="BI38" s="12">
        <f t="shared" si="3"/>
        <v>1</v>
      </c>
    </row>
    <row r="39" spans="1:61" x14ac:dyDescent="0.35">
      <c r="B39" t="s">
        <v>39</v>
      </c>
      <c r="C39" t="s">
        <v>74</v>
      </c>
      <c r="D39" s="12">
        <f t="shared" si="33"/>
        <v>51.7</v>
      </c>
      <c r="E39" s="12">
        <f t="shared" si="18"/>
        <v>78.558500000000009</v>
      </c>
      <c r="F39" s="12">
        <f t="shared" si="4"/>
        <v>207.56245000000001</v>
      </c>
      <c r="G39" s="12">
        <v>17.899999999999999</v>
      </c>
      <c r="H39" s="12">
        <f t="shared" si="5"/>
        <v>23.986000000000001</v>
      </c>
      <c r="I39" s="12">
        <f t="shared" si="6"/>
        <v>64.762200000000007</v>
      </c>
      <c r="J39" s="12">
        <v>7</v>
      </c>
      <c r="K39" s="12">
        <f t="shared" si="7"/>
        <v>9.3800000000000008</v>
      </c>
      <c r="L39" s="12">
        <f t="shared" si="37"/>
        <v>23.450000000000003</v>
      </c>
      <c r="M39" s="12">
        <v>3.5</v>
      </c>
      <c r="N39" s="12">
        <f t="shared" si="9"/>
        <v>8.26</v>
      </c>
      <c r="O39" s="12">
        <f t="shared" si="10"/>
        <v>20.65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>
        <v>11.4</v>
      </c>
      <c r="AC39" s="12">
        <f t="shared" ref="AC39" si="72">AB39*1.34</f>
        <v>15.276000000000002</v>
      </c>
      <c r="AD39" s="12">
        <f t="shared" si="20"/>
        <v>41.245200000000004</v>
      </c>
      <c r="AE39" s="12">
        <v>7.85</v>
      </c>
      <c r="AF39" s="12">
        <f t="shared" si="53"/>
        <v>10.519</v>
      </c>
      <c r="AG39" s="12">
        <f t="shared" si="54"/>
        <v>28.401300000000003</v>
      </c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>
        <v>2.2000000000000002</v>
      </c>
      <c r="AU39" s="12">
        <f t="shared" ref="AU39" si="73">AT39*2.75</f>
        <v>6.0500000000000007</v>
      </c>
      <c r="AV39" s="12">
        <f>AU39*2.7</f>
        <v>16.335000000000004</v>
      </c>
      <c r="AW39" s="12">
        <v>1.85</v>
      </c>
      <c r="AX39" s="12">
        <f t="shared" si="69"/>
        <v>5.0875000000000004</v>
      </c>
      <c r="AY39" s="12">
        <f t="shared" si="70"/>
        <v>12.71875</v>
      </c>
      <c r="AZ39" s="12"/>
      <c r="BA39" s="12"/>
      <c r="BB39" s="12"/>
      <c r="BC39" s="12"/>
      <c r="BD39" s="12"/>
      <c r="BE39" s="12"/>
      <c r="BF39" s="13"/>
      <c r="BG39" s="1">
        <f t="shared" si="2"/>
        <v>0.8</v>
      </c>
      <c r="BH39" s="12">
        <f t="shared" si="0"/>
        <v>0.2</v>
      </c>
      <c r="BI39" s="12">
        <f t="shared" si="3"/>
        <v>1</v>
      </c>
    </row>
    <row r="40" spans="1:61" x14ac:dyDescent="0.35">
      <c r="B40" t="s">
        <v>92</v>
      </c>
      <c r="C40" t="s">
        <v>93</v>
      </c>
      <c r="D40" s="12">
        <f t="shared" si="33"/>
        <v>52.530000000000008</v>
      </c>
      <c r="E40" s="12">
        <f t="shared" si="18"/>
        <v>82.398600000000016</v>
      </c>
      <c r="F40" s="12">
        <f t="shared" si="4"/>
        <v>216.04971600000002</v>
      </c>
      <c r="G40" s="12">
        <v>16.192</v>
      </c>
      <c r="H40" s="12">
        <f t="shared" si="5"/>
        <v>21.697280000000003</v>
      </c>
      <c r="I40" s="12">
        <f t="shared" si="6"/>
        <v>58.582656000000014</v>
      </c>
      <c r="J40" s="12">
        <v>4.048</v>
      </c>
      <c r="K40" s="12">
        <f t="shared" si="7"/>
        <v>5.4243200000000007</v>
      </c>
      <c r="L40" s="12">
        <f t="shared" si="37"/>
        <v>13.560800000000002</v>
      </c>
      <c r="M40" s="12">
        <v>5.14</v>
      </c>
      <c r="N40" s="12">
        <f t="shared" si="9"/>
        <v>12.130399999999998</v>
      </c>
      <c r="O40" s="12">
        <f t="shared" si="10"/>
        <v>30.325999999999993</v>
      </c>
      <c r="P40" s="12">
        <v>3.73</v>
      </c>
      <c r="Q40" s="12">
        <f>P40*2.36</f>
        <v>8.8027999999999995</v>
      </c>
      <c r="R40" s="12">
        <f>Q40*2.5</f>
        <v>22.006999999999998</v>
      </c>
      <c r="S40" s="12"/>
      <c r="T40" s="12"/>
      <c r="U40" s="12"/>
      <c r="V40" s="12"/>
      <c r="W40" s="12"/>
      <c r="X40" s="12"/>
      <c r="Y40" s="12"/>
      <c r="Z40" s="12"/>
      <c r="AA40" s="12"/>
      <c r="AB40" s="12">
        <v>12.52</v>
      </c>
      <c r="AC40" s="12">
        <f t="shared" ref="AC40" si="74">AB40*1.34</f>
        <v>16.776800000000001</v>
      </c>
      <c r="AD40" s="12">
        <f t="shared" si="20"/>
        <v>45.297360000000005</v>
      </c>
      <c r="AE40" s="12">
        <v>8.8000000000000007</v>
      </c>
      <c r="AF40" s="12">
        <f t="shared" si="53"/>
        <v>11.792000000000002</v>
      </c>
      <c r="AG40" s="12">
        <f t="shared" si="54"/>
        <v>31.838400000000007</v>
      </c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>
        <v>2.1</v>
      </c>
      <c r="AX40" s="12">
        <f t="shared" si="69"/>
        <v>5.7750000000000004</v>
      </c>
      <c r="AY40" s="12">
        <f t="shared" si="70"/>
        <v>14.4375</v>
      </c>
      <c r="AZ40" s="12"/>
      <c r="BA40" s="12"/>
      <c r="BB40" s="12"/>
      <c r="BC40" s="12">
        <v>5.26</v>
      </c>
      <c r="BD40" s="12">
        <f>BC40*0.6</f>
        <v>3.1559999999999997</v>
      </c>
      <c r="BE40" s="12">
        <f>BD40*2.5</f>
        <v>7.8899999999999988</v>
      </c>
      <c r="BF40" s="13"/>
      <c r="BG40" s="1">
        <f t="shared" si="2"/>
        <v>0.75</v>
      </c>
      <c r="BH40" s="12">
        <f t="shared" si="0"/>
        <v>0.25</v>
      </c>
      <c r="BI40" s="12">
        <f t="shared" si="3"/>
        <v>1</v>
      </c>
    </row>
    <row r="41" spans="1:61" x14ac:dyDescent="0.35">
      <c r="A41" t="s">
        <v>57</v>
      </c>
      <c r="C41" t="s">
        <v>65</v>
      </c>
      <c r="D41" s="12">
        <f t="shared" si="33"/>
        <v>52.85</v>
      </c>
      <c r="E41" s="12">
        <f t="shared" si="18"/>
        <v>85.672000000000011</v>
      </c>
      <c r="F41" s="12">
        <f t="shared" si="4"/>
        <v>226.64200000000002</v>
      </c>
      <c r="G41" s="12">
        <v>18.55</v>
      </c>
      <c r="H41" s="12">
        <f t="shared" si="5"/>
        <v>24.857000000000003</v>
      </c>
      <c r="I41" s="12">
        <f t="shared" si="6"/>
        <v>67.113900000000015</v>
      </c>
      <c r="J41" s="12">
        <v>8.1</v>
      </c>
      <c r="K41" s="12">
        <f t="shared" si="7"/>
        <v>10.854000000000001</v>
      </c>
      <c r="L41" s="12">
        <f t="shared" si="37"/>
        <v>27.135000000000002</v>
      </c>
      <c r="M41" s="12">
        <v>5.3</v>
      </c>
      <c r="N41" s="12">
        <f t="shared" si="9"/>
        <v>12.507999999999999</v>
      </c>
      <c r="O41" s="12">
        <f t="shared" si="10"/>
        <v>31.269999999999996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>
        <v>14.2</v>
      </c>
      <c r="AC41" s="12">
        <f t="shared" ref="AC41" si="75">AB41*1.34</f>
        <v>19.027999999999999</v>
      </c>
      <c r="AD41" s="12">
        <f t="shared" si="20"/>
        <v>51.375599999999999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>
        <v>6.7</v>
      </c>
      <c r="AU41" s="12">
        <f t="shared" ref="AU41:AU42" si="76">AT41*2.75</f>
        <v>18.425000000000001</v>
      </c>
      <c r="AV41" s="12">
        <f t="shared" ref="AV41:AV42" si="77">AU41*2.7</f>
        <v>49.747500000000002</v>
      </c>
      <c r="AW41" s="12"/>
      <c r="AX41" s="12"/>
      <c r="AY41" s="12"/>
      <c r="AZ41" s="12"/>
      <c r="BA41" s="12"/>
      <c r="BB41" s="12"/>
      <c r="BC41" s="12"/>
      <c r="BD41" s="12"/>
      <c r="BE41" s="12"/>
      <c r="BF41" s="13"/>
      <c r="BG41" s="1">
        <f t="shared" si="2"/>
        <v>0.75</v>
      </c>
      <c r="BH41" s="12">
        <f t="shared" si="0"/>
        <v>0.25</v>
      </c>
      <c r="BI41" s="12">
        <f t="shared" si="3"/>
        <v>1</v>
      </c>
    </row>
    <row r="42" spans="1:61" x14ac:dyDescent="0.35">
      <c r="C42" t="s">
        <v>64</v>
      </c>
      <c r="D42" s="12">
        <f t="shared" si="33"/>
        <v>53.27</v>
      </c>
      <c r="E42" s="12">
        <f t="shared" si="18"/>
        <v>85.03840000000001</v>
      </c>
      <c r="F42" s="12">
        <f t="shared" si="4"/>
        <v>223.41168000000002</v>
      </c>
      <c r="G42" s="12">
        <v>16.77</v>
      </c>
      <c r="H42" s="12">
        <f t="shared" si="5"/>
        <v>22.471800000000002</v>
      </c>
      <c r="I42" s="12">
        <f t="shared" si="6"/>
        <v>60.673860000000012</v>
      </c>
      <c r="J42" s="12">
        <v>6.14</v>
      </c>
      <c r="K42" s="12">
        <f t="shared" si="7"/>
        <v>8.2276000000000007</v>
      </c>
      <c r="L42" s="12">
        <f t="shared" si="37"/>
        <v>20.569000000000003</v>
      </c>
      <c r="M42" s="12">
        <v>3.67</v>
      </c>
      <c r="N42" s="12">
        <f t="shared" si="9"/>
        <v>8.6611999999999991</v>
      </c>
      <c r="O42" s="12">
        <f t="shared" si="10"/>
        <v>21.652999999999999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>
        <v>10.71</v>
      </c>
      <c r="AC42" s="12">
        <f t="shared" ref="AC42" si="78">AB42*1.34</f>
        <v>14.351400000000002</v>
      </c>
      <c r="AD42" s="12">
        <f t="shared" si="20"/>
        <v>38.748780000000011</v>
      </c>
      <c r="AE42" s="12">
        <v>8.2799999999999994</v>
      </c>
      <c r="AF42" s="12">
        <f t="shared" ref="AF42:AF51" si="79">AE42*1.34</f>
        <v>11.0952</v>
      </c>
      <c r="AG42" s="12">
        <f t="shared" ref="AG42:AG105" si="80">AF42*2.7</f>
        <v>29.957040000000003</v>
      </c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>
        <v>2.2400000000000002</v>
      </c>
      <c r="AU42" s="12">
        <f t="shared" si="76"/>
        <v>6.16</v>
      </c>
      <c r="AV42" s="12">
        <f t="shared" si="77"/>
        <v>16.632000000000001</v>
      </c>
      <c r="AW42" s="12">
        <v>3.04</v>
      </c>
      <c r="AX42" s="12">
        <f t="shared" ref="AX42:AX45" si="81">AW42*2.75</f>
        <v>8.36</v>
      </c>
      <c r="AY42" s="12">
        <f t="shared" ref="AY42:AY45" si="82">AX42*2.5</f>
        <v>20.9</v>
      </c>
      <c r="AZ42" s="12">
        <v>2.42</v>
      </c>
      <c r="BA42" s="12">
        <f>AZ42*2.36</f>
        <v>5.7111999999999998</v>
      </c>
      <c r="BB42" s="12">
        <f t="shared" ref="BB42:BB43" si="83">BA42*2.5</f>
        <v>14.277999999999999</v>
      </c>
      <c r="BC42" s="12">
        <v>3.66</v>
      </c>
      <c r="BD42" s="12">
        <f>BC42*0.6</f>
        <v>2.1960000000000002</v>
      </c>
      <c r="BE42" s="12">
        <f>BD42*2.5</f>
        <v>5.49</v>
      </c>
      <c r="BF42" s="13"/>
      <c r="BG42" s="1">
        <f t="shared" si="2"/>
        <v>0.82</v>
      </c>
      <c r="BH42" s="12">
        <f t="shared" si="0"/>
        <v>0.18</v>
      </c>
      <c r="BI42" s="12">
        <f t="shared" si="3"/>
        <v>1</v>
      </c>
    </row>
    <row r="43" spans="1:61" x14ac:dyDescent="0.35">
      <c r="B43" t="s">
        <v>78</v>
      </c>
      <c r="C43" t="s">
        <v>79</v>
      </c>
      <c r="D43" s="12">
        <f t="shared" si="33"/>
        <v>53.32</v>
      </c>
      <c r="E43" s="12">
        <f t="shared" si="18"/>
        <v>87.645199999999988</v>
      </c>
      <c r="F43" s="12">
        <f t="shared" si="4"/>
        <v>228.68274399999999</v>
      </c>
      <c r="G43" s="12">
        <v>16.047999999999998</v>
      </c>
      <c r="H43" s="12">
        <f t="shared" si="5"/>
        <v>21.50432</v>
      </c>
      <c r="I43" s="12">
        <f t="shared" si="6"/>
        <v>58.061664</v>
      </c>
      <c r="J43" s="12">
        <v>4.0119999999999996</v>
      </c>
      <c r="K43" s="12">
        <f t="shared" si="7"/>
        <v>5.37608</v>
      </c>
      <c r="L43" s="12">
        <f t="shared" si="37"/>
        <v>13.440200000000001</v>
      </c>
      <c r="M43" s="12">
        <v>3.3</v>
      </c>
      <c r="N43" s="12">
        <f t="shared" si="9"/>
        <v>7.7879999999999994</v>
      </c>
      <c r="O43" s="12">
        <f t="shared" si="10"/>
        <v>19.47</v>
      </c>
      <c r="P43" s="12">
        <v>3.27</v>
      </c>
      <c r="Q43" s="12">
        <f>P43*2.36</f>
        <v>7.7172000000000001</v>
      </c>
      <c r="R43" s="12">
        <f t="shared" ref="R43:R44" si="84">Q43*2.5</f>
        <v>19.292999999999999</v>
      </c>
      <c r="S43" s="12"/>
      <c r="T43" s="12"/>
      <c r="U43" s="12"/>
      <c r="V43" s="12"/>
      <c r="W43" s="12"/>
      <c r="X43" s="12"/>
      <c r="Y43" s="12"/>
      <c r="Z43" s="12"/>
      <c r="AA43" s="12"/>
      <c r="AB43" s="12">
        <v>10.87</v>
      </c>
      <c r="AC43" s="12">
        <f t="shared" ref="AC43" si="85">AB43*1.34</f>
        <v>14.565799999999999</v>
      </c>
      <c r="AD43" s="12">
        <f t="shared" si="20"/>
        <v>39.327660000000002</v>
      </c>
      <c r="AE43" s="12">
        <v>8.7899999999999991</v>
      </c>
      <c r="AF43" s="12">
        <f t="shared" si="79"/>
        <v>11.778599999999999</v>
      </c>
      <c r="AG43" s="12">
        <f t="shared" si="80"/>
        <v>31.802219999999998</v>
      </c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>
        <v>5.96</v>
      </c>
      <c r="AX43" s="12">
        <f t="shared" si="81"/>
        <v>16.39</v>
      </c>
      <c r="AY43" s="12">
        <f t="shared" si="82"/>
        <v>40.975000000000001</v>
      </c>
      <c r="AZ43" s="12">
        <v>1.07</v>
      </c>
      <c r="BA43" s="12">
        <f>AZ43*2.36</f>
        <v>2.5251999999999999</v>
      </c>
      <c r="BB43" s="12">
        <f t="shared" si="83"/>
        <v>6.3129999999999997</v>
      </c>
      <c r="BC43" s="12"/>
      <c r="BD43" s="12"/>
      <c r="BE43" s="12"/>
      <c r="BF43" s="13"/>
      <c r="BG43" s="1">
        <f t="shared" si="2"/>
        <v>0.8</v>
      </c>
      <c r="BH43" s="12">
        <f t="shared" si="0"/>
        <v>0.2</v>
      </c>
      <c r="BI43" s="12">
        <f t="shared" si="3"/>
        <v>1</v>
      </c>
    </row>
    <row r="44" spans="1:61" x14ac:dyDescent="0.35">
      <c r="B44" t="s">
        <v>98</v>
      </c>
      <c r="C44" t="s">
        <v>99</v>
      </c>
      <c r="D44" s="12">
        <f t="shared" si="33"/>
        <v>53.449999999999996</v>
      </c>
      <c r="E44" s="12">
        <f t="shared" si="18"/>
        <v>81.999099999999999</v>
      </c>
      <c r="F44" s="12">
        <f t="shared" si="4"/>
        <v>215.55909400000002</v>
      </c>
      <c r="G44" s="12">
        <v>18.888000000000002</v>
      </c>
      <c r="H44" s="12">
        <f t="shared" si="5"/>
        <v>25.309920000000005</v>
      </c>
      <c r="I44" s="12">
        <f t="shared" si="6"/>
        <v>68.336784000000023</v>
      </c>
      <c r="J44" s="12">
        <v>4.7220000000000004</v>
      </c>
      <c r="K44" s="12">
        <f t="shared" si="7"/>
        <v>6.3274800000000013</v>
      </c>
      <c r="L44" s="12">
        <f t="shared" si="37"/>
        <v>15.818700000000003</v>
      </c>
      <c r="M44" s="12">
        <v>3.98</v>
      </c>
      <c r="N44" s="12">
        <f t="shared" si="9"/>
        <v>9.3927999999999994</v>
      </c>
      <c r="O44" s="12">
        <f t="shared" si="10"/>
        <v>23.481999999999999</v>
      </c>
      <c r="P44" s="12">
        <v>3.11</v>
      </c>
      <c r="Q44" s="12">
        <f>P44*2.36</f>
        <v>7.339599999999999</v>
      </c>
      <c r="R44" s="12">
        <f t="shared" si="84"/>
        <v>18.348999999999997</v>
      </c>
      <c r="S44" s="12"/>
      <c r="T44" s="12"/>
      <c r="U44" s="12"/>
      <c r="V44" s="12"/>
      <c r="W44" s="12"/>
      <c r="X44" s="12"/>
      <c r="Y44" s="12"/>
      <c r="Z44" s="12"/>
      <c r="AA44" s="12"/>
      <c r="AB44" s="12">
        <v>11.83</v>
      </c>
      <c r="AC44" s="12">
        <f t="shared" ref="AC44" si="86">AB44*1.34</f>
        <v>15.852200000000002</v>
      </c>
      <c r="AD44" s="12">
        <f t="shared" si="20"/>
        <v>42.800940000000004</v>
      </c>
      <c r="AE44" s="12">
        <v>8.69</v>
      </c>
      <c r="AF44" s="12">
        <f t="shared" si="79"/>
        <v>11.644600000000001</v>
      </c>
      <c r="AG44" s="12">
        <f t="shared" si="80"/>
        <v>31.440420000000003</v>
      </c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>
        <v>2.23</v>
      </c>
      <c r="AX44" s="12">
        <f t="shared" si="81"/>
        <v>6.1325000000000003</v>
      </c>
      <c r="AY44" s="12">
        <f t="shared" si="82"/>
        <v>15.331250000000001</v>
      </c>
      <c r="AZ44" s="12"/>
      <c r="BA44" s="12"/>
      <c r="BB44" s="12"/>
      <c r="BC44" s="12">
        <v>9</v>
      </c>
      <c r="BD44" s="12">
        <f>BC44*0.6</f>
        <v>5.3999999999999995</v>
      </c>
      <c r="BE44" s="12">
        <f>BD44*2.5</f>
        <v>13.499999999999998</v>
      </c>
      <c r="BF44" s="13"/>
      <c r="BG44" s="1">
        <f t="shared" si="2"/>
        <v>0.78</v>
      </c>
      <c r="BH44" s="12">
        <f t="shared" si="0"/>
        <v>0.22</v>
      </c>
      <c r="BI44" s="12">
        <f t="shared" si="3"/>
        <v>1</v>
      </c>
    </row>
    <row r="45" spans="1:61" x14ac:dyDescent="0.35">
      <c r="B45" t="s">
        <v>39</v>
      </c>
      <c r="C45" t="s">
        <v>68</v>
      </c>
      <c r="D45" s="12">
        <f t="shared" si="33"/>
        <v>53.49</v>
      </c>
      <c r="E45" s="12">
        <f t="shared" si="18"/>
        <v>82.677300000000017</v>
      </c>
      <c r="F45" s="12">
        <f t="shared" si="4"/>
        <v>218.29453000000001</v>
      </c>
      <c r="G45" s="12">
        <v>17.190000000000001</v>
      </c>
      <c r="H45" s="12">
        <f t="shared" si="5"/>
        <v>23.034600000000005</v>
      </c>
      <c r="I45" s="12">
        <f t="shared" si="6"/>
        <v>62.193420000000017</v>
      </c>
      <c r="J45" s="12">
        <v>7.26</v>
      </c>
      <c r="K45" s="12">
        <f t="shared" si="7"/>
        <v>9.7284000000000006</v>
      </c>
      <c r="L45" s="12">
        <f t="shared" si="37"/>
        <v>24.321000000000002</v>
      </c>
      <c r="M45" s="12">
        <v>3.5</v>
      </c>
      <c r="N45" s="12">
        <f t="shared" si="9"/>
        <v>8.26</v>
      </c>
      <c r="O45" s="12">
        <f t="shared" si="10"/>
        <v>20.65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>
        <v>10.45</v>
      </c>
      <c r="AC45" s="12">
        <f t="shared" ref="AC45" si="87">AB45*1.34</f>
        <v>14.003</v>
      </c>
      <c r="AD45" s="12">
        <f t="shared" si="20"/>
        <v>37.808100000000003</v>
      </c>
      <c r="AE45" s="12">
        <v>9.82</v>
      </c>
      <c r="AF45" s="12">
        <f t="shared" si="79"/>
        <v>13.158800000000001</v>
      </c>
      <c r="AG45" s="12">
        <f t="shared" si="80"/>
        <v>35.528760000000005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>
        <v>2.84</v>
      </c>
      <c r="AU45" s="12">
        <f t="shared" ref="AU45:AU48" si="88">AT45*2.75</f>
        <v>7.81</v>
      </c>
      <c r="AV45" s="12">
        <f t="shared" ref="AV45:AV48" si="89">AU45*2.7</f>
        <v>21.087</v>
      </c>
      <c r="AW45" s="12">
        <v>2.4300000000000002</v>
      </c>
      <c r="AX45" s="12">
        <f t="shared" si="81"/>
        <v>6.6825000000000001</v>
      </c>
      <c r="AY45" s="12">
        <f t="shared" si="82"/>
        <v>16.706250000000001</v>
      </c>
      <c r="AZ45" s="12"/>
      <c r="BA45" s="12"/>
      <c r="BB45" s="12"/>
      <c r="BC45" s="12"/>
      <c r="BD45" s="12"/>
      <c r="BE45" s="12"/>
      <c r="BF45" s="13"/>
      <c r="BG45" s="1">
        <f t="shared" si="2"/>
        <v>0.8</v>
      </c>
      <c r="BH45" s="12">
        <f t="shared" si="0"/>
        <v>0.2</v>
      </c>
      <c r="BI45" s="12">
        <f t="shared" si="3"/>
        <v>1</v>
      </c>
    </row>
    <row r="46" spans="1:61" x14ac:dyDescent="0.35">
      <c r="B46" t="s">
        <v>39</v>
      </c>
      <c r="C46" t="s">
        <v>67</v>
      </c>
      <c r="D46" s="12">
        <f t="shared" si="33"/>
        <v>53.77</v>
      </c>
      <c r="E46" s="12">
        <f t="shared" si="18"/>
        <v>85.141999999999996</v>
      </c>
      <c r="F46" s="12">
        <f t="shared" si="4"/>
        <v>226.33955200000003</v>
      </c>
      <c r="G46" s="12">
        <v>16.824000000000002</v>
      </c>
      <c r="H46" s="12">
        <f t="shared" si="5"/>
        <v>22.544160000000005</v>
      </c>
      <c r="I46" s="12">
        <f t="shared" si="6"/>
        <v>60.869232000000018</v>
      </c>
      <c r="J46" s="12">
        <v>4.2060000000000004</v>
      </c>
      <c r="K46" s="12">
        <f t="shared" si="7"/>
        <v>5.6360400000000013</v>
      </c>
      <c r="L46" s="12">
        <f t="shared" si="37"/>
        <v>14.090100000000003</v>
      </c>
      <c r="M46" s="12">
        <v>5.12</v>
      </c>
      <c r="N46" s="12">
        <f t="shared" si="9"/>
        <v>12.0832</v>
      </c>
      <c r="O46" s="12">
        <f t="shared" si="10"/>
        <v>30.207999999999998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>
        <v>12.62</v>
      </c>
      <c r="AC46" s="12">
        <f t="shared" ref="AC46" si="90">AB46*1.34</f>
        <v>16.910799999999998</v>
      </c>
      <c r="AD46" s="12">
        <f t="shared" si="20"/>
        <v>45.65916</v>
      </c>
      <c r="AE46" s="12">
        <v>9.42</v>
      </c>
      <c r="AF46" s="12">
        <f t="shared" si="79"/>
        <v>12.6228</v>
      </c>
      <c r="AG46" s="12">
        <f t="shared" si="80"/>
        <v>34.081560000000003</v>
      </c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>
        <v>5.58</v>
      </c>
      <c r="AU46" s="12">
        <f t="shared" si="88"/>
        <v>15.345000000000001</v>
      </c>
      <c r="AV46" s="12">
        <f t="shared" si="89"/>
        <v>41.431500000000007</v>
      </c>
      <c r="AW46" s="12"/>
      <c r="AX46" s="12"/>
      <c r="AY46" s="12"/>
      <c r="AZ46" s="12"/>
      <c r="BA46" s="12"/>
      <c r="BB46" s="12"/>
      <c r="BC46" s="12"/>
      <c r="BD46" s="12"/>
      <c r="BE46" s="12"/>
      <c r="BF46" s="13"/>
      <c r="BG46" s="1">
        <f t="shared" si="2"/>
        <v>0.83</v>
      </c>
      <c r="BH46" s="12">
        <f t="shared" si="0"/>
        <v>0.17</v>
      </c>
      <c r="BI46" s="12">
        <f t="shared" si="3"/>
        <v>1</v>
      </c>
    </row>
    <row r="47" spans="1:61" x14ac:dyDescent="0.35">
      <c r="B47" t="s">
        <v>39</v>
      </c>
      <c r="C47" t="s">
        <v>51</v>
      </c>
      <c r="D47" s="12">
        <f t="shared" si="33"/>
        <v>53.83</v>
      </c>
      <c r="E47" s="12">
        <f t="shared" si="18"/>
        <v>83.813000000000002</v>
      </c>
      <c r="F47" s="12">
        <f t="shared" si="4"/>
        <v>221.21106000000003</v>
      </c>
      <c r="G47" s="12">
        <v>17.38</v>
      </c>
      <c r="H47" s="12">
        <f t="shared" si="5"/>
        <v>23.289200000000001</v>
      </c>
      <c r="I47" s="12">
        <f t="shared" si="6"/>
        <v>62.880840000000006</v>
      </c>
      <c r="J47" s="12">
        <v>7</v>
      </c>
      <c r="K47" s="12">
        <f t="shared" si="7"/>
        <v>9.3800000000000008</v>
      </c>
      <c r="L47" s="12">
        <f t="shared" si="37"/>
        <v>23.450000000000003</v>
      </c>
      <c r="M47" s="12">
        <v>4.07</v>
      </c>
      <c r="N47" s="12">
        <f t="shared" si="9"/>
        <v>9.6052</v>
      </c>
      <c r="O47" s="12">
        <f t="shared" si="10"/>
        <v>24.012999999999998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>
        <v>12.04</v>
      </c>
      <c r="AC47" s="12">
        <f t="shared" ref="AC47" si="91">AB47*1.34</f>
        <v>16.133600000000001</v>
      </c>
      <c r="AD47" s="12">
        <f t="shared" si="20"/>
        <v>43.560720000000003</v>
      </c>
      <c r="AE47" s="12">
        <v>8</v>
      </c>
      <c r="AF47" s="12">
        <f t="shared" si="79"/>
        <v>10.72</v>
      </c>
      <c r="AG47" s="12">
        <f t="shared" si="80"/>
        <v>28.944000000000003</v>
      </c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3</v>
      </c>
      <c r="AU47" s="12">
        <f t="shared" si="88"/>
        <v>8.25</v>
      </c>
      <c r="AV47" s="12">
        <f t="shared" si="89"/>
        <v>22.275000000000002</v>
      </c>
      <c r="AW47" s="12">
        <v>2.34</v>
      </c>
      <c r="AX47" s="12">
        <f t="shared" ref="AX47:AX51" si="92">AW47*2.75</f>
        <v>6.4349999999999996</v>
      </c>
      <c r="AY47" s="12">
        <f t="shared" ref="AY47:AY51" si="93">AX47*2.5</f>
        <v>16.087499999999999</v>
      </c>
      <c r="AZ47" s="12"/>
      <c r="BA47" s="12"/>
      <c r="BB47" s="12"/>
      <c r="BC47" s="12"/>
      <c r="BD47" s="12"/>
      <c r="BE47" s="12"/>
      <c r="BF47" s="13"/>
      <c r="BG47" s="1">
        <f t="shared" si="2"/>
        <v>0.79</v>
      </c>
      <c r="BH47" s="12">
        <f t="shared" si="0"/>
        <v>0.21</v>
      </c>
      <c r="BI47" s="12">
        <f t="shared" si="3"/>
        <v>1</v>
      </c>
    </row>
    <row r="48" spans="1:61" x14ac:dyDescent="0.35">
      <c r="B48" t="s">
        <v>114</v>
      </c>
      <c r="C48" t="s">
        <v>115</v>
      </c>
      <c r="D48" s="12">
        <f t="shared" si="33"/>
        <v>53.920000000000009</v>
      </c>
      <c r="E48" s="12">
        <f t="shared" si="18"/>
        <v>83.354900000000015</v>
      </c>
      <c r="F48" s="12">
        <f t="shared" si="4"/>
        <v>220.37366999999998</v>
      </c>
      <c r="G48" s="12">
        <v>17.760000000000002</v>
      </c>
      <c r="H48" s="12">
        <f t="shared" si="5"/>
        <v>23.798400000000004</v>
      </c>
      <c r="I48" s="12">
        <f t="shared" si="6"/>
        <v>64.255680000000012</v>
      </c>
      <c r="J48" s="12">
        <v>4.4400000000000004</v>
      </c>
      <c r="K48" s="12">
        <f t="shared" si="7"/>
        <v>5.9496000000000011</v>
      </c>
      <c r="L48" s="12">
        <f t="shared" si="37"/>
        <v>14.874000000000002</v>
      </c>
      <c r="M48" s="12">
        <v>5.12</v>
      </c>
      <c r="N48" s="12">
        <f t="shared" si="9"/>
        <v>12.0832</v>
      </c>
      <c r="O48" s="12">
        <f t="shared" si="10"/>
        <v>30.207999999999998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>
        <v>11.47</v>
      </c>
      <c r="AC48" s="12">
        <f t="shared" ref="AC48" si="94">AB48*1.34</f>
        <v>15.369800000000001</v>
      </c>
      <c r="AD48" s="12">
        <f t="shared" si="20"/>
        <v>41.498460000000009</v>
      </c>
      <c r="AE48" s="12">
        <v>10.96</v>
      </c>
      <c r="AF48" s="12">
        <f t="shared" si="79"/>
        <v>14.686400000000003</v>
      </c>
      <c r="AG48" s="12">
        <f t="shared" si="80"/>
        <v>39.653280000000009</v>
      </c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2.21</v>
      </c>
      <c r="AU48" s="12">
        <f t="shared" si="88"/>
        <v>6.0774999999999997</v>
      </c>
      <c r="AV48" s="12">
        <f t="shared" si="89"/>
        <v>16.40925</v>
      </c>
      <c r="AW48" s="12">
        <v>1.96</v>
      </c>
      <c r="AX48" s="12">
        <f t="shared" si="92"/>
        <v>5.39</v>
      </c>
      <c r="AY48" s="12">
        <f t="shared" si="93"/>
        <v>13.475</v>
      </c>
      <c r="AZ48" s="12"/>
      <c r="BA48" s="12"/>
      <c r="BB48" s="12"/>
      <c r="BC48" s="12">
        <f>12.7+7.7</f>
        <v>20.399999999999999</v>
      </c>
      <c r="BD48" s="12">
        <f>BC48*0.6</f>
        <v>12.239999999999998</v>
      </c>
      <c r="BE48" s="12">
        <f>BD48*2.5</f>
        <v>30.599999999999994</v>
      </c>
      <c r="BF48" s="13"/>
      <c r="BG48" s="1">
        <f t="shared" si="2"/>
        <v>0.82</v>
      </c>
      <c r="BH48" s="12">
        <f t="shared" si="0"/>
        <v>0.18</v>
      </c>
      <c r="BI48" s="12">
        <f t="shared" si="3"/>
        <v>1</v>
      </c>
    </row>
    <row r="49" spans="2:61" x14ac:dyDescent="0.35">
      <c r="B49" t="s">
        <v>37</v>
      </c>
      <c r="C49" t="s">
        <v>47</v>
      </c>
      <c r="D49" s="12">
        <f t="shared" si="33"/>
        <v>53.949999999999996</v>
      </c>
      <c r="E49" s="12">
        <f t="shared" si="18"/>
        <v>80.425699999999992</v>
      </c>
      <c r="F49" s="12">
        <f t="shared" si="4"/>
        <v>212.31757000000002</v>
      </c>
      <c r="G49" s="12">
        <v>20</v>
      </c>
      <c r="H49" s="12">
        <f t="shared" si="5"/>
        <v>26.8</v>
      </c>
      <c r="I49" s="12">
        <f t="shared" si="6"/>
        <v>72.360000000000014</v>
      </c>
      <c r="J49" s="12">
        <v>5</v>
      </c>
      <c r="K49" s="12">
        <f t="shared" si="7"/>
        <v>6.7</v>
      </c>
      <c r="L49" s="12">
        <f t="shared" si="37"/>
        <v>16.75</v>
      </c>
      <c r="M49" s="12">
        <v>4.3099999999999996</v>
      </c>
      <c r="N49" s="12">
        <f t="shared" si="9"/>
        <v>10.171599999999998</v>
      </c>
      <c r="O49" s="12">
        <f t="shared" si="10"/>
        <v>25.428999999999995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>
        <v>12.01</v>
      </c>
      <c r="AC49" s="12">
        <f t="shared" ref="AC49" si="95">AB49*1.34</f>
        <v>16.093399999999999</v>
      </c>
      <c r="AD49" s="12">
        <f t="shared" si="20"/>
        <v>43.452179999999998</v>
      </c>
      <c r="AE49" s="12">
        <v>9.98</v>
      </c>
      <c r="AF49" s="12">
        <f t="shared" si="79"/>
        <v>13.373200000000001</v>
      </c>
      <c r="AG49" s="12">
        <f t="shared" si="80"/>
        <v>36.107640000000004</v>
      </c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>
        <v>2.65</v>
      </c>
      <c r="AX49" s="12">
        <f t="shared" si="92"/>
        <v>7.2874999999999996</v>
      </c>
      <c r="AY49" s="12">
        <f t="shared" si="93"/>
        <v>18.21875</v>
      </c>
      <c r="AZ49" s="12"/>
      <c r="BA49" s="12"/>
      <c r="BB49" s="12"/>
      <c r="BC49" s="12"/>
      <c r="BD49" s="12"/>
      <c r="BE49" s="12"/>
      <c r="BF49" s="13"/>
      <c r="BG49" s="1">
        <f t="shared" si="2"/>
        <v>0.83</v>
      </c>
      <c r="BH49" s="12">
        <f t="shared" si="0"/>
        <v>0.17</v>
      </c>
      <c r="BI49" s="12">
        <f t="shared" si="3"/>
        <v>1</v>
      </c>
    </row>
    <row r="50" spans="2:61" x14ac:dyDescent="0.35">
      <c r="B50" t="s">
        <v>39</v>
      </c>
      <c r="C50" t="s">
        <v>67</v>
      </c>
      <c r="D50" s="12">
        <f t="shared" si="33"/>
        <v>53.970000000000006</v>
      </c>
      <c r="E50" s="12">
        <f t="shared" si="18"/>
        <v>86.691000000000003</v>
      </c>
      <c r="F50" s="12">
        <f t="shared" si="4"/>
        <v>226.98546800000003</v>
      </c>
      <c r="G50" s="12">
        <v>16.175999999999998</v>
      </c>
      <c r="H50" s="12">
        <f t="shared" si="5"/>
        <v>21.675840000000001</v>
      </c>
      <c r="I50" s="12">
        <f t="shared" si="6"/>
        <v>58.524768000000009</v>
      </c>
      <c r="J50" s="12">
        <v>4.0439999999999996</v>
      </c>
      <c r="K50" s="12">
        <f t="shared" si="7"/>
        <v>5.4189600000000002</v>
      </c>
      <c r="L50" s="12">
        <f t="shared" si="37"/>
        <v>13.5474</v>
      </c>
      <c r="M50" s="12">
        <v>5.27</v>
      </c>
      <c r="N50" s="12">
        <f t="shared" si="9"/>
        <v>12.437199999999999</v>
      </c>
      <c r="O50" s="12">
        <f t="shared" si="10"/>
        <v>31.092999999999996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>
        <v>12.87</v>
      </c>
      <c r="AC50" s="12">
        <f t="shared" ref="AC50" si="96">AB50*1.34</f>
        <v>17.245799999999999</v>
      </c>
      <c r="AD50" s="12">
        <f t="shared" si="20"/>
        <v>46.563659999999999</v>
      </c>
      <c r="AE50" s="12">
        <v>9.23</v>
      </c>
      <c r="AF50" s="12">
        <f t="shared" si="79"/>
        <v>12.368200000000002</v>
      </c>
      <c r="AG50" s="12">
        <f t="shared" si="80"/>
        <v>33.394140000000007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>
        <v>6.38</v>
      </c>
      <c r="AX50" s="12">
        <f t="shared" si="92"/>
        <v>17.544999999999998</v>
      </c>
      <c r="AY50" s="12">
        <f t="shared" si="93"/>
        <v>43.862499999999997</v>
      </c>
      <c r="AZ50" s="12"/>
      <c r="BA50" s="12"/>
      <c r="BB50" s="12"/>
      <c r="BC50" s="12"/>
      <c r="BD50" s="12"/>
      <c r="BE50" s="12"/>
      <c r="BF50" s="13"/>
      <c r="BG50" s="1">
        <f t="shared" si="2"/>
        <v>0.83</v>
      </c>
      <c r="BH50" s="12">
        <f t="shared" si="0"/>
        <v>0.17</v>
      </c>
      <c r="BI50" s="12">
        <f t="shared" si="3"/>
        <v>1</v>
      </c>
    </row>
    <row r="51" spans="2:61" x14ac:dyDescent="0.35">
      <c r="B51" t="s">
        <v>39</v>
      </c>
      <c r="C51" t="s">
        <v>67</v>
      </c>
      <c r="D51" s="12">
        <f t="shared" si="33"/>
        <v>54.050000000000004</v>
      </c>
      <c r="E51" s="12">
        <f t="shared" si="18"/>
        <v>78.92410000000001</v>
      </c>
      <c r="F51" s="12">
        <f t="shared" si="4"/>
        <v>208.38669000000004</v>
      </c>
      <c r="G51" s="12">
        <v>18.21</v>
      </c>
      <c r="H51" s="12">
        <f t="shared" si="5"/>
        <v>24.401400000000002</v>
      </c>
      <c r="I51" s="12">
        <f t="shared" si="6"/>
        <v>65.883780000000016</v>
      </c>
      <c r="J51" s="12">
        <v>7.05</v>
      </c>
      <c r="K51" s="12">
        <f t="shared" si="7"/>
        <v>9.447000000000001</v>
      </c>
      <c r="L51" s="12">
        <f t="shared" si="37"/>
        <v>23.617500000000003</v>
      </c>
      <c r="M51" s="12">
        <v>3.84</v>
      </c>
      <c r="N51" s="12">
        <f t="shared" si="9"/>
        <v>9.0623999999999985</v>
      </c>
      <c r="O51" s="12">
        <f t="shared" si="10"/>
        <v>22.655999999999995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>
        <v>12.06</v>
      </c>
      <c r="AC51" s="12">
        <f t="shared" ref="AC51" si="97">AB51*1.34</f>
        <v>16.160400000000003</v>
      </c>
      <c r="AD51" s="12">
        <f t="shared" si="20"/>
        <v>43.633080000000014</v>
      </c>
      <c r="AE51" s="12">
        <v>11.06</v>
      </c>
      <c r="AF51" s="12">
        <f t="shared" si="79"/>
        <v>14.820400000000001</v>
      </c>
      <c r="AG51" s="12">
        <f t="shared" si="80"/>
        <v>40.015080000000005</v>
      </c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>
        <v>1.83</v>
      </c>
      <c r="AX51" s="12">
        <f t="shared" si="92"/>
        <v>5.0325000000000006</v>
      </c>
      <c r="AY51" s="12">
        <f t="shared" si="93"/>
        <v>12.581250000000001</v>
      </c>
      <c r="AZ51" s="12"/>
      <c r="BA51" s="12"/>
      <c r="BB51" s="12"/>
      <c r="BC51" s="12"/>
      <c r="BD51" s="12"/>
      <c r="BE51" s="12"/>
      <c r="BF51" s="13"/>
      <c r="BG51" s="1">
        <f t="shared" si="2"/>
        <v>0.8</v>
      </c>
      <c r="BH51" s="12">
        <f t="shared" si="0"/>
        <v>0.2</v>
      </c>
      <c r="BI51" s="12">
        <f t="shared" si="3"/>
        <v>1</v>
      </c>
    </row>
    <row r="52" spans="2:61" x14ac:dyDescent="0.35">
      <c r="B52" t="s">
        <v>112</v>
      </c>
      <c r="C52" t="s">
        <v>113</v>
      </c>
      <c r="D52" s="12">
        <f t="shared" si="33"/>
        <v>54.11</v>
      </c>
      <c r="E52" s="12">
        <f t="shared" si="18"/>
        <v>76.077400000000011</v>
      </c>
      <c r="F52" s="12">
        <f t="shared" si="4"/>
        <v>202.01498000000004</v>
      </c>
      <c r="G52" s="12">
        <v>26</v>
      </c>
      <c r="H52" s="12">
        <f t="shared" si="5"/>
        <v>34.840000000000003</v>
      </c>
      <c r="I52" s="12">
        <f t="shared" si="6"/>
        <v>94.068000000000012</v>
      </c>
      <c r="J52" s="12">
        <v>6.5</v>
      </c>
      <c r="K52" s="12">
        <f t="shared" si="7"/>
        <v>8.7100000000000009</v>
      </c>
      <c r="L52" s="12">
        <f t="shared" si="37"/>
        <v>21.775000000000002</v>
      </c>
      <c r="M52" s="12">
        <v>3.5</v>
      </c>
      <c r="N52" s="12">
        <f t="shared" si="9"/>
        <v>8.26</v>
      </c>
      <c r="O52" s="12">
        <f t="shared" si="10"/>
        <v>20.65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>
        <v>18.11</v>
      </c>
      <c r="AC52" s="12">
        <f t="shared" ref="AC52" si="98">AB52*1.34</f>
        <v>24.267400000000002</v>
      </c>
      <c r="AD52" s="12">
        <f t="shared" si="20"/>
        <v>65.521980000000013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3"/>
      <c r="BG52" s="1">
        <f t="shared" si="2"/>
        <v>0.82</v>
      </c>
      <c r="BH52" s="12">
        <f t="shared" si="0"/>
        <v>0.18</v>
      </c>
      <c r="BI52" s="12">
        <f t="shared" si="3"/>
        <v>1</v>
      </c>
    </row>
    <row r="53" spans="2:61" x14ac:dyDescent="0.35">
      <c r="B53" t="s">
        <v>39</v>
      </c>
      <c r="C53" t="s">
        <v>67</v>
      </c>
      <c r="D53" s="12">
        <f t="shared" si="33"/>
        <v>54.150000000000006</v>
      </c>
      <c r="E53" s="12">
        <f t="shared" si="18"/>
        <v>86.77709999999999</v>
      </c>
      <c r="F53" s="12">
        <f t="shared" si="4"/>
        <v>227.25860600000004</v>
      </c>
      <c r="G53" s="12">
        <v>16.472000000000001</v>
      </c>
      <c r="H53" s="12">
        <f t="shared" si="5"/>
        <v>22.072480000000002</v>
      </c>
      <c r="I53" s="12">
        <f t="shared" si="6"/>
        <v>59.595696000000011</v>
      </c>
      <c r="J53" s="12">
        <v>4.1180000000000003</v>
      </c>
      <c r="K53" s="12">
        <f t="shared" si="7"/>
        <v>5.5181200000000006</v>
      </c>
      <c r="L53" s="12">
        <f t="shared" si="37"/>
        <v>13.795300000000001</v>
      </c>
      <c r="M53" s="12">
        <v>5.27</v>
      </c>
      <c r="N53" s="12">
        <f t="shared" si="9"/>
        <v>12.437199999999999</v>
      </c>
      <c r="O53" s="12">
        <f t="shared" si="10"/>
        <v>31.092999999999996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>
        <v>12.87</v>
      </c>
      <c r="AC53" s="12">
        <f t="shared" ref="AC53" si="99">AB53*1.34</f>
        <v>17.245799999999999</v>
      </c>
      <c r="AD53" s="12">
        <f t="shared" si="20"/>
        <v>46.563659999999999</v>
      </c>
      <c r="AE53" s="12">
        <v>9.15</v>
      </c>
      <c r="AF53" s="12">
        <f t="shared" ref="AF53" si="100">AE53*1.34</f>
        <v>12.261000000000001</v>
      </c>
      <c r="AG53" s="12">
        <f t="shared" si="80"/>
        <v>33.104700000000008</v>
      </c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>
        <v>6.27</v>
      </c>
      <c r="AX53" s="12">
        <f t="shared" ref="AX53:AX54" si="101">AW53*2.75</f>
        <v>17.2425</v>
      </c>
      <c r="AY53" s="12">
        <f t="shared" ref="AY53:AY54" si="102">AX53*2.5</f>
        <v>43.106250000000003</v>
      </c>
      <c r="AZ53" s="12"/>
      <c r="BA53" s="12"/>
      <c r="BB53" s="12"/>
      <c r="BC53" s="12"/>
      <c r="BD53" s="12"/>
      <c r="BE53" s="12"/>
      <c r="BF53" s="13"/>
      <c r="BG53" s="1">
        <f t="shared" si="2"/>
        <v>0.83</v>
      </c>
      <c r="BH53" s="12">
        <f t="shared" si="0"/>
        <v>0.17</v>
      </c>
      <c r="BI53" s="12">
        <f t="shared" si="3"/>
        <v>1</v>
      </c>
    </row>
    <row r="54" spans="2:61" x14ac:dyDescent="0.35">
      <c r="B54" t="s">
        <v>59</v>
      </c>
      <c r="C54" t="s">
        <v>60</v>
      </c>
      <c r="D54" s="12">
        <f t="shared" si="33"/>
        <v>54.54</v>
      </c>
      <c r="E54" s="12">
        <f t="shared" si="18"/>
        <v>81.23790000000001</v>
      </c>
      <c r="F54" s="12">
        <f t="shared" si="4"/>
        <v>214.02164600000003</v>
      </c>
      <c r="G54" s="12">
        <v>27.912000000000003</v>
      </c>
      <c r="H54" s="12">
        <f t="shared" si="5"/>
        <v>37.402080000000005</v>
      </c>
      <c r="I54" s="12">
        <f t="shared" si="6"/>
        <v>100.98561600000002</v>
      </c>
      <c r="J54" s="12">
        <v>6.9780000000000006</v>
      </c>
      <c r="K54" s="12">
        <f t="shared" si="7"/>
        <v>9.3505200000000013</v>
      </c>
      <c r="L54" s="12">
        <f t="shared" si="37"/>
        <v>23.376300000000004</v>
      </c>
      <c r="M54" s="12">
        <v>3.64</v>
      </c>
      <c r="N54" s="12">
        <f t="shared" si="9"/>
        <v>8.5904000000000007</v>
      </c>
      <c r="O54" s="12">
        <f t="shared" si="10"/>
        <v>21.476000000000003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>
        <v>12.86</v>
      </c>
      <c r="AC54" s="12">
        <f t="shared" ref="AC54" si="103">AB54*1.34</f>
        <v>17.232400000000002</v>
      </c>
      <c r="AD54" s="12">
        <f t="shared" si="20"/>
        <v>46.527480000000011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>
        <v>3.15</v>
      </c>
      <c r="AX54" s="12">
        <f t="shared" si="101"/>
        <v>8.6624999999999996</v>
      </c>
      <c r="AY54" s="12">
        <f t="shared" si="102"/>
        <v>21.65625</v>
      </c>
      <c r="AZ54" s="12"/>
      <c r="BA54" s="12"/>
      <c r="BB54" s="12"/>
      <c r="BC54" s="12">
        <f>10.97+2.96</f>
        <v>13.93</v>
      </c>
      <c r="BD54" s="12">
        <f>BC54*0.6</f>
        <v>8.3579999999999988</v>
      </c>
      <c r="BE54" s="12">
        <f>BD54*2.5</f>
        <v>20.894999999999996</v>
      </c>
      <c r="BF54" s="13"/>
      <c r="BG54" s="1">
        <f t="shared" si="2"/>
        <v>0.81</v>
      </c>
      <c r="BH54" s="12">
        <f t="shared" si="0"/>
        <v>0.19</v>
      </c>
      <c r="BI54" s="12">
        <f t="shared" si="3"/>
        <v>1</v>
      </c>
    </row>
    <row r="55" spans="2:61" x14ac:dyDescent="0.35">
      <c r="C55" t="s">
        <v>65</v>
      </c>
      <c r="D55" s="12">
        <f t="shared" si="33"/>
        <v>54.899999999999991</v>
      </c>
      <c r="E55" s="12">
        <f t="shared" si="18"/>
        <v>83.709000000000003</v>
      </c>
      <c r="F55" s="12">
        <f t="shared" si="4"/>
        <v>222.21010000000004</v>
      </c>
      <c r="G55" s="12">
        <v>16.25</v>
      </c>
      <c r="H55" s="12">
        <f t="shared" si="5"/>
        <v>21.775000000000002</v>
      </c>
      <c r="I55" s="12">
        <f t="shared" si="6"/>
        <v>58.792500000000011</v>
      </c>
      <c r="J55" s="12">
        <v>7.15</v>
      </c>
      <c r="K55" s="12">
        <f t="shared" si="7"/>
        <v>9.5810000000000013</v>
      </c>
      <c r="L55" s="12">
        <f t="shared" si="37"/>
        <v>23.952500000000004</v>
      </c>
      <c r="M55" s="12">
        <v>4</v>
      </c>
      <c r="N55" s="12">
        <f t="shared" si="9"/>
        <v>9.44</v>
      </c>
      <c r="O55" s="12">
        <f t="shared" si="10"/>
        <v>23.599999999999998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>
        <v>13.4</v>
      </c>
      <c r="AC55" s="12">
        <f t="shared" ref="AC55" si="104">AB55*1.34</f>
        <v>17.956000000000003</v>
      </c>
      <c r="AD55" s="12">
        <f t="shared" si="20"/>
        <v>48.481200000000008</v>
      </c>
      <c r="AE55" s="12">
        <v>9.8000000000000007</v>
      </c>
      <c r="AF55" s="12">
        <f t="shared" ref="AF55:AF73" si="105">AE55*1.34</f>
        <v>13.132000000000001</v>
      </c>
      <c r="AG55" s="12">
        <f t="shared" si="80"/>
        <v>35.456400000000009</v>
      </c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>
        <v>4.3</v>
      </c>
      <c r="AU55" s="12">
        <f t="shared" ref="AU55:AU56" si="106">AT55*2.75</f>
        <v>11.824999999999999</v>
      </c>
      <c r="AV55" s="12">
        <f t="shared" ref="AV55:AV56" si="107">AU55*2.7</f>
        <v>31.927499999999998</v>
      </c>
      <c r="AW55" s="12"/>
      <c r="AX55" s="12"/>
      <c r="AY55" s="12"/>
      <c r="AZ55" s="12"/>
      <c r="BA55" s="12"/>
      <c r="BB55" s="12"/>
      <c r="BC55" s="12"/>
      <c r="BD55" s="12"/>
      <c r="BE55" s="12"/>
      <c r="BF55" s="13"/>
      <c r="BG55" s="1">
        <f t="shared" si="2"/>
        <v>0.8</v>
      </c>
      <c r="BH55" s="12">
        <f t="shared" si="0"/>
        <v>0.2</v>
      </c>
      <c r="BI55" s="12">
        <f t="shared" si="3"/>
        <v>1</v>
      </c>
    </row>
    <row r="56" spans="2:61" x14ac:dyDescent="0.35">
      <c r="B56" t="s">
        <v>39</v>
      </c>
      <c r="C56" t="s">
        <v>74</v>
      </c>
      <c r="D56" s="12">
        <f t="shared" si="33"/>
        <v>55.050000000000004</v>
      </c>
      <c r="E56" s="12">
        <f t="shared" si="18"/>
        <v>88.00200000000001</v>
      </c>
      <c r="F56" s="12">
        <f t="shared" si="4"/>
        <v>231.15850000000003</v>
      </c>
      <c r="G56" s="12">
        <v>18.399999999999999</v>
      </c>
      <c r="H56" s="12">
        <f t="shared" si="5"/>
        <v>24.655999999999999</v>
      </c>
      <c r="I56" s="12">
        <f t="shared" si="6"/>
        <v>66.571200000000005</v>
      </c>
      <c r="J56" s="12">
        <v>7</v>
      </c>
      <c r="K56" s="12">
        <f t="shared" si="7"/>
        <v>9.3800000000000008</v>
      </c>
      <c r="L56" s="12">
        <f t="shared" si="37"/>
        <v>23.450000000000003</v>
      </c>
      <c r="M56" s="12">
        <v>3.45</v>
      </c>
      <c r="N56" s="12">
        <f t="shared" si="9"/>
        <v>8.1419999999999995</v>
      </c>
      <c r="O56" s="12">
        <f t="shared" si="10"/>
        <v>20.354999999999997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>
        <v>10.4</v>
      </c>
      <c r="AC56" s="12">
        <f t="shared" ref="AC56" si="108">AB56*1.34</f>
        <v>13.936000000000002</v>
      </c>
      <c r="AD56" s="12">
        <f t="shared" si="20"/>
        <v>37.627200000000009</v>
      </c>
      <c r="AE56" s="12">
        <v>8.1999999999999993</v>
      </c>
      <c r="AF56" s="12">
        <f t="shared" si="105"/>
        <v>10.988</v>
      </c>
      <c r="AG56" s="12">
        <f t="shared" si="80"/>
        <v>29.6676</v>
      </c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>
        <v>2.25</v>
      </c>
      <c r="AU56" s="12">
        <f t="shared" si="106"/>
        <v>6.1875</v>
      </c>
      <c r="AV56" s="12">
        <f t="shared" si="107"/>
        <v>16.706250000000001</v>
      </c>
      <c r="AW56" s="12">
        <v>5.35</v>
      </c>
      <c r="AX56" s="12">
        <f>AW56*2.75</f>
        <v>14.712499999999999</v>
      </c>
      <c r="AY56" s="12">
        <f>AX56*2.5</f>
        <v>36.78125</v>
      </c>
      <c r="AZ56" s="12"/>
      <c r="BA56" s="12"/>
      <c r="BB56" s="12"/>
      <c r="BC56" s="12"/>
      <c r="BD56" s="12"/>
      <c r="BE56" s="12"/>
      <c r="BF56" s="13"/>
      <c r="BG56" s="1">
        <f t="shared" si="2"/>
        <v>0.81</v>
      </c>
      <c r="BH56" s="12">
        <f t="shared" si="0"/>
        <v>0.19</v>
      </c>
      <c r="BI56" s="12">
        <f t="shared" si="3"/>
        <v>1</v>
      </c>
    </row>
    <row r="57" spans="2:61" x14ac:dyDescent="0.35">
      <c r="D57" s="12">
        <f t="shared" si="33"/>
        <v>55.1</v>
      </c>
      <c r="E57" s="12">
        <f t="shared" si="18"/>
        <v>77.495800000000003</v>
      </c>
      <c r="F57" s="12">
        <f t="shared" si="4"/>
        <v>205.88258000000005</v>
      </c>
      <c r="G57" s="12">
        <v>24.8</v>
      </c>
      <c r="H57" s="12">
        <f t="shared" si="5"/>
        <v>33.232000000000006</v>
      </c>
      <c r="I57" s="12">
        <f t="shared" si="6"/>
        <v>89.726400000000027</v>
      </c>
      <c r="J57" s="12">
        <v>6.2</v>
      </c>
      <c r="K57" s="12">
        <f t="shared" si="7"/>
        <v>8.3080000000000016</v>
      </c>
      <c r="L57" s="12">
        <f t="shared" si="37"/>
        <v>20.770000000000003</v>
      </c>
      <c r="M57" s="12">
        <v>3.59</v>
      </c>
      <c r="N57" s="12">
        <f t="shared" si="9"/>
        <v>8.4723999999999986</v>
      </c>
      <c r="O57" s="12">
        <f t="shared" si="10"/>
        <v>21.180999999999997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>
        <v>12.22</v>
      </c>
      <c r="AC57" s="12">
        <f t="shared" ref="AC57" si="109">AB57*1.34</f>
        <v>16.3748</v>
      </c>
      <c r="AD57" s="12">
        <f t="shared" si="20"/>
        <v>44.211960000000005</v>
      </c>
      <c r="AE57" s="12">
        <v>8.2899999999999991</v>
      </c>
      <c r="AF57" s="12">
        <f t="shared" si="105"/>
        <v>11.108599999999999</v>
      </c>
      <c r="AG57" s="12">
        <f t="shared" si="80"/>
        <v>29.993220000000001</v>
      </c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3"/>
      <c r="BG57" s="1">
        <f t="shared" si="2"/>
        <v>0.82</v>
      </c>
      <c r="BH57" s="12">
        <f t="shared" si="0"/>
        <v>0.18</v>
      </c>
      <c r="BI57" s="12">
        <f t="shared" si="3"/>
        <v>1</v>
      </c>
    </row>
    <row r="58" spans="2:61" x14ac:dyDescent="0.35">
      <c r="C58" t="s">
        <v>52</v>
      </c>
      <c r="D58" s="12">
        <f t="shared" si="33"/>
        <v>55.39</v>
      </c>
      <c r="E58" s="12">
        <f t="shared" si="18"/>
        <v>86.392099999999999</v>
      </c>
      <c r="F58" s="12">
        <f t="shared" si="4"/>
        <v>226.64893000000001</v>
      </c>
      <c r="G58" s="12">
        <v>16.71</v>
      </c>
      <c r="H58" s="12">
        <f t="shared" si="5"/>
        <v>22.391400000000001</v>
      </c>
      <c r="I58" s="12">
        <f t="shared" si="6"/>
        <v>60.456780000000009</v>
      </c>
      <c r="J58" s="12">
        <v>8.01</v>
      </c>
      <c r="K58" s="12">
        <f t="shared" si="7"/>
        <v>10.7334</v>
      </c>
      <c r="L58" s="12">
        <f t="shared" si="37"/>
        <v>26.833500000000001</v>
      </c>
      <c r="M58" s="12">
        <v>4.4800000000000004</v>
      </c>
      <c r="N58" s="12">
        <f t="shared" si="9"/>
        <v>10.572800000000001</v>
      </c>
      <c r="O58" s="12">
        <f t="shared" si="10"/>
        <v>26.432000000000002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>
        <v>12.08</v>
      </c>
      <c r="AC58" s="12">
        <f t="shared" ref="AC58" si="110">AB58*1.34</f>
        <v>16.187200000000001</v>
      </c>
      <c r="AD58" s="12">
        <f t="shared" si="20"/>
        <v>43.705440000000003</v>
      </c>
      <c r="AE58" s="12">
        <v>8.7200000000000006</v>
      </c>
      <c r="AF58" s="12">
        <f t="shared" si="105"/>
        <v>11.684800000000001</v>
      </c>
      <c r="AG58" s="12">
        <f t="shared" si="80"/>
        <v>31.548960000000005</v>
      </c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>
        <v>1.1200000000000001</v>
      </c>
      <c r="AU58" s="12">
        <f t="shared" ref="AU58:AU59" si="111">AT58*2.75</f>
        <v>3.08</v>
      </c>
      <c r="AV58" s="12">
        <f t="shared" ref="AV58:AV59" si="112">AU58*2.7</f>
        <v>8.3160000000000007</v>
      </c>
      <c r="AW58" s="12">
        <v>4.2699999999999996</v>
      </c>
      <c r="AX58" s="12">
        <f>AW58*2.75</f>
        <v>11.7425</v>
      </c>
      <c r="AY58" s="12">
        <f>AX58*2.5</f>
        <v>29.356249999999999</v>
      </c>
      <c r="AZ58" s="12"/>
      <c r="BA58" s="12"/>
      <c r="BB58" s="12"/>
      <c r="BC58" s="12"/>
      <c r="BD58" s="12"/>
      <c r="BE58" s="12"/>
      <c r="BF58" s="13"/>
      <c r="BG58" s="1">
        <f t="shared" si="2"/>
        <v>0.77</v>
      </c>
      <c r="BH58" s="12">
        <f t="shared" si="0"/>
        <v>0.23</v>
      </c>
      <c r="BI58" s="12">
        <f t="shared" si="3"/>
        <v>1</v>
      </c>
    </row>
    <row r="59" spans="2:61" x14ac:dyDescent="0.35">
      <c r="B59" t="s">
        <v>83</v>
      </c>
      <c r="C59" t="s">
        <v>84</v>
      </c>
      <c r="D59" s="12">
        <f t="shared" si="33"/>
        <v>55.58</v>
      </c>
      <c r="E59" s="12">
        <f t="shared" si="18"/>
        <v>87.674200000000013</v>
      </c>
      <c r="F59" s="12">
        <f t="shared" si="4"/>
        <v>232.38506800000002</v>
      </c>
      <c r="G59" s="12">
        <v>17.576000000000001</v>
      </c>
      <c r="H59" s="12">
        <f t="shared" si="5"/>
        <v>23.551840000000002</v>
      </c>
      <c r="I59" s="12">
        <f t="shared" si="6"/>
        <v>63.589968000000013</v>
      </c>
      <c r="J59" s="12">
        <v>4.3940000000000001</v>
      </c>
      <c r="K59" s="12">
        <f t="shared" si="7"/>
        <v>5.8879600000000005</v>
      </c>
      <c r="L59" s="12">
        <f t="shared" si="37"/>
        <v>14.719900000000001</v>
      </c>
      <c r="M59" s="12">
        <v>3.61</v>
      </c>
      <c r="N59" s="12">
        <f t="shared" si="9"/>
        <v>8.5195999999999987</v>
      </c>
      <c r="O59" s="12">
        <f t="shared" si="10"/>
        <v>21.298999999999996</v>
      </c>
      <c r="P59" s="12">
        <v>3.08</v>
      </c>
      <c r="Q59" s="12">
        <f>P59*2.36</f>
        <v>7.2687999999999997</v>
      </c>
      <c r="R59" s="12">
        <f>Q59*2.5</f>
        <v>18.172000000000001</v>
      </c>
      <c r="S59" s="12"/>
      <c r="T59" s="12"/>
      <c r="U59" s="12"/>
      <c r="V59" s="12"/>
      <c r="W59" s="12"/>
      <c r="X59" s="12"/>
      <c r="Y59" s="12"/>
      <c r="Z59" s="12"/>
      <c r="AA59" s="12"/>
      <c r="AB59" s="12">
        <v>12.55</v>
      </c>
      <c r="AC59" s="12">
        <f t="shared" ref="AC59" si="113">AB59*1.34</f>
        <v>16.817000000000004</v>
      </c>
      <c r="AD59" s="12">
        <f t="shared" si="20"/>
        <v>45.40590000000001</v>
      </c>
      <c r="AE59" s="12">
        <v>9.85</v>
      </c>
      <c r="AF59" s="12">
        <f t="shared" si="105"/>
        <v>13.199</v>
      </c>
      <c r="AG59" s="12">
        <f t="shared" si="80"/>
        <v>35.637300000000003</v>
      </c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4.5199999999999996</v>
      </c>
      <c r="AU59" s="12">
        <f t="shared" si="111"/>
        <v>12.43</v>
      </c>
      <c r="AV59" s="12">
        <f t="shared" si="112"/>
        <v>33.561</v>
      </c>
      <c r="AW59" s="12"/>
      <c r="AX59" s="12"/>
      <c r="AY59" s="12"/>
      <c r="AZ59" s="12"/>
      <c r="BA59" s="12"/>
      <c r="BB59" s="12"/>
      <c r="BC59" s="12">
        <f>8.67+1.6</f>
        <v>10.27</v>
      </c>
      <c r="BD59" s="12">
        <f>BC59*0.6</f>
        <v>6.1619999999999999</v>
      </c>
      <c r="BE59" s="12">
        <f>BD59*2.5</f>
        <v>15.404999999999999</v>
      </c>
      <c r="BF59" s="13"/>
      <c r="BG59" s="1">
        <f t="shared" si="2"/>
        <v>0.8</v>
      </c>
      <c r="BH59" s="12">
        <f t="shared" si="0"/>
        <v>0.2</v>
      </c>
      <c r="BI59" s="12">
        <f t="shared" si="3"/>
        <v>1</v>
      </c>
    </row>
    <row r="60" spans="2:61" x14ac:dyDescent="0.35">
      <c r="B60" t="s">
        <v>101</v>
      </c>
      <c r="C60" t="s">
        <v>108</v>
      </c>
      <c r="D60" s="12">
        <f t="shared" si="33"/>
        <v>55.960000000000008</v>
      </c>
      <c r="E60" s="12">
        <f t="shared" si="18"/>
        <v>87.333800000000011</v>
      </c>
      <c r="F60" s="12">
        <f t="shared" si="4"/>
        <v>229.42702000000003</v>
      </c>
      <c r="G60" s="12">
        <v>19.28</v>
      </c>
      <c r="H60" s="12">
        <f t="shared" si="5"/>
        <v>25.835200000000004</v>
      </c>
      <c r="I60" s="12">
        <f t="shared" si="6"/>
        <v>69.755040000000008</v>
      </c>
      <c r="J60" s="12">
        <v>4.82</v>
      </c>
      <c r="K60" s="12">
        <f t="shared" si="7"/>
        <v>6.458800000000001</v>
      </c>
      <c r="L60" s="12">
        <f t="shared" si="37"/>
        <v>16.147000000000002</v>
      </c>
      <c r="M60" s="12">
        <v>3.59</v>
      </c>
      <c r="N60" s="12">
        <f t="shared" si="9"/>
        <v>8.4723999999999986</v>
      </c>
      <c r="O60" s="12">
        <f t="shared" si="10"/>
        <v>21.180999999999997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>
        <v>11.58</v>
      </c>
      <c r="AC60" s="12">
        <f t="shared" ref="AC60" si="114">AB60*1.34</f>
        <v>15.517200000000001</v>
      </c>
      <c r="AD60" s="12">
        <f t="shared" si="20"/>
        <v>41.896440000000005</v>
      </c>
      <c r="AE60" s="12">
        <v>10.53</v>
      </c>
      <c r="AF60" s="12">
        <f t="shared" si="105"/>
        <v>14.110200000000001</v>
      </c>
      <c r="AG60" s="12">
        <f t="shared" si="80"/>
        <v>38.097540000000002</v>
      </c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>
        <v>6.16</v>
      </c>
      <c r="AX60" s="12">
        <f t="shared" ref="AX60:AX76" si="115">AW60*2.75</f>
        <v>16.940000000000001</v>
      </c>
      <c r="AY60" s="12">
        <f t="shared" ref="AY60:AY76" si="116">AX60*2.5</f>
        <v>42.35</v>
      </c>
      <c r="AZ60" s="12"/>
      <c r="BA60" s="12"/>
      <c r="BB60" s="12"/>
      <c r="BC60" s="12">
        <v>15.37</v>
      </c>
      <c r="BD60" s="12">
        <f>BC60*0.6</f>
        <v>9.2219999999999995</v>
      </c>
      <c r="BE60" s="12">
        <f>BD60*2.5</f>
        <v>23.055</v>
      </c>
      <c r="BF60" s="13"/>
      <c r="BG60" s="1">
        <f t="shared" si="2"/>
        <v>0.85</v>
      </c>
      <c r="BH60" s="12">
        <f t="shared" si="0"/>
        <v>0.15</v>
      </c>
      <c r="BI60" s="12">
        <f t="shared" si="3"/>
        <v>1</v>
      </c>
    </row>
    <row r="61" spans="2:61" x14ac:dyDescent="0.35">
      <c r="C61" t="s">
        <v>52</v>
      </c>
      <c r="D61" s="12">
        <f t="shared" si="33"/>
        <v>56.24</v>
      </c>
      <c r="E61" s="12">
        <f t="shared" si="18"/>
        <v>89.477200000000011</v>
      </c>
      <c r="F61" s="12">
        <f t="shared" si="4"/>
        <v>234.37242000000001</v>
      </c>
      <c r="G61" s="12">
        <v>17.329999999999998</v>
      </c>
      <c r="H61" s="12">
        <f t="shared" si="5"/>
        <v>23.222200000000001</v>
      </c>
      <c r="I61" s="12">
        <f t="shared" si="6"/>
        <v>62.699940000000005</v>
      </c>
      <c r="J61" s="12">
        <v>7</v>
      </c>
      <c r="K61" s="12">
        <f t="shared" si="7"/>
        <v>9.3800000000000008</v>
      </c>
      <c r="L61" s="12">
        <f t="shared" si="37"/>
        <v>23.450000000000003</v>
      </c>
      <c r="M61" s="12">
        <v>4.66</v>
      </c>
      <c r="N61" s="12">
        <f t="shared" si="9"/>
        <v>10.9976</v>
      </c>
      <c r="O61" s="12">
        <f t="shared" si="10"/>
        <v>27.494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>
        <v>12.01</v>
      </c>
      <c r="AC61" s="12">
        <f t="shared" ref="AC61" si="117">AB61*1.34</f>
        <v>16.093399999999999</v>
      </c>
      <c r="AD61" s="12">
        <f t="shared" si="20"/>
        <v>43.452179999999998</v>
      </c>
      <c r="AE61" s="12">
        <v>8.6</v>
      </c>
      <c r="AF61" s="12">
        <f t="shared" si="105"/>
        <v>11.524000000000001</v>
      </c>
      <c r="AG61" s="12">
        <f t="shared" si="80"/>
        <v>31.114800000000006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>
        <v>0.93</v>
      </c>
      <c r="AU61" s="12">
        <f t="shared" ref="AU61:AU65" si="118">AT61*2.75</f>
        <v>2.5575000000000001</v>
      </c>
      <c r="AV61" s="12">
        <f t="shared" ref="AV61:AV65" si="119">AU61*2.7</f>
        <v>6.9052500000000006</v>
      </c>
      <c r="AW61" s="12">
        <v>5.71</v>
      </c>
      <c r="AX61" s="12">
        <f t="shared" si="115"/>
        <v>15.702500000000001</v>
      </c>
      <c r="AY61" s="12">
        <f t="shared" si="116"/>
        <v>39.256250000000001</v>
      </c>
      <c r="AZ61" s="12"/>
      <c r="BA61" s="12"/>
      <c r="BB61" s="12"/>
      <c r="BC61" s="12"/>
      <c r="BD61" s="12"/>
      <c r="BE61" s="12"/>
      <c r="BF61" s="13"/>
      <c r="BG61" s="1">
        <f t="shared" si="2"/>
        <v>0.79</v>
      </c>
      <c r="BH61" s="12">
        <f t="shared" si="0"/>
        <v>0.21</v>
      </c>
      <c r="BI61" s="12">
        <f t="shared" si="3"/>
        <v>1</v>
      </c>
    </row>
    <row r="62" spans="2:61" x14ac:dyDescent="0.35">
      <c r="B62" t="s">
        <v>39</v>
      </c>
      <c r="C62" t="s">
        <v>56</v>
      </c>
      <c r="D62" s="12">
        <f t="shared" si="33"/>
        <v>56.27000000000001</v>
      </c>
      <c r="E62" s="12">
        <f t="shared" si="18"/>
        <v>93.587799999999987</v>
      </c>
      <c r="F62" s="12">
        <f t="shared" si="4"/>
        <v>245.63480000000001</v>
      </c>
      <c r="G62" s="12">
        <v>16.32</v>
      </c>
      <c r="H62" s="12">
        <f t="shared" si="5"/>
        <v>21.8688</v>
      </c>
      <c r="I62" s="12">
        <f t="shared" si="6"/>
        <v>59.045760000000001</v>
      </c>
      <c r="J62" s="12">
        <v>7.19</v>
      </c>
      <c r="K62" s="12">
        <f t="shared" si="7"/>
        <v>9.6346000000000007</v>
      </c>
      <c r="L62" s="12">
        <f t="shared" si="37"/>
        <v>24.086500000000001</v>
      </c>
      <c r="M62" s="12">
        <v>3.83</v>
      </c>
      <c r="N62" s="12">
        <f t="shared" si="9"/>
        <v>9.0388000000000002</v>
      </c>
      <c r="O62" s="12">
        <f t="shared" si="10"/>
        <v>22.597000000000001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>
        <v>10.07</v>
      </c>
      <c r="AC62" s="12">
        <f t="shared" ref="AC62" si="120">AB62*1.34</f>
        <v>13.493800000000002</v>
      </c>
      <c r="AD62" s="12">
        <f t="shared" si="20"/>
        <v>36.433260000000011</v>
      </c>
      <c r="AE62" s="12">
        <v>8.2100000000000009</v>
      </c>
      <c r="AF62" s="12">
        <f t="shared" si="105"/>
        <v>11.001400000000002</v>
      </c>
      <c r="AG62" s="12">
        <f t="shared" si="80"/>
        <v>29.703780000000009</v>
      </c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4.3499999999999996</v>
      </c>
      <c r="AU62" s="12">
        <f t="shared" si="118"/>
        <v>11.962499999999999</v>
      </c>
      <c r="AV62" s="12">
        <f t="shared" si="119"/>
        <v>32.298749999999998</v>
      </c>
      <c r="AW62" s="12">
        <v>4.41</v>
      </c>
      <c r="AX62" s="12">
        <f t="shared" si="115"/>
        <v>12.127500000000001</v>
      </c>
      <c r="AY62" s="12">
        <f t="shared" si="116"/>
        <v>30.318750000000001</v>
      </c>
      <c r="AZ62" s="12">
        <v>1.89</v>
      </c>
      <c r="BA62" s="12">
        <f>AZ62*2.36</f>
        <v>4.4603999999999999</v>
      </c>
      <c r="BB62" s="12">
        <f>BA62*2.5</f>
        <v>11.151</v>
      </c>
      <c r="BC62" s="12"/>
      <c r="BD62" s="12"/>
      <c r="BE62" s="12"/>
      <c r="BF62" s="13"/>
      <c r="BG62" s="1">
        <f t="shared" si="2"/>
        <v>0.8</v>
      </c>
      <c r="BH62" s="12">
        <f t="shared" si="0"/>
        <v>0.2</v>
      </c>
      <c r="BI62" s="12">
        <f t="shared" si="3"/>
        <v>1</v>
      </c>
    </row>
    <row r="63" spans="2:61" x14ac:dyDescent="0.35">
      <c r="B63" t="s">
        <v>39</v>
      </c>
      <c r="C63" t="s">
        <v>68</v>
      </c>
      <c r="D63" s="12">
        <f t="shared" si="33"/>
        <v>56.910000000000004</v>
      </c>
      <c r="E63" s="12">
        <f t="shared" si="18"/>
        <v>88.215000000000003</v>
      </c>
      <c r="F63" s="12">
        <f t="shared" si="4"/>
        <v>232.83297999999999</v>
      </c>
      <c r="G63" s="12">
        <v>17.149999999999999</v>
      </c>
      <c r="H63" s="12">
        <f t="shared" si="5"/>
        <v>22.980999999999998</v>
      </c>
      <c r="I63" s="12">
        <f t="shared" si="6"/>
        <v>62.048699999999997</v>
      </c>
      <c r="J63" s="12">
        <v>8.6</v>
      </c>
      <c r="K63" s="12">
        <f t="shared" si="7"/>
        <v>11.524000000000001</v>
      </c>
      <c r="L63" s="12">
        <f t="shared" si="37"/>
        <v>28.810000000000002</v>
      </c>
      <c r="M63" s="12">
        <v>3.51</v>
      </c>
      <c r="N63" s="12">
        <f t="shared" si="9"/>
        <v>8.2835999999999999</v>
      </c>
      <c r="O63" s="12">
        <f t="shared" si="10"/>
        <v>20.709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>
        <v>11.75</v>
      </c>
      <c r="AC63" s="12">
        <f t="shared" ref="AC63" si="121">AB63*1.34</f>
        <v>15.745000000000001</v>
      </c>
      <c r="AD63" s="12">
        <f t="shared" si="20"/>
        <v>42.511500000000005</v>
      </c>
      <c r="AE63" s="12">
        <v>9.9600000000000009</v>
      </c>
      <c r="AF63" s="12">
        <f t="shared" si="105"/>
        <v>13.346400000000003</v>
      </c>
      <c r="AG63" s="12">
        <f t="shared" si="80"/>
        <v>36.035280000000007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>
        <v>3.42</v>
      </c>
      <c r="AU63" s="12">
        <f t="shared" si="118"/>
        <v>9.4049999999999994</v>
      </c>
      <c r="AV63" s="12">
        <f t="shared" si="119"/>
        <v>25.3935</v>
      </c>
      <c r="AW63" s="12">
        <v>2.52</v>
      </c>
      <c r="AX63" s="12">
        <f t="shared" si="115"/>
        <v>6.93</v>
      </c>
      <c r="AY63" s="12">
        <f t="shared" si="116"/>
        <v>17.324999999999999</v>
      </c>
      <c r="AZ63" s="12"/>
      <c r="BA63" s="12"/>
      <c r="BB63" s="12"/>
      <c r="BC63" s="12"/>
      <c r="BD63" s="12"/>
      <c r="BE63" s="12"/>
      <c r="BF63" s="13"/>
      <c r="BG63" s="1">
        <f t="shared" si="2"/>
        <v>0.79</v>
      </c>
      <c r="BH63" s="12">
        <f t="shared" si="0"/>
        <v>0.21</v>
      </c>
      <c r="BI63" s="12">
        <f t="shared" si="3"/>
        <v>1</v>
      </c>
    </row>
    <row r="64" spans="2:61" x14ac:dyDescent="0.35">
      <c r="B64" t="s">
        <v>39</v>
      </c>
      <c r="C64" t="s">
        <v>74</v>
      </c>
      <c r="D64" s="12">
        <f t="shared" si="33"/>
        <v>57.099999999999994</v>
      </c>
      <c r="E64" s="12">
        <f t="shared" si="18"/>
        <v>94.259</v>
      </c>
      <c r="F64" s="12">
        <f t="shared" si="4"/>
        <v>246.78190000000001</v>
      </c>
      <c r="G64" s="12">
        <v>16</v>
      </c>
      <c r="H64" s="12">
        <f t="shared" si="5"/>
        <v>21.44</v>
      </c>
      <c r="I64" s="12">
        <f t="shared" si="6"/>
        <v>57.888000000000005</v>
      </c>
      <c r="J64" s="12">
        <v>7</v>
      </c>
      <c r="K64" s="12">
        <f t="shared" si="7"/>
        <v>9.3800000000000008</v>
      </c>
      <c r="L64" s="12">
        <f t="shared" si="37"/>
        <v>23.450000000000003</v>
      </c>
      <c r="M64" s="12">
        <v>4.2</v>
      </c>
      <c r="N64" s="12">
        <f t="shared" si="9"/>
        <v>9.911999999999999</v>
      </c>
      <c r="O64" s="12">
        <f t="shared" si="10"/>
        <v>24.779999999999998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>
        <v>11.1</v>
      </c>
      <c r="AC64" s="12">
        <f t="shared" ref="AC64" si="122">AB64*1.34</f>
        <v>14.874000000000001</v>
      </c>
      <c r="AD64" s="12">
        <f t="shared" si="20"/>
        <v>40.159800000000004</v>
      </c>
      <c r="AE64" s="12">
        <v>8.6999999999999993</v>
      </c>
      <c r="AF64" s="12">
        <f t="shared" si="105"/>
        <v>11.657999999999999</v>
      </c>
      <c r="AG64" s="12">
        <f t="shared" si="80"/>
        <v>31.476600000000001</v>
      </c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>
        <v>2.8</v>
      </c>
      <c r="AU64" s="12">
        <f t="shared" si="118"/>
        <v>7.6999999999999993</v>
      </c>
      <c r="AV64" s="12">
        <f t="shared" si="119"/>
        <v>20.79</v>
      </c>
      <c r="AW64" s="12">
        <v>5.3</v>
      </c>
      <c r="AX64" s="12">
        <f t="shared" si="115"/>
        <v>14.574999999999999</v>
      </c>
      <c r="AY64" s="12">
        <f t="shared" si="116"/>
        <v>36.4375</v>
      </c>
      <c r="AZ64" s="12">
        <v>2</v>
      </c>
      <c r="BA64" s="12">
        <f>AZ64*2.36</f>
        <v>4.72</v>
      </c>
      <c r="BB64" s="12">
        <f>BA64*2.5</f>
        <v>11.799999999999999</v>
      </c>
      <c r="BC64" s="12"/>
      <c r="BD64" s="12"/>
      <c r="BE64" s="12"/>
      <c r="BF64" s="13"/>
      <c r="BG64" s="1">
        <f t="shared" si="2"/>
        <v>0.8</v>
      </c>
      <c r="BH64" s="12">
        <f t="shared" si="0"/>
        <v>0.2</v>
      </c>
      <c r="BI64" s="12">
        <f t="shared" si="3"/>
        <v>1</v>
      </c>
    </row>
    <row r="65" spans="1:61" x14ac:dyDescent="0.35">
      <c r="B65" t="s">
        <v>39</v>
      </c>
      <c r="C65" t="s">
        <v>75</v>
      </c>
      <c r="D65" s="12">
        <f t="shared" si="33"/>
        <v>57.16</v>
      </c>
      <c r="E65" s="12">
        <f t="shared" si="18"/>
        <v>91.4</v>
      </c>
      <c r="F65" s="12">
        <f t="shared" si="4"/>
        <v>240.35754000000003</v>
      </c>
      <c r="G65" s="12">
        <v>16.68</v>
      </c>
      <c r="H65" s="12">
        <f t="shared" si="5"/>
        <v>22.351200000000002</v>
      </c>
      <c r="I65" s="12">
        <f t="shared" si="6"/>
        <v>60.348240000000011</v>
      </c>
      <c r="J65" s="12">
        <v>7.61</v>
      </c>
      <c r="K65" s="12">
        <f t="shared" si="7"/>
        <v>10.197400000000002</v>
      </c>
      <c r="L65" s="12">
        <f t="shared" si="37"/>
        <v>25.493500000000004</v>
      </c>
      <c r="M65" s="12">
        <v>4.59</v>
      </c>
      <c r="N65" s="12">
        <f t="shared" si="9"/>
        <v>10.8324</v>
      </c>
      <c r="O65" s="12">
        <f t="shared" si="10"/>
        <v>27.081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>
        <v>13</v>
      </c>
      <c r="AC65" s="12">
        <f t="shared" ref="AC65" si="123">AB65*1.34</f>
        <v>17.420000000000002</v>
      </c>
      <c r="AD65" s="12">
        <f t="shared" si="20"/>
        <v>47.034000000000006</v>
      </c>
      <c r="AE65" s="12">
        <v>8.1</v>
      </c>
      <c r="AF65" s="12">
        <f t="shared" si="105"/>
        <v>10.854000000000001</v>
      </c>
      <c r="AG65" s="12">
        <f t="shared" si="80"/>
        <v>29.305800000000005</v>
      </c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>
        <v>3.15</v>
      </c>
      <c r="AU65" s="12">
        <f t="shared" si="118"/>
        <v>8.6624999999999996</v>
      </c>
      <c r="AV65" s="12">
        <f t="shared" si="119"/>
        <v>23.388750000000002</v>
      </c>
      <c r="AW65" s="12">
        <v>4.03</v>
      </c>
      <c r="AX65" s="12">
        <f t="shared" si="115"/>
        <v>11.082500000000001</v>
      </c>
      <c r="AY65" s="12">
        <f t="shared" si="116"/>
        <v>27.706250000000004</v>
      </c>
      <c r="AZ65" s="12"/>
      <c r="BA65" s="12"/>
      <c r="BB65" s="12"/>
      <c r="BC65" s="12"/>
      <c r="BD65" s="12"/>
      <c r="BE65" s="12"/>
      <c r="BF65" s="13"/>
      <c r="BG65" s="1">
        <f t="shared" si="2"/>
        <v>0.79</v>
      </c>
      <c r="BH65" s="12">
        <f t="shared" si="0"/>
        <v>0.21</v>
      </c>
      <c r="BI65" s="12">
        <f t="shared" si="3"/>
        <v>1</v>
      </c>
    </row>
    <row r="66" spans="1:61" x14ac:dyDescent="0.35">
      <c r="B66" t="s">
        <v>37</v>
      </c>
      <c r="C66" t="s">
        <v>47</v>
      </c>
      <c r="D66" s="12">
        <f t="shared" si="33"/>
        <v>57.21</v>
      </c>
      <c r="E66" s="12">
        <f t="shared" si="18"/>
        <v>90.258600000000001</v>
      </c>
      <c r="F66" s="12">
        <f t="shared" si="4"/>
        <v>236.5273</v>
      </c>
      <c r="G66" s="12">
        <v>20</v>
      </c>
      <c r="H66" s="12">
        <f t="shared" si="5"/>
        <v>26.8</v>
      </c>
      <c r="I66" s="12">
        <f t="shared" si="6"/>
        <v>72.360000000000014</v>
      </c>
      <c r="J66" s="12">
        <v>5</v>
      </c>
      <c r="K66" s="12">
        <f t="shared" si="7"/>
        <v>6.7</v>
      </c>
      <c r="L66" s="12">
        <f t="shared" si="37"/>
        <v>16.75</v>
      </c>
      <c r="M66" s="12">
        <v>3.67</v>
      </c>
      <c r="N66" s="12">
        <f t="shared" si="9"/>
        <v>8.6611999999999991</v>
      </c>
      <c r="O66" s="12">
        <f t="shared" si="10"/>
        <v>21.652999999999999</v>
      </c>
      <c r="P66" s="12">
        <v>3.44</v>
      </c>
      <c r="Q66" s="12">
        <f>P66*2.36</f>
        <v>8.1183999999999994</v>
      </c>
      <c r="R66" s="12">
        <f>Q66*2.5</f>
        <v>20.295999999999999</v>
      </c>
      <c r="S66" s="12"/>
      <c r="T66" s="12"/>
      <c r="U66" s="12"/>
      <c r="V66" s="12"/>
      <c r="W66" s="12"/>
      <c r="X66" s="12"/>
      <c r="Y66" s="12"/>
      <c r="Z66" s="12"/>
      <c r="AA66" s="12"/>
      <c r="AB66" s="12">
        <v>12.35</v>
      </c>
      <c r="AC66" s="12">
        <f t="shared" ref="AC66" si="124">AB66*1.34</f>
        <v>16.548999999999999</v>
      </c>
      <c r="AD66" s="12">
        <f t="shared" si="20"/>
        <v>44.682300000000005</v>
      </c>
      <c r="AE66" s="12">
        <v>8.25</v>
      </c>
      <c r="AF66" s="12">
        <f t="shared" si="105"/>
        <v>11.055000000000001</v>
      </c>
      <c r="AG66" s="12">
        <f t="shared" si="80"/>
        <v>29.848500000000005</v>
      </c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>
        <v>4.5</v>
      </c>
      <c r="AX66" s="12">
        <f t="shared" si="115"/>
        <v>12.375</v>
      </c>
      <c r="AY66" s="12">
        <f t="shared" si="116"/>
        <v>30.9375</v>
      </c>
      <c r="AZ66" s="12"/>
      <c r="BA66" s="12"/>
      <c r="BB66" s="12"/>
      <c r="BC66" s="12"/>
      <c r="BD66" s="12"/>
      <c r="BE66" s="12"/>
      <c r="BF66" s="13"/>
      <c r="BG66" s="1">
        <f t="shared" si="2"/>
        <v>0.79</v>
      </c>
      <c r="BH66" s="12">
        <f t="shared" si="0"/>
        <v>0.21</v>
      </c>
      <c r="BI66" s="12">
        <f t="shared" si="3"/>
        <v>1</v>
      </c>
    </row>
    <row r="67" spans="1:61" x14ac:dyDescent="0.35">
      <c r="B67" t="s">
        <v>39</v>
      </c>
      <c r="C67" t="s">
        <v>56</v>
      </c>
      <c r="D67" s="12">
        <f t="shared" si="33"/>
        <v>57.24</v>
      </c>
      <c r="E67" s="12">
        <f t="shared" si="18"/>
        <v>94.958100000000002</v>
      </c>
      <c r="F67" s="12">
        <f t="shared" si="4"/>
        <v>249.30710999999999</v>
      </c>
      <c r="G67" s="12">
        <v>17.239999999999998</v>
      </c>
      <c r="H67" s="12">
        <f t="shared" si="5"/>
        <v>23.101599999999998</v>
      </c>
      <c r="I67" s="12">
        <f t="shared" si="6"/>
        <v>62.374319999999997</v>
      </c>
      <c r="J67" s="12">
        <v>7.19</v>
      </c>
      <c r="K67" s="12">
        <f t="shared" si="7"/>
        <v>9.6346000000000007</v>
      </c>
      <c r="L67" s="12">
        <f t="shared" si="37"/>
        <v>24.086500000000001</v>
      </c>
      <c r="M67" s="12">
        <v>3.83</v>
      </c>
      <c r="N67" s="12">
        <f t="shared" si="9"/>
        <v>9.0388000000000002</v>
      </c>
      <c r="O67" s="12">
        <f t="shared" si="10"/>
        <v>22.597000000000001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>
        <v>10.07</v>
      </c>
      <c r="AC67" s="12">
        <f t="shared" ref="AC67" si="125">AB67*1.34</f>
        <v>13.493800000000002</v>
      </c>
      <c r="AD67" s="12">
        <f t="shared" si="20"/>
        <v>36.433260000000011</v>
      </c>
      <c r="AE67" s="12">
        <v>8.2100000000000009</v>
      </c>
      <c r="AF67" s="12">
        <f t="shared" si="105"/>
        <v>11.001400000000002</v>
      </c>
      <c r="AG67" s="12">
        <f t="shared" si="80"/>
        <v>29.703780000000009</v>
      </c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>
        <v>4.3499999999999996</v>
      </c>
      <c r="AU67" s="12">
        <f t="shared" ref="AU67:AU68" si="126">AT67*2.75</f>
        <v>11.962499999999999</v>
      </c>
      <c r="AV67" s="12">
        <f t="shared" ref="AV67:AV68" si="127">AU67*2.7</f>
        <v>32.298749999999998</v>
      </c>
      <c r="AW67" s="12">
        <v>4.46</v>
      </c>
      <c r="AX67" s="12">
        <f t="shared" si="115"/>
        <v>12.265000000000001</v>
      </c>
      <c r="AY67" s="12">
        <f t="shared" si="116"/>
        <v>30.662500000000001</v>
      </c>
      <c r="AZ67" s="12">
        <v>1.89</v>
      </c>
      <c r="BA67" s="12">
        <f>AZ67*2.36</f>
        <v>4.4603999999999999</v>
      </c>
      <c r="BB67" s="12">
        <f>BA67*2.5</f>
        <v>11.151</v>
      </c>
      <c r="BC67" s="12">
        <v>3</v>
      </c>
      <c r="BD67" s="12">
        <f>BC67*0.6</f>
        <v>1.7999999999999998</v>
      </c>
      <c r="BE67" s="12">
        <f>BD67*2.5</f>
        <v>4.5</v>
      </c>
      <c r="BF67" s="13"/>
      <c r="BG67" s="1">
        <f t="shared" si="2"/>
        <v>0.81</v>
      </c>
      <c r="BH67" s="12">
        <f t="shared" si="0"/>
        <v>0.19</v>
      </c>
      <c r="BI67" s="12">
        <f t="shared" si="3"/>
        <v>1</v>
      </c>
    </row>
    <row r="68" spans="1:61" x14ac:dyDescent="0.35">
      <c r="B68" t="s">
        <v>39</v>
      </c>
      <c r="C68" t="s">
        <v>74</v>
      </c>
      <c r="D68" s="12">
        <f t="shared" si="33"/>
        <v>57.25</v>
      </c>
      <c r="E68" s="12">
        <f t="shared" si="18"/>
        <v>91.956500000000005</v>
      </c>
      <c r="F68" s="12">
        <f t="shared" si="4"/>
        <v>242.14835000000005</v>
      </c>
      <c r="G68" s="12">
        <v>16.2</v>
      </c>
      <c r="H68" s="12">
        <f t="shared" si="5"/>
        <v>21.708000000000002</v>
      </c>
      <c r="I68" s="12">
        <f t="shared" si="6"/>
        <v>58.61160000000001</v>
      </c>
      <c r="J68" s="12">
        <v>7.05</v>
      </c>
      <c r="K68" s="12">
        <f t="shared" si="7"/>
        <v>9.447000000000001</v>
      </c>
      <c r="L68" s="12">
        <f t="shared" si="37"/>
        <v>23.617500000000003</v>
      </c>
      <c r="M68" s="12">
        <v>3.4</v>
      </c>
      <c r="N68" s="12">
        <f t="shared" si="9"/>
        <v>8.0239999999999991</v>
      </c>
      <c r="O68" s="12">
        <f t="shared" si="10"/>
        <v>20.059999999999999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>
        <v>12.8</v>
      </c>
      <c r="AC68" s="12">
        <f t="shared" ref="AC68" si="128">AB68*1.34</f>
        <v>17.152000000000001</v>
      </c>
      <c r="AD68" s="12">
        <f t="shared" si="20"/>
        <v>46.310400000000008</v>
      </c>
      <c r="AE68" s="12">
        <v>9.4499999999999993</v>
      </c>
      <c r="AF68" s="12">
        <f t="shared" si="105"/>
        <v>12.663</v>
      </c>
      <c r="AG68" s="12">
        <f t="shared" si="80"/>
        <v>34.190100000000001</v>
      </c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>
        <v>3.55</v>
      </c>
      <c r="AU68" s="12">
        <f t="shared" si="126"/>
        <v>9.7624999999999993</v>
      </c>
      <c r="AV68" s="12">
        <f t="shared" si="127"/>
        <v>26.358750000000001</v>
      </c>
      <c r="AW68" s="12">
        <v>4.8</v>
      </c>
      <c r="AX68" s="12">
        <f t="shared" si="115"/>
        <v>13.2</v>
      </c>
      <c r="AY68" s="12">
        <f t="shared" si="116"/>
        <v>33</v>
      </c>
      <c r="AZ68" s="12"/>
      <c r="BA68" s="12"/>
      <c r="BB68" s="12"/>
      <c r="BC68" s="12"/>
      <c r="BD68" s="12"/>
      <c r="BE68" s="12"/>
      <c r="BF68" s="13"/>
      <c r="BG68" s="1">
        <f t="shared" si="2"/>
        <v>0.82</v>
      </c>
      <c r="BH68" s="12">
        <f t="shared" si="0"/>
        <v>0.18</v>
      </c>
      <c r="BI68" s="12">
        <f t="shared" si="3"/>
        <v>1</v>
      </c>
    </row>
    <row r="69" spans="1:61" x14ac:dyDescent="0.35">
      <c r="B69" t="s">
        <v>59</v>
      </c>
      <c r="C69" t="s">
        <v>111</v>
      </c>
      <c r="D69" s="12">
        <f t="shared" si="33"/>
        <v>57.3</v>
      </c>
      <c r="E69" s="12">
        <f t="shared" si="18"/>
        <v>87.327000000000012</v>
      </c>
      <c r="F69" s="12">
        <f t="shared" si="4"/>
        <v>229.79862000000003</v>
      </c>
      <c r="G69" s="12">
        <v>19.240000000000002</v>
      </c>
      <c r="H69" s="12">
        <f t="shared" si="5"/>
        <v>25.781600000000005</v>
      </c>
      <c r="I69" s="12">
        <f t="shared" si="6"/>
        <v>69.610320000000016</v>
      </c>
      <c r="J69" s="12">
        <v>4.8100000000000005</v>
      </c>
      <c r="K69" s="12">
        <f t="shared" si="7"/>
        <v>6.4454000000000011</v>
      </c>
      <c r="L69" s="12">
        <f t="shared" si="37"/>
        <v>16.113500000000002</v>
      </c>
      <c r="M69" s="12">
        <v>4.1500000000000004</v>
      </c>
      <c r="N69" s="12">
        <f t="shared" si="9"/>
        <v>9.7940000000000005</v>
      </c>
      <c r="O69" s="12">
        <f t="shared" si="10"/>
        <v>24.484999999999999</v>
      </c>
      <c r="P69" s="12">
        <v>3.7</v>
      </c>
      <c r="Q69" s="12">
        <f t="shared" ref="Q69:Q71" si="129">P69*2.36</f>
        <v>8.7319999999999993</v>
      </c>
      <c r="R69" s="12">
        <f t="shared" ref="R69:R71" si="130">Q69*2.5</f>
        <v>21.83</v>
      </c>
      <c r="S69" s="12"/>
      <c r="T69" s="12"/>
      <c r="U69" s="12"/>
      <c r="V69" s="12"/>
      <c r="W69" s="12"/>
      <c r="X69" s="12"/>
      <c r="Y69" s="12"/>
      <c r="Z69" s="12"/>
      <c r="AA69" s="12"/>
      <c r="AB69" s="12">
        <v>13.3</v>
      </c>
      <c r="AC69" s="12">
        <f t="shared" ref="AC69" si="131">AB69*1.34</f>
        <v>17.822000000000003</v>
      </c>
      <c r="AD69" s="12">
        <f t="shared" si="20"/>
        <v>48.119400000000013</v>
      </c>
      <c r="AE69" s="12">
        <v>10.3</v>
      </c>
      <c r="AF69" s="12">
        <f t="shared" si="105"/>
        <v>13.802000000000001</v>
      </c>
      <c r="AG69" s="12">
        <f t="shared" si="80"/>
        <v>37.265400000000007</v>
      </c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>
        <v>1.8</v>
      </c>
      <c r="AX69" s="12">
        <f t="shared" si="115"/>
        <v>4.95</v>
      </c>
      <c r="AY69" s="12">
        <f t="shared" si="116"/>
        <v>12.375</v>
      </c>
      <c r="AZ69" s="12"/>
      <c r="BA69" s="12"/>
      <c r="BB69" s="12"/>
      <c r="BC69" s="12"/>
      <c r="BD69" s="12"/>
      <c r="BE69" s="12"/>
      <c r="BF69" s="13"/>
      <c r="BG69" s="1">
        <f t="shared" si="2"/>
        <v>0.78</v>
      </c>
      <c r="BH69" s="12">
        <f t="shared" ref="BH69:BH132" si="132">ROUND((J69+M69+P69+S69+V69+Y69)/D69,2)</f>
        <v>0.22</v>
      </c>
      <c r="BI69" s="12">
        <f t="shared" si="3"/>
        <v>1</v>
      </c>
    </row>
    <row r="70" spans="1:61" x14ac:dyDescent="0.35">
      <c r="C70" t="s">
        <v>52</v>
      </c>
      <c r="D70" s="12">
        <f t="shared" si="33"/>
        <v>57.309999999999995</v>
      </c>
      <c r="E70" s="12">
        <f t="shared" si="18"/>
        <v>87.335300000000018</v>
      </c>
      <c r="F70" s="12">
        <f t="shared" si="4"/>
        <v>229.66861</v>
      </c>
      <c r="G70" s="12">
        <v>18.329999999999998</v>
      </c>
      <c r="H70" s="12">
        <f t="shared" si="5"/>
        <v>24.562200000000001</v>
      </c>
      <c r="I70" s="12">
        <f t="shared" si="6"/>
        <v>66.317940000000007</v>
      </c>
      <c r="J70" s="12">
        <v>8.23</v>
      </c>
      <c r="K70" s="12">
        <f t="shared" si="7"/>
        <v>11.028200000000002</v>
      </c>
      <c r="L70" s="12">
        <f t="shared" si="37"/>
        <v>27.570500000000003</v>
      </c>
      <c r="M70" s="12">
        <v>3.36</v>
      </c>
      <c r="N70" s="12">
        <f t="shared" si="9"/>
        <v>7.9295999999999989</v>
      </c>
      <c r="O70" s="12">
        <f t="shared" si="10"/>
        <v>19.823999999999998</v>
      </c>
      <c r="P70" s="12">
        <v>2.37</v>
      </c>
      <c r="Q70" s="12">
        <f t="shared" si="129"/>
        <v>5.5932000000000004</v>
      </c>
      <c r="R70" s="12">
        <f t="shared" si="130"/>
        <v>13.983000000000001</v>
      </c>
      <c r="S70" s="12"/>
      <c r="T70" s="12"/>
      <c r="U70" s="12"/>
      <c r="V70" s="12"/>
      <c r="W70" s="12"/>
      <c r="X70" s="12"/>
      <c r="Y70" s="12"/>
      <c r="Z70" s="12"/>
      <c r="AA70" s="12"/>
      <c r="AB70" s="12">
        <v>12.93</v>
      </c>
      <c r="AC70" s="12">
        <f t="shared" ref="AC70" si="133">AB70*1.34</f>
        <v>17.3262</v>
      </c>
      <c r="AD70" s="12">
        <f t="shared" si="20"/>
        <v>46.780740000000002</v>
      </c>
      <c r="AE70" s="12">
        <v>8.76</v>
      </c>
      <c r="AF70" s="12">
        <f t="shared" si="105"/>
        <v>11.7384</v>
      </c>
      <c r="AG70" s="12">
        <f t="shared" si="80"/>
        <v>31.693680000000004</v>
      </c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>
        <v>1.1000000000000001</v>
      </c>
      <c r="AU70" s="12">
        <f t="shared" ref="AU70" si="134">AT70*2.75</f>
        <v>3.0250000000000004</v>
      </c>
      <c r="AV70" s="12">
        <f>AU70*2.7</f>
        <v>8.1675000000000022</v>
      </c>
      <c r="AW70" s="12">
        <v>2.23</v>
      </c>
      <c r="AX70" s="12">
        <f t="shared" si="115"/>
        <v>6.1325000000000003</v>
      </c>
      <c r="AY70" s="12">
        <f t="shared" si="116"/>
        <v>15.331250000000001</v>
      </c>
      <c r="AZ70" s="12"/>
      <c r="BA70" s="12"/>
      <c r="BB70" s="12"/>
      <c r="BC70" s="12"/>
      <c r="BD70" s="12"/>
      <c r="BE70" s="12"/>
      <c r="BF70" s="13"/>
      <c r="BG70" s="1">
        <f t="shared" ref="BG70:BG133" si="135">ROUND((G70+AB70+AE70+AH70+AK70+AN70+AT70+AW70+AZ70+AQ70)/D70,2)</f>
        <v>0.76</v>
      </c>
      <c r="BH70" s="12">
        <f t="shared" si="132"/>
        <v>0.24</v>
      </c>
      <c r="BI70" s="12">
        <f t="shared" ref="BI70:BI133" si="136">BG70+BH70</f>
        <v>1</v>
      </c>
    </row>
    <row r="71" spans="1:61" x14ac:dyDescent="0.35">
      <c r="B71" t="s">
        <v>133</v>
      </c>
      <c r="C71" t="s">
        <v>132</v>
      </c>
      <c r="D71" s="12">
        <f t="shared" si="33"/>
        <v>57.400000000000006</v>
      </c>
      <c r="E71" s="12">
        <f t="shared" si="18"/>
        <v>95.938999999999993</v>
      </c>
      <c r="F71" s="12">
        <f t="shared" ref="F71:F134" si="137">I71+L71+O71+R71+U71+X71+AA71+AD71+AG71+AJ71+AM71+AP71+AV71+AY71+BB71+AS71</f>
        <v>251.38366000000002</v>
      </c>
      <c r="G71" s="12">
        <v>15.52</v>
      </c>
      <c r="H71" s="12">
        <f t="shared" ref="H71:H134" si="138">G71*1.34</f>
        <v>20.796800000000001</v>
      </c>
      <c r="I71" s="12">
        <f t="shared" ref="I71:I134" si="139">H71*2.7</f>
        <v>56.151360000000004</v>
      </c>
      <c r="J71" s="12">
        <v>3.88</v>
      </c>
      <c r="K71" s="12">
        <f t="shared" ref="K71:K134" si="140">J71*1.34</f>
        <v>5.1992000000000003</v>
      </c>
      <c r="L71" s="12">
        <f t="shared" si="37"/>
        <v>12.998000000000001</v>
      </c>
      <c r="M71" s="12">
        <v>3.5</v>
      </c>
      <c r="N71" s="12">
        <f t="shared" ref="N71:N134" si="141">M71*2.36</f>
        <v>8.26</v>
      </c>
      <c r="O71" s="12">
        <f t="shared" ref="O71:O134" si="142">N71*2.5</f>
        <v>20.65</v>
      </c>
      <c r="P71" s="12">
        <v>2.2999999999999998</v>
      </c>
      <c r="Q71" s="12">
        <f t="shared" si="129"/>
        <v>5.427999999999999</v>
      </c>
      <c r="R71" s="12">
        <f t="shared" si="130"/>
        <v>13.569999999999997</v>
      </c>
      <c r="S71" s="12"/>
      <c r="T71" s="12"/>
      <c r="U71" s="12"/>
      <c r="V71" s="12"/>
      <c r="W71" s="12"/>
      <c r="X71" s="12"/>
      <c r="Y71" s="12"/>
      <c r="Z71" s="12"/>
      <c r="AA71" s="12"/>
      <c r="AB71" s="12">
        <v>10.199999999999999</v>
      </c>
      <c r="AC71" s="12">
        <f t="shared" ref="AC71" si="143">AB71*1.34</f>
        <v>13.667999999999999</v>
      </c>
      <c r="AD71" s="12">
        <f t="shared" si="20"/>
        <v>36.903599999999997</v>
      </c>
      <c r="AE71" s="12">
        <v>6.2</v>
      </c>
      <c r="AF71" s="12">
        <f t="shared" si="105"/>
        <v>8.3080000000000016</v>
      </c>
      <c r="AG71" s="12">
        <f t="shared" si="80"/>
        <v>22.431600000000007</v>
      </c>
      <c r="AH71" s="12">
        <v>6.2</v>
      </c>
      <c r="AI71" s="12">
        <f t="shared" ref="AI71" si="144">AH71*1.34</f>
        <v>8.3080000000000016</v>
      </c>
      <c r="AJ71" s="12">
        <f>AI71*2.7</f>
        <v>22.431600000000007</v>
      </c>
      <c r="AK71" s="12">
        <v>2.4</v>
      </c>
      <c r="AL71" s="12">
        <f t="shared" ref="AL71" si="145">AK71*2.75</f>
        <v>6.6</v>
      </c>
      <c r="AM71" s="12">
        <f>AL71*2.7</f>
        <v>17.82</v>
      </c>
      <c r="AN71" s="12"/>
      <c r="AO71" s="12"/>
      <c r="AP71" s="12"/>
      <c r="AQ71" s="12"/>
      <c r="AR71" s="12"/>
      <c r="AS71" s="12"/>
      <c r="AT71" s="12"/>
      <c r="AU71" s="12"/>
      <c r="AV71" s="12"/>
      <c r="AW71" s="12">
        <v>6.1</v>
      </c>
      <c r="AX71" s="12">
        <f t="shared" si="115"/>
        <v>16.774999999999999</v>
      </c>
      <c r="AY71" s="12">
        <f t="shared" si="116"/>
        <v>41.9375</v>
      </c>
      <c r="AZ71" s="12">
        <v>1.1000000000000001</v>
      </c>
      <c r="BA71" s="12">
        <f>AZ71*2.36</f>
        <v>2.5960000000000001</v>
      </c>
      <c r="BB71" s="12">
        <f t="shared" ref="BB71:BB74" si="146">BA71*2.5</f>
        <v>6.49</v>
      </c>
      <c r="BC71" s="12">
        <v>55</v>
      </c>
      <c r="BD71" s="12">
        <f t="shared" ref="BD71:BD72" si="147">BC71*0.6</f>
        <v>33</v>
      </c>
      <c r="BE71" s="12">
        <f>BD71*2.5</f>
        <v>82.5</v>
      </c>
      <c r="BF71" s="13"/>
      <c r="BG71" s="1">
        <f t="shared" si="135"/>
        <v>0.83</v>
      </c>
      <c r="BH71" s="12">
        <f t="shared" si="132"/>
        <v>0.17</v>
      </c>
      <c r="BI71" s="12">
        <f t="shared" si="136"/>
        <v>1</v>
      </c>
    </row>
    <row r="72" spans="1:61" x14ac:dyDescent="0.35">
      <c r="B72" t="s">
        <v>39</v>
      </c>
      <c r="C72" t="s">
        <v>56</v>
      </c>
      <c r="D72" s="12">
        <f t="shared" si="33"/>
        <v>57.44</v>
      </c>
      <c r="E72" s="12">
        <f t="shared" si="18"/>
        <v>94.461700000000008</v>
      </c>
      <c r="F72" s="12">
        <f t="shared" si="137"/>
        <v>248.54141000000004</v>
      </c>
      <c r="G72" s="12">
        <v>16.329999999999998</v>
      </c>
      <c r="H72" s="12">
        <f t="shared" si="138"/>
        <v>21.882199999999997</v>
      </c>
      <c r="I72" s="12">
        <f t="shared" si="139"/>
        <v>59.081939999999996</v>
      </c>
      <c r="J72" s="12">
        <v>7.19</v>
      </c>
      <c r="K72" s="12">
        <f t="shared" si="140"/>
        <v>9.6346000000000007</v>
      </c>
      <c r="L72" s="12">
        <f t="shared" si="37"/>
        <v>24.086500000000001</v>
      </c>
      <c r="M72" s="12">
        <v>3.44</v>
      </c>
      <c r="N72" s="12">
        <f t="shared" si="141"/>
        <v>8.1183999999999994</v>
      </c>
      <c r="O72" s="12">
        <f t="shared" si="142"/>
        <v>20.295999999999999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>
        <v>10.54</v>
      </c>
      <c r="AC72" s="12">
        <f t="shared" ref="AC72" si="148">AB72*1.34</f>
        <v>14.1236</v>
      </c>
      <c r="AD72" s="12">
        <f t="shared" si="20"/>
        <v>38.133720000000004</v>
      </c>
      <c r="AE72" s="12">
        <v>9.5</v>
      </c>
      <c r="AF72" s="12">
        <f t="shared" si="105"/>
        <v>12.73</v>
      </c>
      <c r="AG72" s="12">
        <f t="shared" si="80"/>
        <v>34.371000000000002</v>
      </c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>
        <v>4.8</v>
      </c>
      <c r="AU72" s="12">
        <f t="shared" ref="AU72" si="149">AT72*2.75</f>
        <v>13.2</v>
      </c>
      <c r="AV72" s="12">
        <f>AU72*2.7</f>
        <v>35.64</v>
      </c>
      <c r="AW72" s="12">
        <v>3.75</v>
      </c>
      <c r="AX72" s="12">
        <f t="shared" si="115"/>
        <v>10.3125</v>
      </c>
      <c r="AY72" s="12">
        <f t="shared" si="116"/>
        <v>25.78125</v>
      </c>
      <c r="AZ72" s="12">
        <v>1.89</v>
      </c>
      <c r="BA72" s="12">
        <f>AZ72*2.36</f>
        <v>4.4603999999999999</v>
      </c>
      <c r="BB72" s="12">
        <f t="shared" si="146"/>
        <v>11.151</v>
      </c>
      <c r="BC72" s="12">
        <v>4.26</v>
      </c>
      <c r="BD72" s="12">
        <f t="shared" si="147"/>
        <v>2.5559999999999996</v>
      </c>
      <c r="BE72" s="12">
        <f>BD72*2.5</f>
        <v>6.3899999999999988</v>
      </c>
      <c r="BF72" s="13"/>
      <c r="BG72" s="1">
        <f t="shared" si="135"/>
        <v>0.81</v>
      </c>
      <c r="BH72" s="12">
        <f t="shared" si="132"/>
        <v>0.19</v>
      </c>
      <c r="BI72" s="12">
        <f t="shared" si="136"/>
        <v>1</v>
      </c>
    </row>
    <row r="73" spans="1:61" x14ac:dyDescent="0.35">
      <c r="B73" t="s">
        <v>39</v>
      </c>
      <c r="C73" t="s">
        <v>51</v>
      </c>
      <c r="D73" s="12">
        <f t="shared" si="33"/>
        <v>57.970000000000006</v>
      </c>
      <c r="E73" s="12">
        <f t="shared" si="18"/>
        <v>89.354600000000005</v>
      </c>
      <c r="F73" s="12">
        <f t="shared" si="137"/>
        <v>234.00198000000003</v>
      </c>
      <c r="G73" s="12">
        <v>17.62</v>
      </c>
      <c r="H73" s="12">
        <f t="shared" si="138"/>
        <v>23.610800000000001</v>
      </c>
      <c r="I73" s="12">
        <f t="shared" si="139"/>
        <v>63.74916000000001</v>
      </c>
      <c r="J73" s="12">
        <v>7.87</v>
      </c>
      <c r="K73" s="12">
        <f t="shared" si="140"/>
        <v>10.545800000000002</v>
      </c>
      <c r="L73" s="12">
        <f t="shared" si="37"/>
        <v>26.364500000000003</v>
      </c>
      <c r="M73" s="12">
        <v>3.54</v>
      </c>
      <c r="N73" s="12">
        <f t="shared" si="141"/>
        <v>8.3544</v>
      </c>
      <c r="O73" s="12">
        <f t="shared" si="142"/>
        <v>20.885999999999999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>
        <v>12.63</v>
      </c>
      <c r="AC73" s="12">
        <f t="shared" ref="AC73" si="150">AB73*1.34</f>
        <v>16.924200000000003</v>
      </c>
      <c r="AD73" s="12">
        <f t="shared" si="20"/>
        <v>45.695340000000009</v>
      </c>
      <c r="AE73" s="12">
        <v>9.36</v>
      </c>
      <c r="AF73" s="12">
        <f t="shared" si="105"/>
        <v>12.542400000000001</v>
      </c>
      <c r="AG73" s="12">
        <f t="shared" si="80"/>
        <v>33.864480000000007</v>
      </c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>
        <v>2.5</v>
      </c>
      <c r="AX73" s="12">
        <f t="shared" si="115"/>
        <v>6.875</v>
      </c>
      <c r="AY73" s="12">
        <f t="shared" si="116"/>
        <v>17.1875</v>
      </c>
      <c r="AZ73" s="12">
        <v>4.45</v>
      </c>
      <c r="BA73" s="12">
        <f>AZ73*2.36</f>
        <v>10.502000000000001</v>
      </c>
      <c r="BB73" s="12">
        <f t="shared" si="146"/>
        <v>26.255000000000003</v>
      </c>
      <c r="BC73" s="12"/>
      <c r="BD73" s="12"/>
      <c r="BE73" s="12"/>
      <c r="BF73" s="13"/>
      <c r="BG73" s="1">
        <f t="shared" si="135"/>
        <v>0.8</v>
      </c>
      <c r="BH73" s="12">
        <f t="shared" si="132"/>
        <v>0.2</v>
      </c>
      <c r="BI73" s="12">
        <f t="shared" si="136"/>
        <v>1</v>
      </c>
    </row>
    <row r="74" spans="1:61" x14ac:dyDescent="0.35">
      <c r="B74" t="s">
        <v>81</v>
      </c>
      <c r="C74" t="s">
        <v>82</v>
      </c>
      <c r="D74" s="12">
        <f t="shared" si="33"/>
        <v>58</v>
      </c>
      <c r="E74" s="12">
        <f t="shared" si="18"/>
        <v>94.16</v>
      </c>
      <c r="F74" s="12">
        <f t="shared" si="137"/>
        <v>247.05967999999999</v>
      </c>
      <c r="G74" s="12">
        <v>25.36</v>
      </c>
      <c r="H74" s="12">
        <f t="shared" si="138"/>
        <v>33.982399999999998</v>
      </c>
      <c r="I74" s="12">
        <f t="shared" si="139"/>
        <v>91.752480000000006</v>
      </c>
      <c r="J74" s="12">
        <v>6.34</v>
      </c>
      <c r="K74" s="12">
        <f t="shared" si="140"/>
        <v>8.4955999999999996</v>
      </c>
      <c r="L74" s="12">
        <f t="shared" si="37"/>
        <v>21.238999999999997</v>
      </c>
      <c r="M74" s="12">
        <v>5</v>
      </c>
      <c r="N74" s="12">
        <f t="shared" si="141"/>
        <v>11.799999999999999</v>
      </c>
      <c r="O74" s="12">
        <f t="shared" si="142"/>
        <v>29.499999999999996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>
        <v>12.4</v>
      </c>
      <c r="AC74" s="12">
        <f t="shared" ref="AC74" si="151">AB74*1.34</f>
        <v>16.616000000000003</v>
      </c>
      <c r="AD74" s="12">
        <f t="shared" si="20"/>
        <v>44.863200000000013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>
        <v>2.8</v>
      </c>
      <c r="AU74" s="12">
        <f t="shared" ref="AU74" si="152">AT74*2.75</f>
        <v>7.6999999999999993</v>
      </c>
      <c r="AV74" s="12">
        <f>AU74*2.7</f>
        <v>20.79</v>
      </c>
      <c r="AW74" s="12">
        <v>3</v>
      </c>
      <c r="AX74" s="12">
        <f t="shared" si="115"/>
        <v>8.25</v>
      </c>
      <c r="AY74" s="12">
        <f t="shared" si="116"/>
        <v>20.625</v>
      </c>
      <c r="AZ74" s="12">
        <v>3.1</v>
      </c>
      <c r="BA74" s="12">
        <f>AZ74*2.36</f>
        <v>7.3159999999999998</v>
      </c>
      <c r="BB74" s="12">
        <f t="shared" si="146"/>
        <v>18.29</v>
      </c>
      <c r="BC74" s="12">
        <v>3.7</v>
      </c>
      <c r="BD74" s="12">
        <f>BC74*0.6</f>
        <v>2.2200000000000002</v>
      </c>
      <c r="BE74" s="12">
        <f>BD74*2.5</f>
        <v>5.5500000000000007</v>
      </c>
      <c r="BF74" s="13"/>
      <c r="BG74" s="1">
        <f t="shared" si="135"/>
        <v>0.8</v>
      </c>
      <c r="BH74" s="12">
        <f t="shared" si="132"/>
        <v>0.2</v>
      </c>
      <c r="BI74" s="12">
        <f t="shared" si="136"/>
        <v>1</v>
      </c>
    </row>
    <row r="75" spans="1:61" x14ac:dyDescent="0.35">
      <c r="A75" t="s">
        <v>110</v>
      </c>
      <c r="B75" t="s">
        <v>59</v>
      </c>
      <c r="C75" t="s">
        <v>111</v>
      </c>
      <c r="D75" s="12">
        <f t="shared" si="33"/>
        <v>58</v>
      </c>
      <c r="E75" s="12">
        <f t="shared" si="18"/>
        <v>88.539500000000018</v>
      </c>
      <c r="F75" s="12">
        <f t="shared" si="137"/>
        <v>232.95315000000005</v>
      </c>
      <c r="G75" s="12">
        <v>19.200000000000003</v>
      </c>
      <c r="H75" s="12">
        <f t="shared" si="138"/>
        <v>25.728000000000005</v>
      </c>
      <c r="I75" s="12">
        <f t="shared" si="139"/>
        <v>69.465600000000023</v>
      </c>
      <c r="J75" s="12">
        <v>4.8000000000000007</v>
      </c>
      <c r="K75" s="12">
        <f t="shared" si="140"/>
        <v>6.4320000000000013</v>
      </c>
      <c r="L75" s="12">
        <f t="shared" si="37"/>
        <v>16.080000000000002</v>
      </c>
      <c r="M75" s="12">
        <v>4.3499999999999996</v>
      </c>
      <c r="N75" s="12">
        <f t="shared" si="141"/>
        <v>10.265999999999998</v>
      </c>
      <c r="O75" s="12">
        <f t="shared" si="142"/>
        <v>25.664999999999996</v>
      </c>
      <c r="P75" s="12">
        <v>3.7</v>
      </c>
      <c r="Q75" s="12">
        <f>P75*2.36</f>
        <v>8.7319999999999993</v>
      </c>
      <c r="R75" s="12">
        <f>Q75*2.5</f>
        <v>21.83</v>
      </c>
      <c r="S75" s="12"/>
      <c r="T75" s="12"/>
      <c r="U75" s="12"/>
      <c r="V75" s="12"/>
      <c r="W75" s="12"/>
      <c r="X75" s="12"/>
      <c r="Y75" s="12"/>
      <c r="Z75" s="12"/>
      <c r="AA75" s="12"/>
      <c r="AB75" s="12">
        <v>13.7</v>
      </c>
      <c r="AC75" s="12">
        <f t="shared" ref="AC75" si="153">AB75*1.34</f>
        <v>18.358000000000001</v>
      </c>
      <c r="AD75" s="12">
        <f t="shared" si="20"/>
        <v>49.566600000000008</v>
      </c>
      <c r="AE75" s="12">
        <v>10.4</v>
      </c>
      <c r="AF75" s="12">
        <f t="shared" ref="AF75:AI142" si="154">AE75*1.34</f>
        <v>13.936000000000002</v>
      </c>
      <c r="AG75" s="12">
        <f t="shared" si="80"/>
        <v>37.627200000000009</v>
      </c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>
        <v>1.85</v>
      </c>
      <c r="AX75" s="12">
        <f t="shared" si="115"/>
        <v>5.0875000000000004</v>
      </c>
      <c r="AY75" s="12">
        <f t="shared" si="116"/>
        <v>12.71875</v>
      </c>
      <c r="AZ75" s="12"/>
      <c r="BA75" s="12"/>
      <c r="BB75" s="12"/>
      <c r="BC75" s="12"/>
      <c r="BD75" s="12"/>
      <c r="BE75" s="12"/>
      <c r="BF75" s="13"/>
      <c r="BG75" s="1">
        <f t="shared" si="135"/>
        <v>0.78</v>
      </c>
      <c r="BH75" s="12">
        <f t="shared" si="132"/>
        <v>0.22</v>
      </c>
      <c r="BI75" s="12">
        <f t="shared" si="136"/>
        <v>1</v>
      </c>
    </row>
    <row r="76" spans="1:61" x14ac:dyDescent="0.35">
      <c r="B76" t="s">
        <v>39</v>
      </c>
      <c r="C76" t="s">
        <v>75</v>
      </c>
      <c r="D76" s="12">
        <f t="shared" si="33"/>
        <v>58.349999999999994</v>
      </c>
      <c r="E76" s="12">
        <f t="shared" si="18"/>
        <v>88.664100000000005</v>
      </c>
      <c r="F76" s="12">
        <f t="shared" si="137"/>
        <v>234.14641</v>
      </c>
      <c r="G76" s="12">
        <v>18.399999999999999</v>
      </c>
      <c r="H76" s="12">
        <f t="shared" si="138"/>
        <v>24.655999999999999</v>
      </c>
      <c r="I76" s="12">
        <f t="shared" si="139"/>
        <v>66.571200000000005</v>
      </c>
      <c r="J76" s="12">
        <v>7.95</v>
      </c>
      <c r="K76" s="12">
        <f t="shared" si="140"/>
        <v>10.653</v>
      </c>
      <c r="L76" s="12">
        <f t="shared" si="37"/>
        <v>26.6325</v>
      </c>
      <c r="M76" s="12">
        <v>3.98</v>
      </c>
      <c r="N76" s="12">
        <f t="shared" si="141"/>
        <v>9.3927999999999994</v>
      </c>
      <c r="O76" s="12">
        <f t="shared" si="142"/>
        <v>23.481999999999999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>
        <v>14.54</v>
      </c>
      <c r="AC76" s="12">
        <f t="shared" ref="AC76" si="155">AB76*1.34</f>
        <v>19.483599999999999</v>
      </c>
      <c r="AD76" s="12">
        <f t="shared" si="20"/>
        <v>52.605719999999998</v>
      </c>
      <c r="AE76" s="12">
        <v>8.93</v>
      </c>
      <c r="AF76" s="12">
        <f t="shared" si="154"/>
        <v>11.966200000000001</v>
      </c>
      <c r="AG76" s="12">
        <f t="shared" si="80"/>
        <v>32.30874</v>
      </c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>
        <v>2.2999999999999998</v>
      </c>
      <c r="AU76" s="12">
        <f t="shared" ref="AU76:AU79" si="156">AT76*2.75</f>
        <v>6.3249999999999993</v>
      </c>
      <c r="AV76" s="12">
        <f t="shared" ref="AV76:AV79" si="157">AU76*2.7</f>
        <v>17.077500000000001</v>
      </c>
      <c r="AW76" s="12">
        <v>2.25</v>
      </c>
      <c r="AX76" s="12">
        <f t="shared" si="115"/>
        <v>6.1875</v>
      </c>
      <c r="AY76" s="12">
        <f t="shared" si="116"/>
        <v>15.46875</v>
      </c>
      <c r="AZ76" s="12"/>
      <c r="BA76" s="12"/>
      <c r="BB76" s="12"/>
      <c r="BC76" s="12"/>
      <c r="BD76" s="12"/>
      <c r="BE76" s="12"/>
      <c r="BF76" s="13"/>
      <c r="BG76" s="1">
        <f t="shared" si="135"/>
        <v>0.8</v>
      </c>
      <c r="BH76" s="12">
        <f t="shared" si="132"/>
        <v>0.2</v>
      </c>
      <c r="BI76" s="12">
        <f t="shared" si="136"/>
        <v>1</v>
      </c>
    </row>
    <row r="77" spans="1:61" x14ac:dyDescent="0.35">
      <c r="A77" t="s">
        <v>57</v>
      </c>
      <c r="B77" t="s">
        <v>39</v>
      </c>
      <c r="C77" t="s">
        <v>67</v>
      </c>
      <c r="D77" s="12">
        <f t="shared" si="33"/>
        <v>58.43</v>
      </c>
      <c r="E77" s="12">
        <f t="shared" ref="E77:E130" si="158">H77+K77+N77+Q77+T77+W77+Z77+AC77+AF77+AI77+AL77+AO77+AU77+AX77+BA77+AR77</f>
        <v>95.554000000000002</v>
      </c>
      <c r="F77" s="12">
        <f t="shared" si="137"/>
        <v>253.43976000000004</v>
      </c>
      <c r="G77" s="12">
        <v>17.559999999999999</v>
      </c>
      <c r="H77" s="12">
        <f t="shared" si="138"/>
        <v>23.5304</v>
      </c>
      <c r="I77" s="12">
        <f t="shared" si="139"/>
        <v>63.532080000000008</v>
      </c>
      <c r="J77" s="12">
        <v>4.3899999999999997</v>
      </c>
      <c r="K77" s="12">
        <f t="shared" si="140"/>
        <v>5.8826000000000001</v>
      </c>
      <c r="L77" s="12">
        <f t="shared" si="37"/>
        <v>14.7065</v>
      </c>
      <c r="M77" s="12">
        <v>7.16</v>
      </c>
      <c r="N77" s="12">
        <f t="shared" si="141"/>
        <v>16.897600000000001</v>
      </c>
      <c r="O77" s="12">
        <f t="shared" si="142"/>
        <v>42.244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>
        <v>12.4</v>
      </c>
      <c r="AC77" s="12">
        <f t="shared" ref="AC77" si="159">AB77*1.34</f>
        <v>16.616000000000003</v>
      </c>
      <c r="AD77" s="12">
        <f t="shared" ref="AD77:AD140" si="160">AC77*2.7</f>
        <v>44.863200000000013</v>
      </c>
      <c r="AE77" s="12">
        <v>9.86</v>
      </c>
      <c r="AF77" s="12">
        <f t="shared" si="154"/>
        <v>13.212400000000001</v>
      </c>
      <c r="AG77" s="12">
        <f t="shared" si="80"/>
        <v>35.673480000000005</v>
      </c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>
        <v>7.06</v>
      </c>
      <c r="AU77" s="12">
        <f t="shared" si="156"/>
        <v>19.414999999999999</v>
      </c>
      <c r="AV77" s="12">
        <f t="shared" si="157"/>
        <v>52.420500000000004</v>
      </c>
      <c r="AW77" s="12"/>
      <c r="AX77" s="12"/>
      <c r="AY77" s="12"/>
      <c r="AZ77" s="12"/>
      <c r="BA77" s="12"/>
      <c r="BB77" s="12"/>
      <c r="BC77" s="12"/>
      <c r="BD77" s="12"/>
      <c r="BE77" s="12"/>
      <c r="BF77" s="13"/>
      <c r="BG77" s="1">
        <f t="shared" si="135"/>
        <v>0.8</v>
      </c>
      <c r="BH77" s="12">
        <f t="shared" si="132"/>
        <v>0.2</v>
      </c>
      <c r="BI77" s="12">
        <f t="shared" si="136"/>
        <v>1</v>
      </c>
    </row>
    <row r="78" spans="1:61" x14ac:dyDescent="0.35">
      <c r="B78" t="s">
        <v>39</v>
      </c>
      <c r="C78" t="s">
        <v>75</v>
      </c>
      <c r="D78" s="12">
        <f t="shared" si="33"/>
        <v>58.46</v>
      </c>
      <c r="E78" s="12">
        <f t="shared" si="158"/>
        <v>88.730800000000002</v>
      </c>
      <c r="F78" s="12">
        <f t="shared" si="137"/>
        <v>234.47875999999999</v>
      </c>
      <c r="G78" s="12">
        <v>23.11</v>
      </c>
      <c r="H78" s="12">
        <f t="shared" si="138"/>
        <v>30.967400000000001</v>
      </c>
      <c r="I78" s="12">
        <f t="shared" si="139"/>
        <v>83.611980000000003</v>
      </c>
      <c r="J78" s="12">
        <v>7.42</v>
      </c>
      <c r="K78" s="12">
        <f t="shared" si="140"/>
        <v>9.9428000000000001</v>
      </c>
      <c r="L78" s="12">
        <f t="shared" si="37"/>
        <v>24.856999999999999</v>
      </c>
      <c r="M78" s="12">
        <v>3.97</v>
      </c>
      <c r="N78" s="12">
        <f t="shared" si="141"/>
        <v>9.3691999999999993</v>
      </c>
      <c r="O78" s="12">
        <f t="shared" si="142"/>
        <v>23.422999999999998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>
        <v>10.54</v>
      </c>
      <c r="AC78" s="12">
        <f t="shared" ref="AC78" si="161">AB78*1.34</f>
        <v>14.1236</v>
      </c>
      <c r="AD78" s="12">
        <f t="shared" si="160"/>
        <v>38.133720000000004</v>
      </c>
      <c r="AE78" s="12">
        <v>8.92</v>
      </c>
      <c r="AF78" s="12">
        <f t="shared" si="154"/>
        <v>11.9528</v>
      </c>
      <c r="AG78" s="12">
        <f t="shared" si="80"/>
        <v>32.272559999999999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>
        <v>2.2599999999999998</v>
      </c>
      <c r="AU78" s="12">
        <f t="shared" si="156"/>
        <v>6.2149999999999999</v>
      </c>
      <c r="AV78" s="12">
        <f t="shared" si="157"/>
        <v>16.7805</v>
      </c>
      <c r="AW78" s="12">
        <v>2.2400000000000002</v>
      </c>
      <c r="AX78" s="12">
        <f t="shared" ref="AX78:AX83" si="162">AW78*2.75</f>
        <v>6.16</v>
      </c>
      <c r="AY78" s="12">
        <f t="shared" ref="AY78:AY83" si="163">AX78*2.5</f>
        <v>15.4</v>
      </c>
      <c r="AZ78" s="12"/>
      <c r="BA78" s="12"/>
      <c r="BB78" s="12"/>
      <c r="BC78" s="12"/>
      <c r="BD78" s="12"/>
      <c r="BE78" s="12"/>
      <c r="BF78" s="13"/>
      <c r="BG78" s="1">
        <f t="shared" si="135"/>
        <v>0.81</v>
      </c>
      <c r="BH78" s="12">
        <f t="shared" si="132"/>
        <v>0.19</v>
      </c>
      <c r="BI78" s="12">
        <f t="shared" si="136"/>
        <v>1</v>
      </c>
    </row>
    <row r="79" spans="1:61" x14ac:dyDescent="0.35">
      <c r="B79" t="s">
        <v>39</v>
      </c>
      <c r="C79" t="s">
        <v>53</v>
      </c>
      <c r="D79" s="12">
        <f t="shared" si="33"/>
        <v>58.500000000000007</v>
      </c>
      <c r="E79" s="12">
        <f t="shared" si="158"/>
        <v>93.484499999999997</v>
      </c>
      <c r="F79" s="12">
        <f t="shared" si="137"/>
        <v>245.35065000000003</v>
      </c>
      <c r="G79" s="12">
        <v>16.899999999999999</v>
      </c>
      <c r="H79" s="12">
        <f t="shared" si="138"/>
        <v>22.646000000000001</v>
      </c>
      <c r="I79" s="12">
        <f t="shared" si="139"/>
        <v>61.144200000000005</v>
      </c>
      <c r="J79" s="12">
        <v>8.25</v>
      </c>
      <c r="K79" s="12">
        <f t="shared" si="140"/>
        <v>11.055000000000001</v>
      </c>
      <c r="L79" s="12">
        <f t="shared" si="37"/>
        <v>27.637500000000003</v>
      </c>
      <c r="M79" s="12">
        <v>4.5</v>
      </c>
      <c r="N79" s="12">
        <f t="shared" si="141"/>
        <v>10.62</v>
      </c>
      <c r="O79" s="12">
        <f t="shared" si="142"/>
        <v>26.549999999999997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>
        <v>12.05</v>
      </c>
      <c r="AC79" s="12">
        <f t="shared" ref="AC79" si="164">AB79*1.34</f>
        <v>16.147000000000002</v>
      </c>
      <c r="AD79" s="12">
        <f t="shared" si="160"/>
        <v>43.596900000000005</v>
      </c>
      <c r="AE79" s="12">
        <v>9.35</v>
      </c>
      <c r="AF79" s="12">
        <f t="shared" si="154"/>
        <v>12.529</v>
      </c>
      <c r="AG79" s="12">
        <f t="shared" si="80"/>
        <v>33.828299999999999</v>
      </c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>
        <v>2.5</v>
      </c>
      <c r="AU79" s="12">
        <f t="shared" si="156"/>
        <v>6.875</v>
      </c>
      <c r="AV79" s="12">
        <f t="shared" si="157"/>
        <v>18.5625</v>
      </c>
      <c r="AW79" s="12">
        <v>4.95</v>
      </c>
      <c r="AX79" s="12">
        <f t="shared" si="162"/>
        <v>13.612500000000001</v>
      </c>
      <c r="AY79" s="12">
        <f t="shared" si="163"/>
        <v>34.03125</v>
      </c>
      <c r="AZ79" s="12"/>
      <c r="BA79" s="12"/>
      <c r="BB79" s="12"/>
      <c r="BC79" s="12"/>
      <c r="BD79" s="12"/>
      <c r="BE79" s="12"/>
      <c r="BF79" s="13"/>
      <c r="BG79" s="1">
        <f t="shared" si="135"/>
        <v>0.78</v>
      </c>
      <c r="BH79" s="12">
        <f t="shared" si="132"/>
        <v>0.22</v>
      </c>
      <c r="BI79" s="12">
        <f t="shared" si="136"/>
        <v>1</v>
      </c>
    </row>
    <row r="80" spans="1:61" x14ac:dyDescent="0.35">
      <c r="B80" t="s">
        <v>37</v>
      </c>
      <c r="C80" t="s">
        <v>42</v>
      </c>
      <c r="D80" s="12">
        <f t="shared" si="33"/>
        <v>58.599999999999994</v>
      </c>
      <c r="E80" s="12">
        <f t="shared" si="158"/>
        <v>88.742000000000004</v>
      </c>
      <c r="F80" s="12">
        <f t="shared" si="137"/>
        <v>233.64164</v>
      </c>
      <c r="G80" s="12">
        <v>22.080000000000002</v>
      </c>
      <c r="H80" s="12">
        <f t="shared" si="138"/>
        <v>29.587200000000003</v>
      </c>
      <c r="I80" s="12">
        <f t="shared" si="139"/>
        <v>79.885440000000017</v>
      </c>
      <c r="J80" s="12">
        <v>5.5200000000000005</v>
      </c>
      <c r="K80" s="12">
        <f t="shared" si="140"/>
        <v>7.3968000000000007</v>
      </c>
      <c r="L80" s="12">
        <f t="shared" si="37"/>
        <v>18.492000000000001</v>
      </c>
      <c r="M80" s="12">
        <v>3.4</v>
      </c>
      <c r="N80" s="12">
        <f t="shared" si="141"/>
        <v>8.0239999999999991</v>
      </c>
      <c r="O80" s="12">
        <f t="shared" si="142"/>
        <v>20.059999999999999</v>
      </c>
      <c r="P80" s="12">
        <v>3.3</v>
      </c>
      <c r="Q80" s="12">
        <f>P80*2.36</f>
        <v>7.7879999999999994</v>
      </c>
      <c r="R80" s="12">
        <f>Q80*2.5</f>
        <v>19.47</v>
      </c>
      <c r="S80" s="12"/>
      <c r="T80" s="12"/>
      <c r="U80" s="12"/>
      <c r="V80" s="12"/>
      <c r="W80" s="12"/>
      <c r="X80" s="12"/>
      <c r="Y80" s="12"/>
      <c r="Z80" s="12"/>
      <c r="AA80" s="12"/>
      <c r="AB80" s="12">
        <v>13</v>
      </c>
      <c r="AC80" s="12">
        <f t="shared" ref="AC80" si="165">AB80*1.34</f>
        <v>17.420000000000002</v>
      </c>
      <c r="AD80" s="12">
        <f t="shared" si="160"/>
        <v>47.034000000000006</v>
      </c>
      <c r="AE80" s="12">
        <v>8.9</v>
      </c>
      <c r="AF80" s="12">
        <f t="shared" si="154"/>
        <v>11.926000000000002</v>
      </c>
      <c r="AG80" s="12">
        <f t="shared" si="80"/>
        <v>32.200200000000009</v>
      </c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>
        <v>2.4</v>
      </c>
      <c r="AX80" s="12">
        <f t="shared" si="162"/>
        <v>6.6</v>
      </c>
      <c r="AY80" s="12">
        <f t="shared" si="163"/>
        <v>16.5</v>
      </c>
      <c r="AZ80" s="12"/>
      <c r="BA80" s="12"/>
      <c r="BB80" s="12"/>
      <c r="BC80" s="12">
        <v>6.5</v>
      </c>
      <c r="BD80" s="12">
        <f>BC80*0.6</f>
        <v>3.9</v>
      </c>
      <c r="BE80" s="12">
        <f>BD80*2.5</f>
        <v>9.75</v>
      </c>
      <c r="BF80" s="13"/>
      <c r="BG80" s="1">
        <f t="shared" si="135"/>
        <v>0.79</v>
      </c>
      <c r="BH80" s="12">
        <f t="shared" si="132"/>
        <v>0.21</v>
      </c>
      <c r="BI80" s="12">
        <f t="shared" si="136"/>
        <v>1</v>
      </c>
    </row>
    <row r="81" spans="1:61" x14ac:dyDescent="0.35">
      <c r="B81" t="s">
        <v>39</v>
      </c>
      <c r="C81" t="s">
        <v>67</v>
      </c>
      <c r="D81" s="12">
        <f t="shared" si="33"/>
        <v>58.960000000000008</v>
      </c>
      <c r="E81" s="12">
        <f t="shared" si="158"/>
        <v>88.359800000000021</v>
      </c>
      <c r="F81" s="12">
        <f t="shared" si="137"/>
        <v>233.03936400000009</v>
      </c>
      <c r="G81" s="12">
        <v>21.608000000000004</v>
      </c>
      <c r="H81" s="12">
        <f t="shared" si="138"/>
        <v>28.954720000000009</v>
      </c>
      <c r="I81" s="12">
        <f t="shared" si="139"/>
        <v>78.177744000000033</v>
      </c>
      <c r="J81" s="12">
        <v>5.402000000000001</v>
      </c>
      <c r="K81" s="12">
        <f t="shared" si="140"/>
        <v>7.2386800000000022</v>
      </c>
      <c r="L81" s="12">
        <f t="shared" si="37"/>
        <v>18.096700000000006</v>
      </c>
      <c r="M81" s="12">
        <v>5.88</v>
      </c>
      <c r="N81" s="12">
        <f t="shared" si="141"/>
        <v>13.876799999999999</v>
      </c>
      <c r="O81" s="12">
        <f t="shared" si="142"/>
        <v>34.692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>
        <v>13.33</v>
      </c>
      <c r="AC81" s="12">
        <f t="shared" ref="AC81" si="166">AB81*1.34</f>
        <v>17.862200000000001</v>
      </c>
      <c r="AD81" s="12">
        <f t="shared" si="160"/>
        <v>48.227940000000004</v>
      </c>
      <c r="AE81" s="12">
        <v>10.36</v>
      </c>
      <c r="AF81" s="12">
        <f t="shared" si="154"/>
        <v>13.882400000000001</v>
      </c>
      <c r="AG81" s="12">
        <f t="shared" si="80"/>
        <v>37.482480000000002</v>
      </c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>
        <v>2.38</v>
      </c>
      <c r="AX81" s="12">
        <f t="shared" si="162"/>
        <v>6.5449999999999999</v>
      </c>
      <c r="AY81" s="12">
        <f t="shared" si="163"/>
        <v>16.362500000000001</v>
      </c>
      <c r="AZ81" s="12"/>
      <c r="BA81" s="12"/>
      <c r="BB81" s="12"/>
      <c r="BC81" s="12"/>
      <c r="BD81" s="12"/>
      <c r="BE81" s="12"/>
      <c r="BF81" s="13"/>
      <c r="BG81" s="1">
        <f t="shared" si="135"/>
        <v>0.81</v>
      </c>
      <c r="BH81" s="12">
        <f t="shared" si="132"/>
        <v>0.19</v>
      </c>
      <c r="BI81" s="12">
        <f t="shared" si="136"/>
        <v>1</v>
      </c>
    </row>
    <row r="82" spans="1:61" x14ac:dyDescent="0.35">
      <c r="B82" t="s">
        <v>37</v>
      </c>
      <c r="C82" t="s">
        <v>42</v>
      </c>
      <c r="D82" s="12">
        <f t="shared" si="33"/>
        <v>59</v>
      </c>
      <c r="E82" s="12">
        <f t="shared" si="158"/>
        <v>89.38</v>
      </c>
      <c r="F82" s="12">
        <f t="shared" si="137"/>
        <v>235.30632000000003</v>
      </c>
      <c r="G82" s="12">
        <v>22.240000000000002</v>
      </c>
      <c r="H82" s="12">
        <f t="shared" si="138"/>
        <v>29.801600000000004</v>
      </c>
      <c r="I82" s="12">
        <f t="shared" si="139"/>
        <v>80.464320000000015</v>
      </c>
      <c r="J82" s="12">
        <v>5.5600000000000005</v>
      </c>
      <c r="K82" s="12">
        <f t="shared" si="140"/>
        <v>7.450400000000001</v>
      </c>
      <c r="L82" s="12">
        <f t="shared" si="37"/>
        <v>18.626000000000001</v>
      </c>
      <c r="M82" s="12">
        <v>3.4</v>
      </c>
      <c r="N82" s="12">
        <f t="shared" si="141"/>
        <v>8.0239999999999991</v>
      </c>
      <c r="O82" s="12">
        <f t="shared" si="142"/>
        <v>20.059999999999999</v>
      </c>
      <c r="P82" s="12">
        <v>3.4</v>
      </c>
      <c r="Q82" s="12">
        <f>P82*2.36</f>
        <v>8.0239999999999991</v>
      </c>
      <c r="R82" s="12">
        <f>Q82*2.5</f>
        <v>20.059999999999999</v>
      </c>
      <c r="S82" s="12"/>
      <c r="T82" s="12"/>
      <c r="U82" s="12"/>
      <c r="V82" s="12"/>
      <c r="W82" s="12"/>
      <c r="X82" s="12"/>
      <c r="Y82" s="12"/>
      <c r="Z82" s="12"/>
      <c r="AA82" s="12"/>
      <c r="AB82" s="12">
        <v>13</v>
      </c>
      <c r="AC82" s="12">
        <f t="shared" ref="AC82" si="167">AB82*1.34</f>
        <v>17.420000000000002</v>
      </c>
      <c r="AD82" s="12">
        <f t="shared" si="160"/>
        <v>47.034000000000006</v>
      </c>
      <c r="AE82" s="12">
        <v>9</v>
      </c>
      <c r="AF82" s="12">
        <f t="shared" si="154"/>
        <v>12.06</v>
      </c>
      <c r="AG82" s="12">
        <f t="shared" si="80"/>
        <v>32.562000000000005</v>
      </c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>
        <v>2.4</v>
      </c>
      <c r="AX82" s="12">
        <f t="shared" si="162"/>
        <v>6.6</v>
      </c>
      <c r="AY82" s="12">
        <f t="shared" si="163"/>
        <v>16.5</v>
      </c>
      <c r="AZ82" s="12"/>
      <c r="BA82" s="12"/>
      <c r="BB82" s="12"/>
      <c r="BC82" s="12">
        <v>6</v>
      </c>
      <c r="BD82" s="12">
        <f>BC82*0.6</f>
        <v>3.5999999999999996</v>
      </c>
      <c r="BE82" s="12">
        <f>BD82*2.5</f>
        <v>9</v>
      </c>
      <c r="BF82" s="13"/>
      <c r="BG82" s="1">
        <f t="shared" si="135"/>
        <v>0.79</v>
      </c>
      <c r="BH82" s="12">
        <f t="shared" si="132"/>
        <v>0.21</v>
      </c>
      <c r="BI82" s="12">
        <f t="shared" si="136"/>
        <v>1</v>
      </c>
    </row>
    <row r="83" spans="1:61" x14ac:dyDescent="0.35">
      <c r="B83" t="s">
        <v>39</v>
      </c>
      <c r="C83" t="s">
        <v>66</v>
      </c>
      <c r="D83" s="12">
        <f t="shared" si="33"/>
        <v>59.18</v>
      </c>
      <c r="E83" s="12">
        <f t="shared" si="158"/>
        <v>92.574100000000016</v>
      </c>
      <c r="F83" s="12">
        <f t="shared" si="137"/>
        <v>242.64719000000002</v>
      </c>
      <c r="G83" s="12">
        <v>16.3</v>
      </c>
      <c r="H83" s="12">
        <f t="shared" si="138"/>
        <v>21.842000000000002</v>
      </c>
      <c r="I83" s="12">
        <f t="shared" si="139"/>
        <v>58.973400000000012</v>
      </c>
      <c r="J83" s="12">
        <v>13.38</v>
      </c>
      <c r="K83" s="12">
        <f t="shared" si="140"/>
        <v>17.929200000000002</v>
      </c>
      <c r="L83" s="12">
        <f t="shared" si="37"/>
        <v>44.823000000000008</v>
      </c>
      <c r="M83" s="12">
        <v>3.82</v>
      </c>
      <c r="N83" s="12">
        <f t="shared" si="141"/>
        <v>9.0151999999999983</v>
      </c>
      <c r="O83" s="12">
        <f t="shared" si="142"/>
        <v>22.537999999999997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>
        <v>10.33</v>
      </c>
      <c r="AC83" s="12">
        <f t="shared" ref="AC83" si="168">AB83*1.34</f>
        <v>13.8422</v>
      </c>
      <c r="AD83" s="12">
        <f t="shared" si="160"/>
        <v>37.373940000000005</v>
      </c>
      <c r="AE83" s="12">
        <v>8.6999999999999993</v>
      </c>
      <c r="AF83" s="12">
        <f t="shared" si="154"/>
        <v>11.657999999999999</v>
      </c>
      <c r="AG83" s="12">
        <f t="shared" si="80"/>
        <v>31.476600000000001</v>
      </c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>
        <v>3.17</v>
      </c>
      <c r="AU83" s="12">
        <f t="shared" ref="AU83:AU90" si="169">AT83*2.75</f>
        <v>8.7174999999999994</v>
      </c>
      <c r="AV83" s="12">
        <f t="shared" ref="AV83:AV90" si="170">AU83*2.7</f>
        <v>23.53725</v>
      </c>
      <c r="AW83" s="12">
        <v>3.48</v>
      </c>
      <c r="AX83" s="12">
        <f t="shared" si="162"/>
        <v>9.57</v>
      </c>
      <c r="AY83" s="12">
        <f t="shared" si="163"/>
        <v>23.925000000000001</v>
      </c>
      <c r="AZ83" s="12"/>
      <c r="BA83" s="12"/>
      <c r="BB83" s="12"/>
      <c r="BC83" s="12"/>
      <c r="BD83" s="12"/>
      <c r="BE83" s="12"/>
      <c r="BF83" s="13"/>
      <c r="BG83" s="1">
        <f t="shared" si="135"/>
        <v>0.71</v>
      </c>
      <c r="BH83" s="12">
        <f t="shared" si="132"/>
        <v>0.28999999999999998</v>
      </c>
      <c r="BI83" s="12">
        <f t="shared" si="136"/>
        <v>1</v>
      </c>
    </row>
    <row r="84" spans="1:61" x14ac:dyDescent="0.35">
      <c r="A84" t="s">
        <v>57</v>
      </c>
      <c r="C84" t="s">
        <v>65</v>
      </c>
      <c r="D84" s="12">
        <f t="shared" si="33"/>
        <v>59.25</v>
      </c>
      <c r="E84" s="12">
        <f t="shared" si="158"/>
        <v>92.884499999999989</v>
      </c>
      <c r="F84" s="12">
        <f t="shared" si="137"/>
        <v>246.44495000000001</v>
      </c>
      <c r="G84" s="12">
        <v>19.399999999999999</v>
      </c>
      <c r="H84" s="12">
        <f t="shared" si="138"/>
        <v>25.995999999999999</v>
      </c>
      <c r="I84" s="12">
        <f t="shared" si="139"/>
        <v>70.1892</v>
      </c>
      <c r="J84" s="12">
        <v>7.4</v>
      </c>
      <c r="K84" s="12">
        <f t="shared" si="140"/>
        <v>9.9160000000000004</v>
      </c>
      <c r="L84" s="12">
        <f t="shared" si="37"/>
        <v>24.79</v>
      </c>
      <c r="M84" s="12">
        <v>5</v>
      </c>
      <c r="N84" s="12">
        <f t="shared" si="141"/>
        <v>11.799999999999999</v>
      </c>
      <c r="O84" s="12">
        <f t="shared" si="142"/>
        <v>29.499999999999996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>
        <v>12.7</v>
      </c>
      <c r="AC84" s="12">
        <f t="shared" ref="AC84" si="171">AB84*1.34</f>
        <v>17.018000000000001</v>
      </c>
      <c r="AD84" s="12">
        <f t="shared" si="160"/>
        <v>45.948600000000006</v>
      </c>
      <c r="AE84" s="12">
        <v>8.8000000000000007</v>
      </c>
      <c r="AF84" s="12">
        <f t="shared" si="154"/>
        <v>11.792000000000002</v>
      </c>
      <c r="AG84" s="12">
        <f t="shared" si="80"/>
        <v>31.838400000000007</v>
      </c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>
        <v>5.95</v>
      </c>
      <c r="AU84" s="12">
        <f t="shared" si="169"/>
        <v>16.362500000000001</v>
      </c>
      <c r="AV84" s="12">
        <f t="shared" si="170"/>
        <v>44.178750000000008</v>
      </c>
      <c r="AW84" s="12"/>
      <c r="AX84" s="12"/>
      <c r="AY84" s="12"/>
      <c r="AZ84" s="12"/>
      <c r="BA84" s="12"/>
      <c r="BB84" s="12"/>
      <c r="BC84" s="12"/>
      <c r="BD84" s="12"/>
      <c r="BE84" s="12"/>
      <c r="BF84" s="13"/>
      <c r="BG84" s="1">
        <f t="shared" si="135"/>
        <v>0.79</v>
      </c>
      <c r="BH84" s="12">
        <f t="shared" si="132"/>
        <v>0.21</v>
      </c>
      <c r="BI84" s="12">
        <f t="shared" si="136"/>
        <v>1</v>
      </c>
    </row>
    <row r="85" spans="1:61" x14ac:dyDescent="0.35">
      <c r="B85" t="s">
        <v>39</v>
      </c>
      <c r="C85" t="s">
        <v>66</v>
      </c>
      <c r="D85" s="12">
        <f t="shared" si="33"/>
        <v>59.3</v>
      </c>
      <c r="E85" s="12">
        <f t="shared" si="158"/>
        <v>95.145999999999987</v>
      </c>
      <c r="F85" s="12">
        <f t="shared" si="137"/>
        <v>250.39264000000003</v>
      </c>
      <c r="G85" s="12">
        <v>17.7</v>
      </c>
      <c r="H85" s="12">
        <f t="shared" si="138"/>
        <v>23.718</v>
      </c>
      <c r="I85" s="12">
        <f t="shared" si="139"/>
        <v>64.038600000000002</v>
      </c>
      <c r="J85" s="12">
        <v>10.39</v>
      </c>
      <c r="K85" s="12">
        <f t="shared" si="140"/>
        <v>13.922600000000001</v>
      </c>
      <c r="L85" s="12">
        <f t="shared" si="37"/>
        <v>34.8065</v>
      </c>
      <c r="M85" s="12">
        <v>3.82</v>
      </c>
      <c r="N85" s="12">
        <f t="shared" si="141"/>
        <v>9.0151999999999983</v>
      </c>
      <c r="O85" s="12">
        <f t="shared" si="142"/>
        <v>22.537999999999997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>
        <v>10.33</v>
      </c>
      <c r="AC85" s="12">
        <f t="shared" ref="AC85" si="172">AB85*1.34</f>
        <v>13.8422</v>
      </c>
      <c r="AD85" s="12">
        <f t="shared" si="160"/>
        <v>37.373940000000005</v>
      </c>
      <c r="AE85" s="12">
        <v>8.6999999999999993</v>
      </c>
      <c r="AF85" s="12">
        <f t="shared" si="154"/>
        <v>11.657999999999999</v>
      </c>
      <c r="AG85" s="12">
        <f t="shared" si="80"/>
        <v>31.476600000000001</v>
      </c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>
        <v>4.88</v>
      </c>
      <c r="AU85" s="12">
        <f t="shared" si="169"/>
        <v>13.42</v>
      </c>
      <c r="AV85" s="12">
        <f t="shared" si="170"/>
        <v>36.234000000000002</v>
      </c>
      <c r="AW85" s="12">
        <v>3.48</v>
      </c>
      <c r="AX85" s="12">
        <f t="shared" ref="AX85:AX91" si="173">AW85*2.75</f>
        <v>9.57</v>
      </c>
      <c r="AY85" s="12">
        <f t="shared" ref="AY85:AY91" si="174">AX85*2.5</f>
        <v>23.925000000000001</v>
      </c>
      <c r="AZ85" s="12"/>
      <c r="BA85" s="12"/>
      <c r="BB85" s="12"/>
      <c r="BC85" s="12"/>
      <c r="BD85" s="12"/>
      <c r="BE85" s="12"/>
      <c r="BF85" s="13"/>
      <c r="BG85" s="1">
        <f t="shared" si="135"/>
        <v>0.76</v>
      </c>
      <c r="BH85" s="12">
        <f t="shared" si="132"/>
        <v>0.24</v>
      </c>
      <c r="BI85" s="12">
        <f t="shared" si="136"/>
        <v>1</v>
      </c>
    </row>
    <row r="86" spans="1:61" x14ac:dyDescent="0.35">
      <c r="B86" t="s">
        <v>39</v>
      </c>
      <c r="C86" t="s">
        <v>56</v>
      </c>
      <c r="D86" s="12">
        <f t="shared" ref="D86:D149" si="175">G86+J86+M86+P86+S86+V86+Y86+AB86+AE86+AH86+AK86+AN86+AT86+AW86+AZ86+AQ86</f>
        <v>59.41</v>
      </c>
      <c r="E86" s="12">
        <f t="shared" si="158"/>
        <v>96.446299999999994</v>
      </c>
      <c r="F86" s="12">
        <f t="shared" si="137"/>
        <v>253.80811000000003</v>
      </c>
      <c r="G86" s="12">
        <v>18.78</v>
      </c>
      <c r="H86" s="12">
        <f t="shared" si="138"/>
        <v>25.165200000000002</v>
      </c>
      <c r="I86" s="12">
        <f t="shared" si="139"/>
        <v>67.946040000000011</v>
      </c>
      <c r="J86" s="12">
        <v>6.27</v>
      </c>
      <c r="K86" s="12">
        <f t="shared" si="140"/>
        <v>8.4017999999999997</v>
      </c>
      <c r="L86" s="12">
        <f t="shared" si="37"/>
        <v>21.0045</v>
      </c>
      <c r="M86" s="12">
        <v>3.88</v>
      </c>
      <c r="N86" s="12">
        <f t="shared" si="141"/>
        <v>9.1567999999999987</v>
      </c>
      <c r="O86" s="12">
        <f t="shared" si="142"/>
        <v>22.891999999999996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>
        <v>10.67</v>
      </c>
      <c r="AC86" s="12">
        <f t="shared" ref="AC86" si="176">AB86*1.34</f>
        <v>14.297800000000001</v>
      </c>
      <c r="AD86" s="12">
        <f t="shared" si="160"/>
        <v>38.604060000000004</v>
      </c>
      <c r="AE86" s="12">
        <v>10.07</v>
      </c>
      <c r="AF86" s="12">
        <f t="shared" si="154"/>
        <v>13.493800000000002</v>
      </c>
      <c r="AG86" s="12">
        <f t="shared" si="80"/>
        <v>36.433260000000011</v>
      </c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>
        <v>3.82</v>
      </c>
      <c r="AU86" s="12">
        <f t="shared" si="169"/>
        <v>10.504999999999999</v>
      </c>
      <c r="AV86" s="12">
        <f t="shared" si="170"/>
        <v>28.363499999999998</v>
      </c>
      <c r="AW86" s="12">
        <v>3.73</v>
      </c>
      <c r="AX86" s="12">
        <f t="shared" si="173"/>
        <v>10.2575</v>
      </c>
      <c r="AY86" s="12">
        <f t="shared" si="174"/>
        <v>25.643750000000001</v>
      </c>
      <c r="AZ86" s="12">
        <v>2.19</v>
      </c>
      <c r="BA86" s="12">
        <f>AZ86*2.36</f>
        <v>5.1683999999999992</v>
      </c>
      <c r="BB86" s="12">
        <f>BA86*2.5</f>
        <v>12.920999999999998</v>
      </c>
      <c r="BC86" s="12"/>
      <c r="BD86" s="12"/>
      <c r="BE86" s="12"/>
      <c r="BF86" s="13"/>
      <c r="BG86" s="1">
        <f t="shared" si="135"/>
        <v>0.83</v>
      </c>
      <c r="BH86" s="12">
        <f t="shared" si="132"/>
        <v>0.17</v>
      </c>
      <c r="BI86" s="12">
        <f t="shared" si="136"/>
        <v>1</v>
      </c>
    </row>
    <row r="87" spans="1:61" x14ac:dyDescent="0.35">
      <c r="B87" t="s">
        <v>39</v>
      </c>
      <c r="C87" t="s">
        <v>74</v>
      </c>
      <c r="D87" s="12">
        <f t="shared" si="175"/>
        <v>59.45</v>
      </c>
      <c r="E87" s="12">
        <f t="shared" si="158"/>
        <v>98.686000000000007</v>
      </c>
      <c r="F87" s="12">
        <f t="shared" si="137"/>
        <v>259.33730000000003</v>
      </c>
      <c r="G87" s="12">
        <v>16.55</v>
      </c>
      <c r="H87" s="12">
        <f t="shared" si="138"/>
        <v>22.177000000000003</v>
      </c>
      <c r="I87" s="12">
        <f t="shared" si="139"/>
        <v>59.877900000000011</v>
      </c>
      <c r="J87" s="12">
        <v>7.35</v>
      </c>
      <c r="K87" s="12">
        <f t="shared" si="140"/>
        <v>9.8490000000000002</v>
      </c>
      <c r="L87" s="12">
        <f t="shared" ref="L87:L150" si="177">K87*2.5</f>
        <v>24.622500000000002</v>
      </c>
      <c r="M87" s="12">
        <v>4.55</v>
      </c>
      <c r="N87" s="12">
        <f t="shared" si="141"/>
        <v>10.738</v>
      </c>
      <c r="O87" s="12">
        <f t="shared" si="142"/>
        <v>26.844999999999999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>
        <v>11.7</v>
      </c>
      <c r="AC87" s="12">
        <f t="shared" ref="AC87" si="178">AB87*1.34</f>
        <v>15.678000000000001</v>
      </c>
      <c r="AD87" s="12">
        <f t="shared" si="160"/>
        <v>42.330600000000004</v>
      </c>
      <c r="AE87" s="12">
        <v>9.1</v>
      </c>
      <c r="AF87" s="12">
        <f t="shared" si="154"/>
        <v>12.194000000000001</v>
      </c>
      <c r="AG87" s="12">
        <f t="shared" si="80"/>
        <v>32.923800000000007</v>
      </c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>
        <v>4.75</v>
      </c>
      <c r="AU87" s="12">
        <f t="shared" si="169"/>
        <v>13.0625</v>
      </c>
      <c r="AV87" s="12">
        <f t="shared" si="170"/>
        <v>35.268750000000004</v>
      </c>
      <c r="AW87" s="12">
        <v>5.45</v>
      </c>
      <c r="AX87" s="12">
        <f t="shared" si="173"/>
        <v>14.987500000000001</v>
      </c>
      <c r="AY87" s="12">
        <f t="shared" si="174"/>
        <v>37.46875</v>
      </c>
      <c r="AZ87" s="12"/>
      <c r="BA87" s="12"/>
      <c r="BB87" s="12"/>
      <c r="BC87" s="12"/>
      <c r="BD87" s="12"/>
      <c r="BE87" s="12"/>
      <c r="BF87" s="13"/>
      <c r="BG87" s="1">
        <f t="shared" si="135"/>
        <v>0.8</v>
      </c>
      <c r="BH87" s="12">
        <f t="shared" si="132"/>
        <v>0.2</v>
      </c>
      <c r="BI87" s="12">
        <f t="shared" si="136"/>
        <v>1</v>
      </c>
    </row>
    <row r="88" spans="1:61" x14ac:dyDescent="0.35">
      <c r="B88" t="s">
        <v>39</v>
      </c>
      <c r="C88" t="s">
        <v>74</v>
      </c>
      <c r="D88" s="12">
        <f t="shared" si="175"/>
        <v>59.599999999999994</v>
      </c>
      <c r="E88" s="12">
        <f t="shared" si="158"/>
        <v>96.301000000000002</v>
      </c>
      <c r="F88" s="12">
        <f t="shared" si="137"/>
        <v>253.49550000000002</v>
      </c>
      <c r="G88" s="12">
        <v>18.149999999999999</v>
      </c>
      <c r="H88" s="12">
        <f t="shared" si="138"/>
        <v>24.320999999999998</v>
      </c>
      <c r="I88" s="12">
        <f t="shared" si="139"/>
        <v>65.666700000000006</v>
      </c>
      <c r="J88" s="12">
        <v>7.1</v>
      </c>
      <c r="K88" s="12">
        <f t="shared" si="140"/>
        <v>9.5139999999999993</v>
      </c>
      <c r="L88" s="12">
        <f t="shared" si="177"/>
        <v>23.784999999999997</v>
      </c>
      <c r="M88" s="12">
        <v>3.95</v>
      </c>
      <c r="N88" s="12">
        <f t="shared" si="141"/>
        <v>9.3219999999999992</v>
      </c>
      <c r="O88" s="12">
        <f t="shared" si="142"/>
        <v>23.305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>
        <v>12.2</v>
      </c>
      <c r="AC88" s="12">
        <f t="shared" ref="AC88" si="179">AB88*1.34</f>
        <v>16.347999999999999</v>
      </c>
      <c r="AD88" s="12">
        <f t="shared" si="160"/>
        <v>44.139600000000002</v>
      </c>
      <c r="AE88" s="12">
        <v>9.4</v>
      </c>
      <c r="AF88" s="12">
        <f t="shared" si="154"/>
        <v>12.596000000000002</v>
      </c>
      <c r="AG88" s="12">
        <f t="shared" si="80"/>
        <v>34.009200000000007</v>
      </c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>
        <v>3.8</v>
      </c>
      <c r="AU88" s="12">
        <f t="shared" si="169"/>
        <v>10.45</v>
      </c>
      <c r="AV88" s="12">
        <f t="shared" si="170"/>
        <v>28.215</v>
      </c>
      <c r="AW88" s="12">
        <v>5</v>
      </c>
      <c r="AX88" s="12">
        <f t="shared" si="173"/>
        <v>13.75</v>
      </c>
      <c r="AY88" s="12">
        <f t="shared" si="174"/>
        <v>34.375</v>
      </c>
      <c r="AZ88" s="12"/>
      <c r="BA88" s="12"/>
      <c r="BB88" s="12"/>
      <c r="BC88" s="12"/>
      <c r="BD88" s="12"/>
      <c r="BE88" s="12"/>
      <c r="BF88" s="13"/>
      <c r="BG88" s="1">
        <f t="shared" si="135"/>
        <v>0.81</v>
      </c>
      <c r="BH88" s="12">
        <f t="shared" si="132"/>
        <v>0.19</v>
      </c>
      <c r="BI88" s="12">
        <f t="shared" si="136"/>
        <v>1</v>
      </c>
    </row>
    <row r="89" spans="1:61" x14ac:dyDescent="0.35">
      <c r="B89" t="s">
        <v>39</v>
      </c>
      <c r="C89" t="s">
        <v>74</v>
      </c>
      <c r="D89" s="12">
        <f t="shared" si="175"/>
        <v>59.85</v>
      </c>
      <c r="E89" s="12">
        <f t="shared" si="158"/>
        <v>94.617000000000004</v>
      </c>
      <c r="F89" s="12">
        <f t="shared" si="137"/>
        <v>249.24890000000002</v>
      </c>
      <c r="G89" s="12">
        <v>18.2</v>
      </c>
      <c r="H89" s="12">
        <f t="shared" si="138"/>
        <v>24.388000000000002</v>
      </c>
      <c r="I89" s="12">
        <f t="shared" si="139"/>
        <v>65.847600000000014</v>
      </c>
      <c r="J89" s="12">
        <v>7.15</v>
      </c>
      <c r="K89" s="12">
        <f t="shared" si="140"/>
        <v>9.5810000000000013</v>
      </c>
      <c r="L89" s="12">
        <f t="shared" si="177"/>
        <v>23.952500000000004</v>
      </c>
      <c r="M89" s="12">
        <v>5.15</v>
      </c>
      <c r="N89" s="12">
        <f t="shared" si="141"/>
        <v>12.154</v>
      </c>
      <c r="O89" s="12">
        <f t="shared" si="142"/>
        <v>30.384999999999998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>
        <v>12.7</v>
      </c>
      <c r="AC89" s="12">
        <f t="shared" ref="AC89" si="180">AB89*1.34</f>
        <v>17.018000000000001</v>
      </c>
      <c r="AD89" s="12">
        <f t="shared" si="160"/>
        <v>45.948600000000006</v>
      </c>
      <c r="AE89" s="12">
        <v>10.15</v>
      </c>
      <c r="AF89" s="12">
        <f t="shared" si="154"/>
        <v>13.601000000000001</v>
      </c>
      <c r="AG89" s="12">
        <f t="shared" si="80"/>
        <v>36.722700000000003</v>
      </c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>
        <v>3.1</v>
      </c>
      <c r="AU89" s="12">
        <f t="shared" si="169"/>
        <v>8.5250000000000004</v>
      </c>
      <c r="AV89" s="12">
        <f t="shared" si="170"/>
        <v>23.017500000000002</v>
      </c>
      <c r="AW89" s="12">
        <v>3.4</v>
      </c>
      <c r="AX89" s="12">
        <f t="shared" si="173"/>
        <v>9.35</v>
      </c>
      <c r="AY89" s="12">
        <f t="shared" si="174"/>
        <v>23.375</v>
      </c>
      <c r="AZ89" s="12"/>
      <c r="BA89" s="12"/>
      <c r="BB89" s="12"/>
      <c r="BC89" s="12"/>
      <c r="BD89" s="12"/>
      <c r="BE89" s="12"/>
      <c r="BF89" s="13"/>
      <c r="BG89" s="1">
        <f t="shared" si="135"/>
        <v>0.79</v>
      </c>
      <c r="BH89" s="12">
        <f t="shared" si="132"/>
        <v>0.21</v>
      </c>
      <c r="BI89" s="12">
        <f t="shared" si="136"/>
        <v>1</v>
      </c>
    </row>
    <row r="90" spans="1:61" x14ac:dyDescent="0.35">
      <c r="B90" t="s">
        <v>39</v>
      </c>
      <c r="C90" t="s">
        <v>74</v>
      </c>
      <c r="D90" s="12">
        <f t="shared" si="175"/>
        <v>59.85</v>
      </c>
      <c r="E90" s="12">
        <f t="shared" si="158"/>
        <v>93.850499999999997</v>
      </c>
      <c r="F90" s="12">
        <f t="shared" si="137"/>
        <v>247.99834999999999</v>
      </c>
      <c r="G90" s="12">
        <v>18.7</v>
      </c>
      <c r="H90" s="12">
        <f t="shared" si="138"/>
        <v>25.058</v>
      </c>
      <c r="I90" s="12">
        <f t="shared" si="139"/>
        <v>67.656599999999997</v>
      </c>
      <c r="J90" s="12">
        <v>7</v>
      </c>
      <c r="K90" s="12">
        <f t="shared" si="140"/>
        <v>9.3800000000000008</v>
      </c>
      <c r="L90" s="12">
        <f t="shared" si="177"/>
        <v>23.450000000000003</v>
      </c>
      <c r="M90" s="12">
        <v>3.5</v>
      </c>
      <c r="N90" s="12">
        <f t="shared" si="141"/>
        <v>8.26</v>
      </c>
      <c r="O90" s="12">
        <f t="shared" si="142"/>
        <v>20.65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>
        <v>14.4</v>
      </c>
      <c r="AC90" s="12">
        <f t="shared" ref="AC90" si="181">AB90*1.34</f>
        <v>19.296000000000003</v>
      </c>
      <c r="AD90" s="12">
        <f t="shared" si="160"/>
        <v>52.09920000000001</v>
      </c>
      <c r="AE90" s="12">
        <v>9.1</v>
      </c>
      <c r="AF90" s="12">
        <f t="shared" si="154"/>
        <v>12.194000000000001</v>
      </c>
      <c r="AG90" s="12">
        <f t="shared" si="80"/>
        <v>32.923800000000007</v>
      </c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>
        <v>3.75</v>
      </c>
      <c r="AU90" s="12">
        <f t="shared" si="169"/>
        <v>10.3125</v>
      </c>
      <c r="AV90" s="12">
        <f t="shared" si="170"/>
        <v>27.843750000000004</v>
      </c>
      <c r="AW90" s="12">
        <v>3.4</v>
      </c>
      <c r="AX90" s="12">
        <f t="shared" si="173"/>
        <v>9.35</v>
      </c>
      <c r="AY90" s="12">
        <f t="shared" si="174"/>
        <v>23.375</v>
      </c>
      <c r="AZ90" s="12"/>
      <c r="BA90" s="12"/>
      <c r="BB90" s="12"/>
      <c r="BC90" s="12"/>
      <c r="BD90" s="12"/>
      <c r="BE90" s="12"/>
      <c r="BF90" s="13"/>
      <c r="BG90" s="1">
        <f t="shared" si="135"/>
        <v>0.82</v>
      </c>
      <c r="BH90" s="12">
        <f t="shared" si="132"/>
        <v>0.18</v>
      </c>
      <c r="BI90" s="12">
        <f t="shared" si="136"/>
        <v>1</v>
      </c>
    </row>
    <row r="91" spans="1:61" x14ac:dyDescent="0.35">
      <c r="B91" t="s">
        <v>39</v>
      </c>
      <c r="C91" t="s">
        <v>67</v>
      </c>
      <c r="D91" s="12">
        <f t="shared" si="175"/>
        <v>59.99</v>
      </c>
      <c r="E91" s="12">
        <f t="shared" si="158"/>
        <v>97.523499999999999</v>
      </c>
      <c r="F91" s="12">
        <f t="shared" si="137"/>
        <v>255.06314200000003</v>
      </c>
      <c r="G91" s="12">
        <v>18.224</v>
      </c>
      <c r="H91" s="12">
        <f t="shared" si="138"/>
        <v>24.420160000000003</v>
      </c>
      <c r="I91" s="12">
        <f t="shared" si="139"/>
        <v>65.934432000000015</v>
      </c>
      <c r="J91" s="12">
        <v>4.556</v>
      </c>
      <c r="K91" s="12">
        <f t="shared" si="140"/>
        <v>6.1050400000000007</v>
      </c>
      <c r="L91" s="12">
        <f t="shared" si="177"/>
        <v>15.262600000000003</v>
      </c>
      <c r="M91" s="12">
        <v>4.6500000000000004</v>
      </c>
      <c r="N91" s="12">
        <f t="shared" si="141"/>
        <v>10.974</v>
      </c>
      <c r="O91" s="12">
        <f t="shared" si="142"/>
        <v>27.435000000000002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>
        <v>13.79</v>
      </c>
      <c r="AC91" s="12">
        <f t="shared" ref="AC91" si="182">AB91*1.34</f>
        <v>18.4786</v>
      </c>
      <c r="AD91" s="12">
        <f t="shared" si="160"/>
        <v>49.892220000000002</v>
      </c>
      <c r="AE91" s="12">
        <v>9.98</v>
      </c>
      <c r="AF91" s="12">
        <f t="shared" si="154"/>
        <v>13.373200000000001</v>
      </c>
      <c r="AG91" s="12">
        <f t="shared" si="80"/>
        <v>36.107640000000004</v>
      </c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>
        <v>8.7899999999999991</v>
      </c>
      <c r="AX91" s="12">
        <f t="shared" si="173"/>
        <v>24.172499999999999</v>
      </c>
      <c r="AY91" s="12">
        <f t="shared" si="174"/>
        <v>60.431249999999999</v>
      </c>
      <c r="AZ91" s="12"/>
      <c r="BA91" s="12"/>
      <c r="BB91" s="12"/>
      <c r="BC91" s="12"/>
      <c r="BD91" s="12"/>
      <c r="BE91" s="12"/>
      <c r="BF91" s="13"/>
      <c r="BG91" s="1">
        <f t="shared" si="135"/>
        <v>0.85</v>
      </c>
      <c r="BH91" s="12">
        <f t="shared" si="132"/>
        <v>0.15</v>
      </c>
      <c r="BI91" s="12">
        <f t="shared" si="136"/>
        <v>1</v>
      </c>
    </row>
    <row r="92" spans="1:61" x14ac:dyDescent="0.35">
      <c r="A92" t="s">
        <v>57</v>
      </c>
      <c r="B92" t="s">
        <v>135</v>
      </c>
      <c r="C92" t="s">
        <v>136</v>
      </c>
      <c r="D92" s="12">
        <f t="shared" si="175"/>
        <v>60</v>
      </c>
      <c r="E92" s="12">
        <f t="shared" si="158"/>
        <v>94.316999999999993</v>
      </c>
      <c r="F92" s="12">
        <f t="shared" si="137"/>
        <v>249.86610000000002</v>
      </c>
      <c r="G92" s="12">
        <v>18.350000000000001</v>
      </c>
      <c r="H92" s="12">
        <f t="shared" si="138"/>
        <v>24.589000000000002</v>
      </c>
      <c r="I92" s="12">
        <f t="shared" si="139"/>
        <v>66.390300000000011</v>
      </c>
      <c r="J92" s="12">
        <v>8.4499999999999993</v>
      </c>
      <c r="K92" s="12">
        <f t="shared" si="140"/>
        <v>11.323</v>
      </c>
      <c r="L92" s="12">
        <f t="shared" si="177"/>
        <v>28.307500000000001</v>
      </c>
      <c r="M92" s="12">
        <v>5.35</v>
      </c>
      <c r="N92" s="12">
        <f t="shared" si="141"/>
        <v>12.625999999999998</v>
      </c>
      <c r="O92" s="12">
        <f t="shared" si="142"/>
        <v>31.564999999999994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>
        <v>12.6</v>
      </c>
      <c r="AC92" s="12">
        <f t="shared" ref="AC92" si="183">AB92*1.34</f>
        <v>16.884</v>
      </c>
      <c r="AD92" s="12">
        <f t="shared" si="160"/>
        <v>45.586800000000004</v>
      </c>
      <c r="AE92" s="12">
        <v>9.25</v>
      </c>
      <c r="AF92" s="12">
        <f t="shared" si="154"/>
        <v>12.395000000000001</v>
      </c>
      <c r="AG92" s="12">
        <f t="shared" si="80"/>
        <v>33.466500000000003</v>
      </c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>
        <v>6</v>
      </c>
      <c r="AU92" s="12">
        <f t="shared" ref="AU92" si="184">AT92*2.75</f>
        <v>16.5</v>
      </c>
      <c r="AV92" s="12">
        <f>AU92*2.7</f>
        <v>44.550000000000004</v>
      </c>
      <c r="AW92" s="12"/>
      <c r="AX92" s="12"/>
      <c r="AY92" s="12"/>
      <c r="AZ92" s="12"/>
      <c r="BA92" s="12"/>
      <c r="BB92" s="12"/>
      <c r="BC92" s="12"/>
      <c r="BD92" s="12"/>
      <c r="BE92" s="12"/>
      <c r="BF92" s="13"/>
      <c r="BG92" s="1">
        <f t="shared" si="135"/>
        <v>0.77</v>
      </c>
      <c r="BH92" s="12">
        <f t="shared" si="132"/>
        <v>0.23</v>
      </c>
      <c r="BI92" s="12">
        <f t="shared" si="136"/>
        <v>1</v>
      </c>
    </row>
    <row r="93" spans="1:61" x14ac:dyDescent="0.35">
      <c r="B93" t="s">
        <v>37</v>
      </c>
      <c r="C93" t="s">
        <v>42</v>
      </c>
      <c r="D93" s="12">
        <f t="shared" si="175"/>
        <v>60.1</v>
      </c>
      <c r="E93" s="12">
        <f t="shared" si="158"/>
        <v>90.853999999999999</v>
      </c>
      <c r="F93" s="12">
        <f t="shared" si="137"/>
        <v>239.25932000000003</v>
      </c>
      <c r="G93" s="12">
        <v>22.64</v>
      </c>
      <c r="H93" s="12">
        <f t="shared" si="138"/>
        <v>30.337600000000002</v>
      </c>
      <c r="I93" s="12">
        <f t="shared" si="139"/>
        <v>81.91152000000001</v>
      </c>
      <c r="J93" s="12">
        <v>5.66</v>
      </c>
      <c r="K93" s="12">
        <f t="shared" si="140"/>
        <v>7.5844000000000005</v>
      </c>
      <c r="L93" s="12">
        <f t="shared" si="177"/>
        <v>18.961000000000002</v>
      </c>
      <c r="M93" s="12">
        <v>3.4</v>
      </c>
      <c r="N93" s="12">
        <f t="shared" si="141"/>
        <v>8.0239999999999991</v>
      </c>
      <c r="O93" s="12">
        <f t="shared" si="142"/>
        <v>20.059999999999999</v>
      </c>
      <c r="P93" s="12">
        <v>3.4</v>
      </c>
      <c r="Q93" s="12">
        <f>P93*2.36</f>
        <v>8.0239999999999991</v>
      </c>
      <c r="R93" s="12">
        <f t="shared" ref="R93:R94" si="185">Q93*2.5</f>
        <v>20.059999999999999</v>
      </c>
      <c r="S93" s="12"/>
      <c r="T93" s="12"/>
      <c r="U93" s="12"/>
      <c r="V93" s="12"/>
      <c r="W93" s="12"/>
      <c r="X93" s="12"/>
      <c r="Y93" s="12"/>
      <c r="Z93" s="12"/>
      <c r="AA93" s="12"/>
      <c r="AB93" s="12">
        <v>13.1</v>
      </c>
      <c r="AC93" s="12">
        <f t="shared" ref="AC93" si="186">AB93*1.34</f>
        <v>17.554000000000002</v>
      </c>
      <c r="AD93" s="12">
        <f t="shared" si="160"/>
        <v>47.395800000000008</v>
      </c>
      <c r="AE93" s="12">
        <v>9.5</v>
      </c>
      <c r="AF93" s="12">
        <f t="shared" si="154"/>
        <v>12.73</v>
      </c>
      <c r="AG93" s="12">
        <f t="shared" si="80"/>
        <v>34.371000000000002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>
        <v>2.4</v>
      </c>
      <c r="AX93" s="12">
        <f>AW93*2.75</f>
        <v>6.6</v>
      </c>
      <c r="AY93" s="12">
        <f>AX93*2.5</f>
        <v>16.5</v>
      </c>
      <c r="AZ93" s="12"/>
      <c r="BA93" s="12"/>
      <c r="BB93" s="12"/>
      <c r="BC93" s="12">
        <v>8.9</v>
      </c>
      <c r="BD93" s="12">
        <f t="shared" ref="BD93:BD94" si="187">BC93*0.6</f>
        <v>5.34</v>
      </c>
      <c r="BE93" s="12">
        <f t="shared" ref="BE93:BE94" si="188">BD93*2.5</f>
        <v>13.35</v>
      </c>
      <c r="BF93" s="13"/>
      <c r="BG93" s="1">
        <f t="shared" si="135"/>
        <v>0.79</v>
      </c>
      <c r="BH93" s="12">
        <f t="shared" si="132"/>
        <v>0.21</v>
      </c>
      <c r="BI93" s="12">
        <f t="shared" si="136"/>
        <v>1</v>
      </c>
    </row>
    <row r="94" spans="1:61" x14ac:dyDescent="0.35">
      <c r="B94" t="s">
        <v>83</v>
      </c>
      <c r="C94" t="s">
        <v>84</v>
      </c>
      <c r="D94" s="12">
        <f t="shared" si="175"/>
        <v>60.120000000000005</v>
      </c>
      <c r="E94" s="12">
        <f t="shared" si="158"/>
        <v>95.171399999999991</v>
      </c>
      <c r="F94" s="12">
        <f t="shared" si="137"/>
        <v>252.59658800000005</v>
      </c>
      <c r="G94" s="12">
        <v>19.376000000000001</v>
      </c>
      <c r="H94" s="12">
        <f t="shared" si="138"/>
        <v>25.963840000000005</v>
      </c>
      <c r="I94" s="12">
        <f t="shared" si="139"/>
        <v>70.102368000000013</v>
      </c>
      <c r="J94" s="12">
        <v>4.8440000000000003</v>
      </c>
      <c r="K94" s="12">
        <f t="shared" si="140"/>
        <v>6.4909600000000012</v>
      </c>
      <c r="L94" s="12">
        <f t="shared" si="177"/>
        <v>16.227400000000003</v>
      </c>
      <c r="M94" s="12">
        <v>3.57</v>
      </c>
      <c r="N94" s="12">
        <f t="shared" si="141"/>
        <v>8.4251999999999985</v>
      </c>
      <c r="O94" s="12">
        <f t="shared" si="142"/>
        <v>21.062999999999995</v>
      </c>
      <c r="P94" s="12">
        <v>2.93</v>
      </c>
      <c r="Q94" s="12">
        <f>P94*2.36</f>
        <v>6.9147999999999996</v>
      </c>
      <c r="R94" s="12">
        <f t="shared" si="185"/>
        <v>17.286999999999999</v>
      </c>
      <c r="S94" s="12"/>
      <c r="T94" s="12"/>
      <c r="U94" s="12"/>
      <c r="V94" s="12"/>
      <c r="W94" s="12"/>
      <c r="X94" s="12"/>
      <c r="Y94" s="12"/>
      <c r="Z94" s="12"/>
      <c r="AA94" s="12"/>
      <c r="AB94" s="12">
        <v>13.7</v>
      </c>
      <c r="AC94" s="12">
        <f t="shared" ref="AC94" si="189">AB94*1.34</f>
        <v>18.358000000000001</v>
      </c>
      <c r="AD94" s="12">
        <f t="shared" si="160"/>
        <v>49.566600000000008</v>
      </c>
      <c r="AE94" s="12">
        <v>10.039999999999999</v>
      </c>
      <c r="AF94" s="12">
        <f t="shared" si="154"/>
        <v>13.4536</v>
      </c>
      <c r="AG94" s="12">
        <f t="shared" si="80"/>
        <v>36.324719999999999</v>
      </c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>
        <v>5.66</v>
      </c>
      <c r="AU94" s="12">
        <f t="shared" ref="AU94" si="190">AT94*2.75</f>
        <v>15.565000000000001</v>
      </c>
      <c r="AV94" s="12">
        <f>AU94*2.7</f>
        <v>42.025500000000008</v>
      </c>
      <c r="AW94" s="12"/>
      <c r="AX94" s="12"/>
      <c r="AY94" s="12"/>
      <c r="AZ94" s="12"/>
      <c r="BA94" s="12"/>
      <c r="BB94" s="12"/>
      <c r="BC94" s="12">
        <f>12.58+6.67+1.98</f>
        <v>21.23</v>
      </c>
      <c r="BD94" s="12">
        <f t="shared" si="187"/>
        <v>12.738</v>
      </c>
      <c r="BE94" s="12">
        <f t="shared" si="188"/>
        <v>31.844999999999999</v>
      </c>
      <c r="BF94" s="13"/>
      <c r="BG94" s="1">
        <f t="shared" si="135"/>
        <v>0.81</v>
      </c>
      <c r="BH94" s="12">
        <f t="shared" si="132"/>
        <v>0.19</v>
      </c>
      <c r="BI94" s="12">
        <f t="shared" si="136"/>
        <v>1</v>
      </c>
    </row>
    <row r="95" spans="1:61" x14ac:dyDescent="0.35">
      <c r="B95" t="s">
        <v>37</v>
      </c>
      <c r="C95" t="s">
        <v>47</v>
      </c>
      <c r="D95" s="12">
        <f t="shared" si="175"/>
        <v>60.339999999999996</v>
      </c>
      <c r="E95" s="12">
        <f t="shared" si="158"/>
        <v>93.844400000000022</v>
      </c>
      <c r="F95" s="12">
        <f t="shared" si="137"/>
        <v>246.50537600000001</v>
      </c>
      <c r="G95" s="12">
        <v>20.512</v>
      </c>
      <c r="H95" s="12">
        <f t="shared" si="138"/>
        <v>27.486080000000001</v>
      </c>
      <c r="I95" s="12">
        <f t="shared" si="139"/>
        <v>74.212416000000005</v>
      </c>
      <c r="J95" s="12">
        <v>5.1280000000000001</v>
      </c>
      <c r="K95" s="12">
        <f t="shared" si="140"/>
        <v>6.8715200000000003</v>
      </c>
      <c r="L95" s="12">
        <f t="shared" si="177"/>
        <v>17.178800000000003</v>
      </c>
      <c r="M95" s="12">
        <v>3.75</v>
      </c>
      <c r="N95" s="12">
        <f t="shared" si="141"/>
        <v>8.85</v>
      </c>
      <c r="O95" s="12">
        <f t="shared" si="142"/>
        <v>22.125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>
        <v>12.83</v>
      </c>
      <c r="AC95" s="12">
        <f t="shared" ref="AC95" si="191">AB95*1.34</f>
        <v>17.1922</v>
      </c>
      <c r="AD95" s="12">
        <f t="shared" si="160"/>
        <v>46.418939999999999</v>
      </c>
      <c r="AE95" s="12">
        <v>11.04</v>
      </c>
      <c r="AF95" s="12">
        <f t="shared" si="154"/>
        <v>14.7936</v>
      </c>
      <c r="AG95" s="12">
        <f t="shared" si="80"/>
        <v>39.942720000000001</v>
      </c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>
        <v>4.9800000000000004</v>
      </c>
      <c r="AX95" s="12">
        <f t="shared" ref="AX95:AX100" si="192">AW95*2.75</f>
        <v>13.695</v>
      </c>
      <c r="AY95" s="12">
        <f t="shared" ref="AY95:AY100" si="193">AX95*2.5</f>
        <v>34.237499999999997</v>
      </c>
      <c r="AZ95" s="12">
        <v>2.1</v>
      </c>
      <c r="BA95" s="12">
        <f>AZ95*2.36</f>
        <v>4.9559999999999995</v>
      </c>
      <c r="BB95" s="12">
        <f t="shared" ref="BB95:BB96" si="194">BA95*2.5</f>
        <v>12.389999999999999</v>
      </c>
      <c r="BC95" s="12"/>
      <c r="BD95" s="12"/>
      <c r="BE95" s="12"/>
      <c r="BF95" s="13"/>
      <c r="BG95" s="1">
        <f t="shared" si="135"/>
        <v>0.85</v>
      </c>
      <c r="BH95" s="12">
        <f t="shared" si="132"/>
        <v>0.15</v>
      </c>
      <c r="BI95" s="12">
        <f t="shared" si="136"/>
        <v>1</v>
      </c>
    </row>
    <row r="96" spans="1:61" x14ac:dyDescent="0.35">
      <c r="A96" t="s">
        <v>57</v>
      </c>
      <c r="B96" t="s">
        <v>39</v>
      </c>
      <c r="C96" t="s">
        <v>56</v>
      </c>
      <c r="D96" s="12">
        <f t="shared" si="175"/>
        <v>60.34</v>
      </c>
      <c r="E96" s="12">
        <f t="shared" si="158"/>
        <v>101.64079999999998</v>
      </c>
      <c r="F96" s="12">
        <f t="shared" si="137"/>
        <v>266.83654000000007</v>
      </c>
      <c r="G96" s="12">
        <v>17.64</v>
      </c>
      <c r="H96" s="12">
        <f t="shared" si="138"/>
        <v>23.637600000000003</v>
      </c>
      <c r="I96" s="12">
        <f t="shared" si="139"/>
        <v>63.821520000000014</v>
      </c>
      <c r="J96" s="12">
        <v>6.97</v>
      </c>
      <c r="K96" s="12">
        <f t="shared" si="140"/>
        <v>9.3398000000000003</v>
      </c>
      <c r="L96" s="12">
        <f t="shared" si="177"/>
        <v>23.349499999999999</v>
      </c>
      <c r="M96" s="12">
        <v>3.89</v>
      </c>
      <c r="N96" s="12">
        <f t="shared" si="141"/>
        <v>9.1804000000000006</v>
      </c>
      <c r="O96" s="12">
        <f t="shared" si="142"/>
        <v>22.951000000000001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>
        <v>10.41</v>
      </c>
      <c r="AC96" s="12">
        <f t="shared" ref="AC96" si="195">AB96*1.34</f>
        <v>13.949400000000001</v>
      </c>
      <c r="AD96" s="12">
        <f t="shared" si="160"/>
        <v>37.663380000000004</v>
      </c>
      <c r="AE96" s="12">
        <v>8.98</v>
      </c>
      <c r="AF96" s="12">
        <f t="shared" si="154"/>
        <v>12.033200000000001</v>
      </c>
      <c r="AG96" s="12">
        <f t="shared" si="80"/>
        <v>32.489640000000001</v>
      </c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>
        <v>5.1100000000000003</v>
      </c>
      <c r="AU96" s="12">
        <f t="shared" ref="AU96" si="196">AT96*2.75</f>
        <v>14.0525</v>
      </c>
      <c r="AV96" s="12">
        <f>AU96*2.7</f>
        <v>37.941750000000006</v>
      </c>
      <c r="AW96" s="12">
        <v>5.45</v>
      </c>
      <c r="AX96" s="12">
        <f t="shared" si="192"/>
        <v>14.987500000000001</v>
      </c>
      <c r="AY96" s="12">
        <f t="shared" si="193"/>
        <v>37.46875</v>
      </c>
      <c r="AZ96" s="12">
        <v>1.89</v>
      </c>
      <c r="BA96" s="12">
        <f>AZ96*2.36</f>
        <v>4.4603999999999999</v>
      </c>
      <c r="BB96" s="12">
        <f t="shared" si="194"/>
        <v>11.151</v>
      </c>
      <c r="BC96" s="12">
        <v>4.26</v>
      </c>
      <c r="BD96" s="12">
        <f t="shared" ref="BD96:BD97" si="197">BC96*0.6</f>
        <v>2.5559999999999996</v>
      </c>
      <c r="BE96" s="12">
        <f t="shared" ref="BE96:BE97" si="198">BD96*2.5</f>
        <v>6.3899999999999988</v>
      </c>
      <c r="BF96" s="13"/>
      <c r="BG96" s="1">
        <f t="shared" si="135"/>
        <v>0.82</v>
      </c>
      <c r="BH96" s="12">
        <f t="shared" si="132"/>
        <v>0.18</v>
      </c>
      <c r="BI96" s="12">
        <f t="shared" si="136"/>
        <v>1</v>
      </c>
    </row>
    <row r="97" spans="2:61" x14ac:dyDescent="0.35">
      <c r="B97" t="s">
        <v>38</v>
      </c>
      <c r="C97" t="s">
        <v>44</v>
      </c>
      <c r="D97" s="12">
        <f t="shared" si="175"/>
        <v>60.699999999999996</v>
      </c>
      <c r="E97" s="12">
        <f t="shared" si="158"/>
        <v>92.53700000000002</v>
      </c>
      <c r="F97" s="12">
        <f t="shared" si="137"/>
        <v>243.44002</v>
      </c>
      <c r="G97" s="12">
        <v>21.840000000000003</v>
      </c>
      <c r="H97" s="12">
        <f t="shared" si="138"/>
        <v>29.265600000000006</v>
      </c>
      <c r="I97" s="12">
        <f t="shared" si="139"/>
        <v>79.01712000000002</v>
      </c>
      <c r="J97" s="12">
        <v>5.4600000000000009</v>
      </c>
      <c r="K97" s="12">
        <f t="shared" si="140"/>
        <v>7.3164000000000016</v>
      </c>
      <c r="L97" s="12">
        <f t="shared" si="177"/>
        <v>18.291000000000004</v>
      </c>
      <c r="M97" s="12">
        <v>4</v>
      </c>
      <c r="N97" s="12">
        <f t="shared" si="141"/>
        <v>9.44</v>
      </c>
      <c r="O97" s="12">
        <f t="shared" si="142"/>
        <v>23.599999999999998</v>
      </c>
      <c r="P97" s="12">
        <v>3.8</v>
      </c>
      <c r="Q97" s="12">
        <f>P97*2.36</f>
        <v>8.968</v>
      </c>
      <c r="R97" s="12">
        <f>Q97*2.5</f>
        <v>22.42</v>
      </c>
      <c r="S97" s="12"/>
      <c r="T97" s="12"/>
      <c r="U97" s="12"/>
      <c r="V97" s="12"/>
      <c r="W97" s="12"/>
      <c r="X97" s="12"/>
      <c r="Y97" s="12"/>
      <c r="Z97" s="12"/>
      <c r="AA97" s="12"/>
      <c r="AB97" s="12">
        <v>13.4</v>
      </c>
      <c r="AC97" s="12">
        <f t="shared" ref="AC97" si="199">AB97*1.34</f>
        <v>17.956000000000003</v>
      </c>
      <c r="AD97" s="12">
        <f t="shared" si="160"/>
        <v>48.481200000000008</v>
      </c>
      <c r="AE97" s="12">
        <v>9.9</v>
      </c>
      <c r="AF97" s="12">
        <f t="shared" si="154"/>
        <v>13.266000000000002</v>
      </c>
      <c r="AG97" s="12">
        <f t="shared" si="80"/>
        <v>35.818200000000004</v>
      </c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>
        <v>2.2999999999999998</v>
      </c>
      <c r="AX97" s="12">
        <f t="shared" si="192"/>
        <v>6.3249999999999993</v>
      </c>
      <c r="AY97" s="12">
        <f t="shared" si="193"/>
        <v>15.812499999999998</v>
      </c>
      <c r="AZ97" s="12"/>
      <c r="BA97" s="12"/>
      <c r="BB97" s="12"/>
      <c r="BC97" s="12">
        <f>6.8+1.3</f>
        <v>8.1</v>
      </c>
      <c r="BD97" s="12">
        <f t="shared" si="197"/>
        <v>4.8599999999999994</v>
      </c>
      <c r="BE97" s="12">
        <f t="shared" si="198"/>
        <v>12.149999999999999</v>
      </c>
      <c r="BF97" s="13"/>
      <c r="BG97" s="1">
        <f t="shared" si="135"/>
        <v>0.78</v>
      </c>
      <c r="BH97" s="12">
        <f t="shared" si="132"/>
        <v>0.22</v>
      </c>
      <c r="BI97" s="12">
        <f t="shared" si="136"/>
        <v>1</v>
      </c>
    </row>
    <row r="98" spans="2:61" x14ac:dyDescent="0.35">
      <c r="B98" t="s">
        <v>39</v>
      </c>
      <c r="C98" t="s">
        <v>68</v>
      </c>
      <c r="D98" s="12">
        <f t="shared" si="175"/>
        <v>60.9</v>
      </c>
      <c r="E98" s="12">
        <f t="shared" si="158"/>
        <v>93.753600000000006</v>
      </c>
      <c r="F98" s="12">
        <f t="shared" si="137"/>
        <v>247.45950000000002</v>
      </c>
      <c r="G98" s="12">
        <v>17.25</v>
      </c>
      <c r="H98" s="12">
        <f t="shared" si="138"/>
        <v>23.115000000000002</v>
      </c>
      <c r="I98" s="12">
        <f t="shared" si="139"/>
        <v>62.410500000000006</v>
      </c>
      <c r="J98" s="12">
        <v>9.5500000000000007</v>
      </c>
      <c r="K98" s="12">
        <f t="shared" si="140"/>
        <v>12.797000000000002</v>
      </c>
      <c r="L98" s="12">
        <f t="shared" si="177"/>
        <v>31.992500000000007</v>
      </c>
      <c r="M98" s="12">
        <v>3.56</v>
      </c>
      <c r="N98" s="12">
        <f t="shared" si="141"/>
        <v>8.4016000000000002</v>
      </c>
      <c r="O98" s="12">
        <f t="shared" si="142"/>
        <v>21.004000000000001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>
        <v>15.34</v>
      </c>
      <c r="AC98" s="12">
        <f t="shared" ref="AC98" si="200">AB98*1.34</f>
        <v>20.555600000000002</v>
      </c>
      <c r="AD98" s="12">
        <f t="shared" si="160"/>
        <v>55.50012000000001</v>
      </c>
      <c r="AE98" s="12">
        <v>9.16</v>
      </c>
      <c r="AF98" s="12">
        <f t="shared" si="154"/>
        <v>12.274400000000002</v>
      </c>
      <c r="AG98" s="12">
        <f t="shared" si="80"/>
        <v>33.14088000000001</v>
      </c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>
        <v>3.43</v>
      </c>
      <c r="AU98" s="12">
        <f t="shared" ref="AU98" si="201">AT98*2.75</f>
        <v>9.432500000000001</v>
      </c>
      <c r="AV98" s="12">
        <f>AU98*2.7</f>
        <v>25.467750000000006</v>
      </c>
      <c r="AW98" s="12">
        <v>2.61</v>
      </c>
      <c r="AX98" s="12">
        <f t="shared" si="192"/>
        <v>7.1774999999999993</v>
      </c>
      <c r="AY98" s="12">
        <f t="shared" si="193"/>
        <v>17.943749999999998</v>
      </c>
      <c r="AZ98" s="12"/>
      <c r="BA98" s="12"/>
      <c r="BB98" s="12"/>
      <c r="BC98" s="12"/>
      <c r="BD98" s="12"/>
      <c r="BE98" s="12"/>
      <c r="BF98" s="13"/>
      <c r="BG98" s="1">
        <f t="shared" si="135"/>
        <v>0.78</v>
      </c>
      <c r="BH98" s="12">
        <f t="shared" si="132"/>
        <v>0.22</v>
      </c>
      <c r="BI98" s="12">
        <f t="shared" si="136"/>
        <v>1</v>
      </c>
    </row>
    <row r="99" spans="2:61" x14ac:dyDescent="0.35">
      <c r="B99" t="s">
        <v>37</v>
      </c>
      <c r="C99" t="s">
        <v>42</v>
      </c>
      <c r="D99" s="12">
        <f t="shared" si="175"/>
        <v>61.300000000000004</v>
      </c>
      <c r="E99" s="12">
        <f t="shared" si="158"/>
        <v>92.461999999999989</v>
      </c>
      <c r="F99" s="12">
        <f t="shared" si="137"/>
        <v>243.63844000000003</v>
      </c>
      <c r="G99" s="12">
        <v>22.080000000000002</v>
      </c>
      <c r="H99" s="12">
        <f t="shared" si="138"/>
        <v>29.587200000000003</v>
      </c>
      <c r="I99" s="12">
        <f t="shared" si="139"/>
        <v>79.885440000000017</v>
      </c>
      <c r="J99" s="12">
        <v>5.5200000000000005</v>
      </c>
      <c r="K99" s="12">
        <f t="shared" si="140"/>
        <v>7.3968000000000007</v>
      </c>
      <c r="L99" s="12">
        <f t="shared" si="177"/>
        <v>18.492000000000001</v>
      </c>
      <c r="M99" s="12">
        <v>3.7</v>
      </c>
      <c r="N99" s="12">
        <f t="shared" si="141"/>
        <v>8.7319999999999993</v>
      </c>
      <c r="O99" s="12">
        <f t="shared" si="142"/>
        <v>21.83</v>
      </c>
      <c r="P99" s="12">
        <v>3.1</v>
      </c>
      <c r="Q99" s="12">
        <f t="shared" ref="Q99:Q103" si="202">P99*2.36</f>
        <v>7.3159999999999998</v>
      </c>
      <c r="R99" s="12">
        <f t="shared" ref="R99:R103" si="203">Q99*2.5</f>
        <v>18.29</v>
      </c>
      <c r="S99" s="12"/>
      <c r="T99" s="12"/>
      <c r="U99" s="12"/>
      <c r="V99" s="12"/>
      <c r="W99" s="12"/>
      <c r="X99" s="12"/>
      <c r="Y99" s="12"/>
      <c r="Z99" s="12"/>
      <c r="AA99" s="12"/>
      <c r="AB99" s="12">
        <v>13.8</v>
      </c>
      <c r="AC99" s="12">
        <f t="shared" ref="AC99" si="204">AB99*1.34</f>
        <v>18.492000000000001</v>
      </c>
      <c r="AD99" s="12">
        <f t="shared" si="160"/>
        <v>49.928400000000003</v>
      </c>
      <c r="AE99" s="12">
        <v>10.7</v>
      </c>
      <c r="AF99" s="12">
        <f t="shared" si="154"/>
        <v>14.337999999999999</v>
      </c>
      <c r="AG99" s="12">
        <f t="shared" si="80"/>
        <v>38.712600000000002</v>
      </c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>
        <v>2.4</v>
      </c>
      <c r="AX99" s="12">
        <f t="shared" si="192"/>
        <v>6.6</v>
      </c>
      <c r="AY99" s="12">
        <f t="shared" si="193"/>
        <v>16.5</v>
      </c>
      <c r="AZ99" s="12"/>
      <c r="BA99" s="12"/>
      <c r="BB99" s="12"/>
      <c r="BC99" s="12">
        <v>13.3</v>
      </c>
      <c r="BD99" s="12">
        <f t="shared" ref="BD99:BD100" si="205">BC99*0.6</f>
        <v>7.98</v>
      </c>
      <c r="BE99" s="12">
        <f t="shared" ref="BE99:BE100" si="206">BD99*2.5</f>
        <v>19.950000000000003</v>
      </c>
      <c r="BF99" s="13"/>
      <c r="BG99" s="1">
        <f t="shared" si="135"/>
        <v>0.8</v>
      </c>
      <c r="BH99" s="12">
        <f t="shared" si="132"/>
        <v>0.2</v>
      </c>
      <c r="BI99" s="12">
        <f t="shared" si="136"/>
        <v>1</v>
      </c>
    </row>
    <row r="100" spans="2:61" x14ac:dyDescent="0.35">
      <c r="B100" t="s">
        <v>78</v>
      </c>
      <c r="C100" t="s">
        <v>79</v>
      </c>
      <c r="D100" s="12">
        <f t="shared" si="175"/>
        <v>61.35</v>
      </c>
      <c r="E100" s="12">
        <f t="shared" si="158"/>
        <v>90.020099999999999</v>
      </c>
      <c r="F100" s="12">
        <f t="shared" si="137"/>
        <v>238.25085800000005</v>
      </c>
      <c r="G100" s="12">
        <v>20.696000000000002</v>
      </c>
      <c r="H100" s="12">
        <f t="shared" si="138"/>
        <v>27.732640000000004</v>
      </c>
      <c r="I100" s="12">
        <f t="shared" si="139"/>
        <v>74.878128000000018</v>
      </c>
      <c r="J100" s="12">
        <v>5.1740000000000004</v>
      </c>
      <c r="K100" s="12">
        <f t="shared" si="140"/>
        <v>6.9331600000000009</v>
      </c>
      <c r="L100" s="12">
        <f t="shared" si="177"/>
        <v>17.332900000000002</v>
      </c>
      <c r="M100" s="12">
        <v>2.65</v>
      </c>
      <c r="N100" s="12">
        <f t="shared" si="141"/>
        <v>6.2539999999999996</v>
      </c>
      <c r="O100" s="12">
        <f t="shared" si="142"/>
        <v>15.634999999999998</v>
      </c>
      <c r="P100" s="12">
        <v>2.34</v>
      </c>
      <c r="Q100" s="12">
        <f t="shared" si="202"/>
        <v>5.5223999999999993</v>
      </c>
      <c r="R100" s="12">
        <f t="shared" si="203"/>
        <v>13.805999999999997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>
        <v>12.1</v>
      </c>
      <c r="AC100" s="12">
        <f t="shared" ref="AC100" si="207">AB100*1.34</f>
        <v>16.214000000000002</v>
      </c>
      <c r="AD100" s="12">
        <f t="shared" si="160"/>
        <v>43.777800000000006</v>
      </c>
      <c r="AE100" s="12">
        <v>8.66</v>
      </c>
      <c r="AF100" s="12">
        <f t="shared" si="154"/>
        <v>11.6044</v>
      </c>
      <c r="AG100" s="12">
        <f t="shared" si="80"/>
        <v>31.331880000000002</v>
      </c>
      <c r="AH100" s="12">
        <v>7.8</v>
      </c>
      <c r="AI100" s="12">
        <f t="shared" si="154"/>
        <v>10.452</v>
      </c>
      <c r="AJ100" s="12">
        <f>AI100*2.7</f>
        <v>28.220400000000001</v>
      </c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>
        <v>1.93</v>
      </c>
      <c r="AX100" s="12">
        <f t="shared" si="192"/>
        <v>5.3075000000000001</v>
      </c>
      <c r="AY100" s="12">
        <f t="shared" si="193"/>
        <v>13.268750000000001</v>
      </c>
      <c r="AZ100" s="12"/>
      <c r="BA100" s="12"/>
      <c r="BB100" s="12"/>
      <c r="BC100" s="12">
        <f>56.24+71.71+4.68</f>
        <v>132.63</v>
      </c>
      <c r="BD100" s="12">
        <f t="shared" si="205"/>
        <v>79.577999999999989</v>
      </c>
      <c r="BE100" s="12">
        <f t="shared" si="206"/>
        <v>198.94499999999996</v>
      </c>
      <c r="BF100" s="13"/>
      <c r="BG100" s="1">
        <f t="shared" si="135"/>
        <v>0.83</v>
      </c>
      <c r="BH100" s="12">
        <f t="shared" si="132"/>
        <v>0.17</v>
      </c>
      <c r="BI100" s="12">
        <f t="shared" si="136"/>
        <v>1</v>
      </c>
    </row>
    <row r="101" spans="2:61" x14ac:dyDescent="0.35">
      <c r="B101" t="s">
        <v>112</v>
      </c>
      <c r="C101" t="s">
        <v>113</v>
      </c>
      <c r="D101" s="12">
        <f t="shared" si="175"/>
        <v>61.49</v>
      </c>
      <c r="E101" s="12">
        <f t="shared" si="158"/>
        <v>94.806700000000021</v>
      </c>
      <c r="F101" s="12">
        <f t="shared" si="137"/>
        <v>250.52369000000002</v>
      </c>
      <c r="G101" s="12">
        <v>22.87</v>
      </c>
      <c r="H101" s="12">
        <f t="shared" si="138"/>
        <v>30.645800000000005</v>
      </c>
      <c r="I101" s="12">
        <f t="shared" si="139"/>
        <v>82.74366000000002</v>
      </c>
      <c r="J101" s="12">
        <v>8.1999999999999993</v>
      </c>
      <c r="K101" s="12">
        <f t="shared" si="140"/>
        <v>10.988</v>
      </c>
      <c r="L101" s="12">
        <f t="shared" si="177"/>
        <v>27.47</v>
      </c>
      <c r="M101" s="12">
        <v>3.58</v>
      </c>
      <c r="N101" s="12">
        <f t="shared" si="141"/>
        <v>8.4488000000000003</v>
      </c>
      <c r="O101" s="12">
        <f t="shared" si="142"/>
        <v>21.122</v>
      </c>
      <c r="P101" s="12">
        <v>3.32</v>
      </c>
      <c r="Q101" s="12">
        <f t="shared" si="202"/>
        <v>7.8351999999999995</v>
      </c>
      <c r="R101" s="12">
        <f t="shared" si="203"/>
        <v>19.587999999999997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12">
        <v>10.81</v>
      </c>
      <c r="AC101" s="12">
        <f t="shared" ref="AC101" si="208">AB101*1.34</f>
        <v>14.485400000000002</v>
      </c>
      <c r="AD101" s="12">
        <f t="shared" si="160"/>
        <v>39.110580000000006</v>
      </c>
      <c r="AE101" s="12">
        <v>8.9</v>
      </c>
      <c r="AF101" s="12">
        <f t="shared" si="154"/>
        <v>11.926000000000002</v>
      </c>
      <c r="AG101" s="12">
        <f t="shared" si="80"/>
        <v>32.200200000000009</v>
      </c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>
        <v>3.81</v>
      </c>
      <c r="AU101" s="12">
        <f t="shared" ref="AU101:AU104" si="209">AT101*2.75</f>
        <v>10.477500000000001</v>
      </c>
      <c r="AV101" s="12">
        <f t="shared" ref="AV101:AV104" si="210">AU101*2.7</f>
        <v>28.289250000000003</v>
      </c>
      <c r="AW101" s="12"/>
      <c r="AX101" s="12"/>
      <c r="AY101" s="12"/>
      <c r="AZ101" s="12"/>
      <c r="BA101" s="12"/>
      <c r="BB101" s="12"/>
      <c r="BC101" s="12"/>
      <c r="BD101" s="12"/>
      <c r="BE101" s="12"/>
      <c r="BF101" s="13"/>
      <c r="BG101" s="1">
        <f t="shared" si="135"/>
        <v>0.75</v>
      </c>
      <c r="BH101" s="12">
        <f t="shared" si="132"/>
        <v>0.25</v>
      </c>
      <c r="BI101" s="12">
        <f t="shared" si="136"/>
        <v>1</v>
      </c>
    </row>
    <row r="102" spans="2:61" x14ac:dyDescent="0.35">
      <c r="B102" t="s">
        <v>83</v>
      </c>
      <c r="C102" t="s">
        <v>84</v>
      </c>
      <c r="D102" s="12">
        <f t="shared" si="175"/>
        <v>61.560000000000009</v>
      </c>
      <c r="E102" s="12">
        <f t="shared" si="158"/>
        <v>94.463700000000017</v>
      </c>
      <c r="F102" s="12">
        <f t="shared" si="137"/>
        <v>250.54811800000002</v>
      </c>
      <c r="G102" s="12">
        <v>20.656000000000002</v>
      </c>
      <c r="H102" s="12">
        <f t="shared" si="138"/>
        <v>27.679040000000004</v>
      </c>
      <c r="I102" s="12">
        <f t="shared" si="139"/>
        <v>74.733408000000011</v>
      </c>
      <c r="J102" s="12">
        <v>5.1640000000000006</v>
      </c>
      <c r="K102" s="12">
        <f t="shared" si="140"/>
        <v>6.919760000000001</v>
      </c>
      <c r="L102" s="12">
        <f t="shared" si="177"/>
        <v>17.299400000000002</v>
      </c>
      <c r="M102" s="12">
        <v>3.55</v>
      </c>
      <c r="N102" s="12">
        <f t="shared" si="141"/>
        <v>8.3779999999999983</v>
      </c>
      <c r="O102" s="12">
        <f t="shared" si="142"/>
        <v>20.944999999999997</v>
      </c>
      <c r="P102" s="12">
        <v>3.06</v>
      </c>
      <c r="Q102" s="12">
        <f t="shared" si="202"/>
        <v>7.2215999999999996</v>
      </c>
      <c r="R102" s="12">
        <f t="shared" si="203"/>
        <v>18.053999999999998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>
        <v>15.78</v>
      </c>
      <c r="AC102" s="12">
        <f t="shared" ref="AC102" si="211">AB102*1.34</f>
        <v>21.145199999999999</v>
      </c>
      <c r="AD102" s="12">
        <f t="shared" si="160"/>
        <v>57.092040000000004</v>
      </c>
      <c r="AE102" s="12">
        <v>9.64</v>
      </c>
      <c r="AF102" s="12">
        <f t="shared" si="154"/>
        <v>12.917600000000002</v>
      </c>
      <c r="AG102" s="12">
        <f t="shared" si="80"/>
        <v>34.877520000000004</v>
      </c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>
        <v>3.71</v>
      </c>
      <c r="AU102" s="12">
        <f t="shared" si="209"/>
        <v>10.202500000000001</v>
      </c>
      <c r="AV102" s="12">
        <f t="shared" si="210"/>
        <v>27.546750000000003</v>
      </c>
      <c r="AW102" s="12"/>
      <c r="AX102" s="12"/>
      <c r="AY102" s="12"/>
      <c r="AZ102" s="12"/>
      <c r="BA102" s="12"/>
      <c r="BB102" s="12"/>
      <c r="BC102" s="12">
        <f>8.69+1.96</f>
        <v>10.649999999999999</v>
      </c>
      <c r="BD102" s="12">
        <f t="shared" ref="BD102:BD104" si="212">BC102*0.6</f>
        <v>6.3899999999999988</v>
      </c>
      <c r="BE102" s="12">
        <f t="shared" ref="BE102:BE106" si="213">BD102*2.5</f>
        <v>15.974999999999998</v>
      </c>
      <c r="BF102" s="13"/>
      <c r="BG102" s="1">
        <f t="shared" si="135"/>
        <v>0.81</v>
      </c>
      <c r="BH102" s="12">
        <f t="shared" si="132"/>
        <v>0.19</v>
      </c>
      <c r="BI102" s="12">
        <f t="shared" si="136"/>
        <v>1</v>
      </c>
    </row>
    <row r="103" spans="2:61" x14ac:dyDescent="0.35">
      <c r="B103" t="s">
        <v>101</v>
      </c>
      <c r="C103" t="s">
        <v>107</v>
      </c>
      <c r="D103" s="12">
        <f t="shared" si="175"/>
        <v>61.79</v>
      </c>
      <c r="E103" s="12">
        <f t="shared" si="158"/>
        <v>99.805000000000007</v>
      </c>
      <c r="F103" s="12">
        <f t="shared" si="137"/>
        <v>262.71030000000007</v>
      </c>
      <c r="G103" s="12">
        <v>20.34</v>
      </c>
      <c r="H103" s="12">
        <f t="shared" si="138"/>
        <v>27.255600000000001</v>
      </c>
      <c r="I103" s="12">
        <f t="shared" si="139"/>
        <v>73.590120000000013</v>
      </c>
      <c r="J103" s="12">
        <v>8.27</v>
      </c>
      <c r="K103" s="12">
        <f t="shared" si="140"/>
        <v>11.081799999999999</v>
      </c>
      <c r="L103" s="12">
        <f t="shared" si="177"/>
        <v>27.704499999999999</v>
      </c>
      <c r="M103" s="12">
        <v>3.6</v>
      </c>
      <c r="N103" s="12">
        <f t="shared" si="141"/>
        <v>8.4960000000000004</v>
      </c>
      <c r="O103" s="12">
        <f t="shared" si="142"/>
        <v>21.240000000000002</v>
      </c>
      <c r="P103" s="12">
        <v>3.12</v>
      </c>
      <c r="Q103" s="12">
        <f t="shared" si="202"/>
        <v>7.3632</v>
      </c>
      <c r="R103" s="12">
        <f t="shared" si="203"/>
        <v>18.408000000000001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>
        <v>10.33</v>
      </c>
      <c r="AC103" s="12">
        <f t="shared" ref="AC103" si="214">AB103*1.34</f>
        <v>13.8422</v>
      </c>
      <c r="AD103" s="12">
        <f t="shared" si="160"/>
        <v>37.373940000000005</v>
      </c>
      <c r="AE103" s="12">
        <v>8.93</v>
      </c>
      <c r="AF103" s="12">
        <f t="shared" si="154"/>
        <v>11.966200000000001</v>
      </c>
      <c r="AG103" s="12">
        <f t="shared" si="80"/>
        <v>32.30874</v>
      </c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>
        <v>4.7</v>
      </c>
      <c r="AU103" s="12">
        <f t="shared" si="209"/>
        <v>12.925000000000001</v>
      </c>
      <c r="AV103" s="12">
        <f t="shared" si="210"/>
        <v>34.897500000000001</v>
      </c>
      <c r="AW103" s="12">
        <v>2.5</v>
      </c>
      <c r="AX103" s="12">
        <f t="shared" ref="AX103:AX107" si="215">AW103*2.75</f>
        <v>6.875</v>
      </c>
      <c r="AY103" s="12">
        <f t="shared" ref="AY103:AY107" si="216">AX103*2.5</f>
        <v>17.1875</v>
      </c>
      <c r="AZ103" s="12"/>
      <c r="BA103" s="12"/>
      <c r="BB103" s="12"/>
      <c r="BC103" s="12">
        <v>9.2899999999999991</v>
      </c>
      <c r="BD103" s="12">
        <f t="shared" si="212"/>
        <v>5.573999999999999</v>
      </c>
      <c r="BE103" s="12">
        <f t="shared" si="213"/>
        <v>13.934999999999997</v>
      </c>
      <c r="BF103" s="13"/>
      <c r="BG103" s="1">
        <f t="shared" si="135"/>
        <v>0.76</v>
      </c>
      <c r="BH103" s="12">
        <f t="shared" si="132"/>
        <v>0.24</v>
      </c>
      <c r="BI103" s="12">
        <f t="shared" si="136"/>
        <v>1</v>
      </c>
    </row>
    <row r="104" spans="2:61" x14ac:dyDescent="0.35">
      <c r="B104" t="s">
        <v>39</v>
      </c>
      <c r="C104" t="s">
        <v>56</v>
      </c>
      <c r="D104" s="12">
        <f t="shared" si="175"/>
        <v>61.889999999999993</v>
      </c>
      <c r="E104" s="12">
        <f t="shared" si="158"/>
        <v>100.45050000000001</v>
      </c>
      <c r="F104" s="12">
        <f t="shared" si="137"/>
        <v>264.20361000000003</v>
      </c>
      <c r="G104" s="12">
        <v>18.78</v>
      </c>
      <c r="H104" s="12">
        <f t="shared" si="138"/>
        <v>25.165200000000002</v>
      </c>
      <c r="I104" s="12">
        <f t="shared" si="139"/>
        <v>67.946040000000011</v>
      </c>
      <c r="J104" s="12">
        <v>8.35</v>
      </c>
      <c r="K104" s="12">
        <f t="shared" si="140"/>
        <v>11.189</v>
      </c>
      <c r="L104" s="12">
        <f t="shared" si="177"/>
        <v>27.9725</v>
      </c>
      <c r="M104" s="12">
        <v>3.88</v>
      </c>
      <c r="N104" s="12">
        <f t="shared" si="141"/>
        <v>9.1567999999999987</v>
      </c>
      <c r="O104" s="12">
        <f t="shared" si="142"/>
        <v>22.891999999999996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>
        <v>10.67</v>
      </c>
      <c r="AC104" s="12">
        <f t="shared" ref="AC104" si="217">AB104*1.34</f>
        <v>14.297800000000001</v>
      </c>
      <c r="AD104" s="12">
        <f t="shared" si="160"/>
        <v>38.604060000000004</v>
      </c>
      <c r="AE104" s="12">
        <v>10.07</v>
      </c>
      <c r="AF104" s="12">
        <f t="shared" si="154"/>
        <v>13.493800000000002</v>
      </c>
      <c r="AG104" s="12">
        <f t="shared" si="80"/>
        <v>36.433260000000011</v>
      </c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>
        <v>4.5199999999999996</v>
      </c>
      <c r="AU104" s="12">
        <f t="shared" si="209"/>
        <v>12.43</v>
      </c>
      <c r="AV104" s="12">
        <f t="shared" si="210"/>
        <v>33.561</v>
      </c>
      <c r="AW104" s="12">
        <v>3.73</v>
      </c>
      <c r="AX104" s="12">
        <f t="shared" si="215"/>
        <v>10.2575</v>
      </c>
      <c r="AY104" s="12">
        <f t="shared" si="216"/>
        <v>25.643750000000001</v>
      </c>
      <c r="AZ104" s="12">
        <v>1.89</v>
      </c>
      <c r="BA104" s="12">
        <f>AZ104*2.36</f>
        <v>4.4603999999999999</v>
      </c>
      <c r="BB104" s="12">
        <f t="shared" ref="BB104:BB106" si="218">BA104*2.5</f>
        <v>11.151</v>
      </c>
      <c r="BC104" s="12">
        <v>2.2999999999999998</v>
      </c>
      <c r="BD104" s="12">
        <f t="shared" si="212"/>
        <v>1.38</v>
      </c>
      <c r="BE104" s="12">
        <f t="shared" si="213"/>
        <v>3.4499999999999997</v>
      </c>
      <c r="BF104" s="13"/>
      <c r="BG104" s="1">
        <f t="shared" si="135"/>
        <v>0.8</v>
      </c>
      <c r="BH104" s="12">
        <f t="shared" si="132"/>
        <v>0.2</v>
      </c>
      <c r="BI104" s="12">
        <f t="shared" si="136"/>
        <v>1</v>
      </c>
    </row>
    <row r="105" spans="2:61" x14ac:dyDescent="0.35">
      <c r="B105" t="s">
        <v>37</v>
      </c>
      <c r="C105" t="s">
        <v>47</v>
      </c>
      <c r="D105" s="12">
        <f t="shared" si="175"/>
        <v>62.400000000000006</v>
      </c>
      <c r="E105" s="12">
        <f t="shared" si="158"/>
        <v>99.572700000000012</v>
      </c>
      <c r="F105" s="12">
        <f t="shared" si="137"/>
        <v>260.51095800000007</v>
      </c>
      <c r="G105" s="12">
        <v>20.456000000000003</v>
      </c>
      <c r="H105" s="12">
        <f t="shared" si="138"/>
        <v>27.411040000000007</v>
      </c>
      <c r="I105" s="12">
        <f t="shared" si="139"/>
        <v>74.009808000000021</v>
      </c>
      <c r="J105" s="12">
        <v>5.1140000000000008</v>
      </c>
      <c r="K105" s="12">
        <f t="shared" si="140"/>
        <v>6.8527600000000017</v>
      </c>
      <c r="L105" s="12">
        <f t="shared" si="177"/>
        <v>17.131900000000005</v>
      </c>
      <c r="M105" s="12">
        <v>3.62</v>
      </c>
      <c r="N105" s="12">
        <f t="shared" si="141"/>
        <v>8.5432000000000006</v>
      </c>
      <c r="O105" s="12">
        <f t="shared" si="142"/>
        <v>21.358000000000001</v>
      </c>
      <c r="P105" s="12">
        <v>2.96</v>
      </c>
      <c r="Q105" s="12">
        <f>P105*2.36</f>
        <v>6.9855999999999998</v>
      </c>
      <c r="R105" s="12">
        <f>Q105*2.5</f>
        <v>17.463999999999999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>
        <v>13.72</v>
      </c>
      <c r="AC105" s="12">
        <f t="shared" ref="AC105" si="219">AB105*1.34</f>
        <v>18.384800000000002</v>
      </c>
      <c r="AD105" s="12">
        <f t="shared" si="160"/>
        <v>49.638960000000012</v>
      </c>
      <c r="AE105" s="12">
        <v>9.0299999999999994</v>
      </c>
      <c r="AF105" s="12">
        <f t="shared" si="154"/>
        <v>12.100199999999999</v>
      </c>
      <c r="AG105" s="12">
        <f t="shared" si="80"/>
        <v>32.670540000000003</v>
      </c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>
        <v>4.09</v>
      </c>
      <c r="AX105" s="12">
        <f t="shared" si="215"/>
        <v>11.247499999999999</v>
      </c>
      <c r="AY105" s="12">
        <f t="shared" si="216"/>
        <v>28.118749999999999</v>
      </c>
      <c r="AZ105" s="12">
        <v>3.41</v>
      </c>
      <c r="BA105" s="12">
        <f>AZ105*2.36</f>
        <v>8.0475999999999992</v>
      </c>
      <c r="BB105" s="12">
        <f t="shared" si="218"/>
        <v>20.119</v>
      </c>
      <c r="BC105" s="12"/>
      <c r="BD105" s="12"/>
      <c r="BE105" s="12"/>
      <c r="BF105" s="13"/>
      <c r="BG105" s="1">
        <f t="shared" si="135"/>
        <v>0.81</v>
      </c>
      <c r="BH105" s="12">
        <f t="shared" si="132"/>
        <v>0.19</v>
      </c>
      <c r="BI105" s="12">
        <f t="shared" si="136"/>
        <v>1</v>
      </c>
    </row>
    <row r="106" spans="2:61" x14ac:dyDescent="0.35">
      <c r="B106" t="s">
        <v>39</v>
      </c>
      <c r="C106" t="s">
        <v>56</v>
      </c>
      <c r="D106" s="12">
        <f t="shared" si="175"/>
        <v>63.320000000000007</v>
      </c>
      <c r="E106" s="12">
        <f t="shared" si="158"/>
        <v>103.48840000000001</v>
      </c>
      <c r="F106" s="12">
        <f t="shared" si="137"/>
        <v>273.29035999999996</v>
      </c>
      <c r="G106" s="12">
        <v>18.21</v>
      </c>
      <c r="H106" s="12">
        <f t="shared" si="138"/>
        <v>24.401400000000002</v>
      </c>
      <c r="I106" s="12">
        <f t="shared" si="139"/>
        <v>65.883780000000016</v>
      </c>
      <c r="J106" s="12">
        <v>6.98</v>
      </c>
      <c r="K106" s="12">
        <f t="shared" si="140"/>
        <v>9.3532000000000011</v>
      </c>
      <c r="L106" s="12">
        <f t="shared" si="177"/>
        <v>23.383000000000003</v>
      </c>
      <c r="M106" s="12">
        <v>4.4400000000000004</v>
      </c>
      <c r="N106" s="12">
        <f t="shared" si="141"/>
        <v>10.478400000000001</v>
      </c>
      <c r="O106" s="12">
        <f t="shared" si="142"/>
        <v>26.196000000000002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>
        <v>12.17</v>
      </c>
      <c r="AC106" s="12">
        <f t="shared" ref="AC106" si="220">AB106*1.34</f>
        <v>16.3078</v>
      </c>
      <c r="AD106" s="12">
        <f t="shared" si="160"/>
        <v>44.031060000000004</v>
      </c>
      <c r="AE106" s="12">
        <v>10.89</v>
      </c>
      <c r="AF106" s="12">
        <f t="shared" si="154"/>
        <v>14.592600000000001</v>
      </c>
      <c r="AG106" s="12">
        <f t="shared" ref="AG106:AG169" si="221">AF106*2.7</f>
        <v>39.400020000000005</v>
      </c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>
        <v>6.38</v>
      </c>
      <c r="AU106" s="12">
        <f t="shared" ref="AU106:AU107" si="222">AT106*2.75</f>
        <v>17.544999999999998</v>
      </c>
      <c r="AV106" s="12">
        <f t="shared" ref="AV106:AV107" si="223">AU106*2.7</f>
        <v>47.371499999999997</v>
      </c>
      <c r="AW106" s="12">
        <v>2</v>
      </c>
      <c r="AX106" s="12">
        <f t="shared" si="215"/>
        <v>5.5</v>
      </c>
      <c r="AY106" s="12">
        <f t="shared" si="216"/>
        <v>13.75</v>
      </c>
      <c r="AZ106" s="12">
        <v>2.25</v>
      </c>
      <c r="BA106" s="12">
        <f>AZ106*2.36</f>
        <v>5.31</v>
      </c>
      <c r="BB106" s="12">
        <f t="shared" si="218"/>
        <v>13.274999999999999</v>
      </c>
      <c r="BC106" s="12">
        <v>2.3199999999999998</v>
      </c>
      <c r="BD106" s="12">
        <f>BC106*0.6</f>
        <v>1.3919999999999999</v>
      </c>
      <c r="BE106" s="12">
        <f t="shared" si="213"/>
        <v>3.4799999999999995</v>
      </c>
      <c r="BF106" s="13"/>
      <c r="BG106" s="1">
        <f t="shared" si="135"/>
        <v>0.82</v>
      </c>
      <c r="BH106" s="12">
        <f t="shared" si="132"/>
        <v>0.18</v>
      </c>
      <c r="BI106" s="12">
        <f t="shared" si="136"/>
        <v>1</v>
      </c>
    </row>
    <row r="107" spans="2:61" x14ac:dyDescent="0.35">
      <c r="B107" t="s">
        <v>39</v>
      </c>
      <c r="C107" t="s">
        <v>68</v>
      </c>
      <c r="D107" s="12">
        <f t="shared" si="175"/>
        <v>63.38</v>
      </c>
      <c r="E107" s="12">
        <f t="shared" si="158"/>
        <v>99.63730000000001</v>
      </c>
      <c r="F107" s="12">
        <f t="shared" si="137"/>
        <v>262.15120999999999</v>
      </c>
      <c r="G107" s="12">
        <v>18.62</v>
      </c>
      <c r="H107" s="12">
        <f t="shared" si="138"/>
        <v>24.950800000000005</v>
      </c>
      <c r="I107" s="12">
        <f t="shared" si="139"/>
        <v>67.367160000000013</v>
      </c>
      <c r="J107" s="12">
        <v>7.88</v>
      </c>
      <c r="K107" s="12">
        <f t="shared" si="140"/>
        <v>10.559200000000001</v>
      </c>
      <c r="L107" s="12">
        <f t="shared" si="177"/>
        <v>26.398000000000003</v>
      </c>
      <c r="M107" s="12">
        <v>3.6</v>
      </c>
      <c r="N107" s="12">
        <f t="shared" si="141"/>
        <v>8.4960000000000004</v>
      </c>
      <c r="O107" s="12">
        <f t="shared" si="142"/>
        <v>21.240000000000002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>
        <v>2.1800000000000002</v>
      </c>
      <c r="Z107" s="12">
        <f>Y107*2.36</f>
        <v>5.1448</v>
      </c>
      <c r="AA107" s="12">
        <f t="shared" ref="AA107" si="224">Z107*2.5</f>
        <v>12.862</v>
      </c>
      <c r="AB107" s="12">
        <v>10.11</v>
      </c>
      <c r="AC107" s="12">
        <f t="shared" ref="AC107" si="225">AB107*1.34</f>
        <v>13.5474</v>
      </c>
      <c r="AD107" s="12">
        <f t="shared" si="160"/>
        <v>36.577980000000004</v>
      </c>
      <c r="AE107" s="12">
        <v>7.38</v>
      </c>
      <c r="AF107" s="12">
        <f t="shared" si="154"/>
        <v>9.8892000000000007</v>
      </c>
      <c r="AG107" s="12">
        <f t="shared" si="221"/>
        <v>26.700840000000003</v>
      </c>
      <c r="AH107" s="12">
        <v>7.36</v>
      </c>
      <c r="AI107" s="12">
        <f t="shared" si="154"/>
        <v>9.8624000000000009</v>
      </c>
      <c r="AJ107" s="12">
        <f>AI107*2.7</f>
        <v>26.628480000000003</v>
      </c>
      <c r="AK107" s="12"/>
      <c r="AL107" s="12"/>
      <c r="AM107" s="12"/>
      <c r="AN107" s="12"/>
      <c r="AO107" s="12"/>
      <c r="AP107" s="12"/>
      <c r="AQ107" s="12"/>
      <c r="AR107" s="12"/>
      <c r="AS107" s="12"/>
      <c r="AT107" s="12">
        <v>2.56</v>
      </c>
      <c r="AU107" s="12">
        <f t="shared" si="222"/>
        <v>7.04</v>
      </c>
      <c r="AV107" s="12">
        <f t="shared" si="223"/>
        <v>19.008000000000003</v>
      </c>
      <c r="AW107" s="12">
        <v>3.69</v>
      </c>
      <c r="AX107" s="12">
        <f t="shared" si="215"/>
        <v>10.147499999999999</v>
      </c>
      <c r="AY107" s="12">
        <f t="shared" si="216"/>
        <v>25.368749999999999</v>
      </c>
      <c r="AZ107" s="12"/>
      <c r="BA107" s="12"/>
      <c r="BB107" s="12"/>
      <c r="BC107" s="12"/>
      <c r="BD107" s="12"/>
      <c r="BE107" s="12"/>
      <c r="BF107" s="13"/>
      <c r="BG107" s="1">
        <f t="shared" si="135"/>
        <v>0.78</v>
      </c>
      <c r="BH107" s="12">
        <f t="shared" si="132"/>
        <v>0.22</v>
      </c>
      <c r="BI107" s="12">
        <f t="shared" si="136"/>
        <v>1</v>
      </c>
    </row>
    <row r="108" spans="2:61" x14ac:dyDescent="0.35">
      <c r="B108" t="s">
        <v>37</v>
      </c>
      <c r="C108" t="s">
        <v>47</v>
      </c>
      <c r="D108" s="12">
        <f t="shared" si="175"/>
        <v>64.05</v>
      </c>
      <c r="E108" s="12">
        <f t="shared" si="158"/>
        <v>100.00500000000001</v>
      </c>
      <c r="F108" s="12">
        <f t="shared" si="137"/>
        <v>261.91813200000001</v>
      </c>
      <c r="G108" s="12">
        <v>22.904</v>
      </c>
      <c r="H108" s="12">
        <f t="shared" si="138"/>
        <v>30.691360000000003</v>
      </c>
      <c r="I108" s="12">
        <f t="shared" si="139"/>
        <v>82.866672000000008</v>
      </c>
      <c r="J108" s="13">
        <v>5.726</v>
      </c>
      <c r="K108" s="12">
        <f t="shared" si="140"/>
        <v>7.6728400000000008</v>
      </c>
      <c r="L108" s="12">
        <f t="shared" si="177"/>
        <v>19.182100000000002</v>
      </c>
      <c r="M108" s="12">
        <v>5.0999999999999996</v>
      </c>
      <c r="N108" s="12">
        <f t="shared" si="141"/>
        <v>12.035999999999998</v>
      </c>
      <c r="O108" s="12">
        <f t="shared" si="142"/>
        <v>30.089999999999996</v>
      </c>
      <c r="P108" s="12">
        <v>3.49</v>
      </c>
      <c r="Q108" s="12">
        <f>P108*2.36</f>
        <v>8.2363999999999997</v>
      </c>
      <c r="R108" s="12">
        <f>Q108*2.5</f>
        <v>20.591000000000001</v>
      </c>
      <c r="S108" s="12">
        <v>2.97</v>
      </c>
      <c r="T108" s="12">
        <f>S108*2.36</f>
        <v>7.0091999999999999</v>
      </c>
      <c r="U108" s="12">
        <f>T108*2.5</f>
        <v>17.523</v>
      </c>
      <c r="V108" s="12"/>
      <c r="W108" s="12"/>
      <c r="X108" s="12"/>
      <c r="Y108" s="12"/>
      <c r="Z108" s="12"/>
      <c r="AA108" s="12"/>
      <c r="AB108" s="12">
        <v>13.28</v>
      </c>
      <c r="AC108" s="12">
        <f t="shared" ref="AC108" si="226">AB108*1.34</f>
        <v>17.795200000000001</v>
      </c>
      <c r="AD108" s="12">
        <f t="shared" si="160"/>
        <v>48.04704000000001</v>
      </c>
      <c r="AE108" s="12">
        <v>8.24</v>
      </c>
      <c r="AF108" s="12">
        <f t="shared" si="154"/>
        <v>11.041600000000001</v>
      </c>
      <c r="AG108" s="12">
        <f t="shared" si="221"/>
        <v>29.812320000000003</v>
      </c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>
        <v>2.34</v>
      </c>
      <c r="BA108" s="12">
        <f>AZ108*2.36</f>
        <v>5.5223999999999993</v>
      </c>
      <c r="BB108" s="12">
        <f>BA108*2.5</f>
        <v>13.805999999999997</v>
      </c>
      <c r="BC108" s="12"/>
      <c r="BD108" s="12"/>
      <c r="BE108" s="12"/>
      <c r="BF108" s="13"/>
      <c r="BG108" s="1">
        <f t="shared" si="135"/>
        <v>0.73</v>
      </c>
      <c r="BH108" s="12">
        <f t="shared" si="132"/>
        <v>0.27</v>
      </c>
      <c r="BI108" s="12">
        <f t="shared" si="136"/>
        <v>1</v>
      </c>
    </row>
    <row r="109" spans="2:61" x14ac:dyDescent="0.35">
      <c r="B109" t="s">
        <v>39</v>
      </c>
      <c r="C109" t="s">
        <v>68</v>
      </c>
      <c r="D109" s="12">
        <f t="shared" si="175"/>
        <v>64.190000000000012</v>
      </c>
      <c r="E109" s="12">
        <f t="shared" si="158"/>
        <v>101.1001</v>
      </c>
      <c r="F109" s="12">
        <f t="shared" si="137"/>
        <v>265.83233000000001</v>
      </c>
      <c r="G109" s="12">
        <v>18.62</v>
      </c>
      <c r="H109" s="12">
        <f t="shared" si="138"/>
        <v>24.950800000000005</v>
      </c>
      <c r="I109" s="12">
        <f t="shared" si="139"/>
        <v>67.367160000000013</v>
      </c>
      <c r="J109" s="12">
        <v>8.23</v>
      </c>
      <c r="K109" s="12">
        <f t="shared" si="140"/>
        <v>11.028200000000002</v>
      </c>
      <c r="L109" s="12">
        <f t="shared" si="177"/>
        <v>27.570500000000003</v>
      </c>
      <c r="M109" s="12">
        <v>3.75</v>
      </c>
      <c r="N109" s="12">
        <f t="shared" si="141"/>
        <v>8.85</v>
      </c>
      <c r="O109" s="12">
        <f t="shared" si="142"/>
        <v>22.125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>
        <v>2.4</v>
      </c>
      <c r="Z109" s="12">
        <f>Y109*2.36</f>
        <v>5.6639999999999997</v>
      </c>
      <c r="AA109" s="12">
        <f t="shared" ref="AA109" si="227">Z109*2.5</f>
        <v>14.16</v>
      </c>
      <c r="AB109" s="12">
        <v>10.199999999999999</v>
      </c>
      <c r="AC109" s="12">
        <f t="shared" ref="AC109" si="228">AB109*1.34</f>
        <v>13.667999999999999</v>
      </c>
      <c r="AD109" s="12">
        <f t="shared" si="160"/>
        <v>36.903599999999997</v>
      </c>
      <c r="AE109" s="12">
        <v>7.38</v>
      </c>
      <c r="AF109" s="12">
        <f t="shared" si="154"/>
        <v>9.8892000000000007</v>
      </c>
      <c r="AG109" s="12">
        <f t="shared" si="221"/>
        <v>26.700840000000003</v>
      </c>
      <c r="AH109" s="12">
        <v>7.36</v>
      </c>
      <c r="AI109" s="12">
        <f t="shared" si="154"/>
        <v>9.8624000000000009</v>
      </c>
      <c r="AJ109" s="12">
        <f>AI109*2.7</f>
        <v>26.628480000000003</v>
      </c>
      <c r="AK109" s="12"/>
      <c r="AL109" s="12"/>
      <c r="AM109" s="12"/>
      <c r="AN109" s="12"/>
      <c r="AO109" s="12"/>
      <c r="AP109" s="12"/>
      <c r="AQ109" s="12"/>
      <c r="AR109" s="12"/>
      <c r="AS109" s="12"/>
      <c r="AT109" s="12">
        <v>2.56</v>
      </c>
      <c r="AU109" s="12">
        <f t="shared" ref="AU109:AU115" si="229">AT109*2.75</f>
        <v>7.04</v>
      </c>
      <c r="AV109" s="12">
        <f t="shared" ref="AV109:AV115" si="230">AU109*2.7</f>
        <v>19.008000000000003</v>
      </c>
      <c r="AW109" s="12">
        <v>3.69</v>
      </c>
      <c r="AX109" s="12">
        <f t="shared" ref="AX109:AX137" si="231">AW109*2.75</f>
        <v>10.147499999999999</v>
      </c>
      <c r="AY109" s="12">
        <f t="shared" ref="AY109:AY137" si="232">AX109*2.5</f>
        <v>25.368749999999999</v>
      </c>
      <c r="AZ109" s="12"/>
      <c r="BA109" s="12"/>
      <c r="BB109" s="12"/>
      <c r="BC109" s="12"/>
      <c r="BD109" s="12"/>
      <c r="BE109" s="12"/>
      <c r="BF109" s="13"/>
      <c r="BG109" s="1">
        <f t="shared" si="135"/>
        <v>0.78</v>
      </c>
      <c r="BH109" s="12">
        <f t="shared" si="132"/>
        <v>0.22</v>
      </c>
      <c r="BI109" s="12">
        <f t="shared" si="136"/>
        <v>1</v>
      </c>
    </row>
    <row r="110" spans="2:61" x14ac:dyDescent="0.35">
      <c r="B110" t="s">
        <v>114</v>
      </c>
      <c r="C110" t="s">
        <v>115</v>
      </c>
      <c r="D110" s="12">
        <f t="shared" si="175"/>
        <v>64.400000000000006</v>
      </c>
      <c r="E110" s="12">
        <f t="shared" si="158"/>
        <v>101.87350000000001</v>
      </c>
      <c r="F110" s="12">
        <f t="shared" si="137"/>
        <v>267.41275000000002</v>
      </c>
      <c r="G110" s="12">
        <v>21.8</v>
      </c>
      <c r="H110" s="12">
        <f t="shared" si="138"/>
        <v>29.212000000000003</v>
      </c>
      <c r="I110" s="12">
        <f t="shared" si="139"/>
        <v>78.872400000000013</v>
      </c>
      <c r="J110" s="12">
        <v>9.3699999999999992</v>
      </c>
      <c r="K110" s="12">
        <f t="shared" si="140"/>
        <v>12.5558</v>
      </c>
      <c r="L110" s="12">
        <f t="shared" si="177"/>
        <v>31.389499999999998</v>
      </c>
      <c r="M110" s="12">
        <v>4.34</v>
      </c>
      <c r="N110" s="12">
        <f t="shared" si="141"/>
        <v>10.2424</v>
      </c>
      <c r="O110" s="12">
        <f t="shared" si="142"/>
        <v>25.606000000000002</v>
      </c>
      <c r="P110" s="12">
        <v>3.73</v>
      </c>
      <c r="Q110" s="12">
        <f>P110*2.36</f>
        <v>8.8027999999999995</v>
      </c>
      <c r="R110" s="12">
        <f t="shared" ref="R110:R111" si="233">Q110*2.5</f>
        <v>22.006999999999998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>
        <v>11.67</v>
      </c>
      <c r="AC110" s="12">
        <f t="shared" ref="AC110" si="234">AB110*1.34</f>
        <v>15.6378</v>
      </c>
      <c r="AD110" s="12">
        <f t="shared" si="160"/>
        <v>42.222060000000006</v>
      </c>
      <c r="AE110" s="12">
        <v>8.2799999999999994</v>
      </c>
      <c r="AF110" s="12">
        <f t="shared" si="154"/>
        <v>11.0952</v>
      </c>
      <c r="AG110" s="12">
        <f t="shared" si="221"/>
        <v>29.957040000000003</v>
      </c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>
        <v>2.8</v>
      </c>
      <c r="AU110" s="12">
        <f t="shared" si="229"/>
        <v>7.6999999999999993</v>
      </c>
      <c r="AV110" s="12">
        <f t="shared" si="230"/>
        <v>20.79</v>
      </c>
      <c r="AW110" s="12">
        <v>2.41</v>
      </c>
      <c r="AX110" s="12">
        <f t="shared" si="231"/>
        <v>6.6275000000000004</v>
      </c>
      <c r="AY110" s="12">
        <f t="shared" si="232"/>
        <v>16.568750000000001</v>
      </c>
      <c r="AZ110" s="12"/>
      <c r="BA110" s="12"/>
      <c r="BB110" s="12"/>
      <c r="BC110" s="12">
        <v>10.58</v>
      </c>
      <c r="BD110" s="12">
        <f t="shared" ref="BD110:BD111" si="235">BC110*0.6</f>
        <v>6.3479999999999999</v>
      </c>
      <c r="BE110" s="12">
        <f t="shared" ref="BE110:BE111" si="236">BD110*2.5</f>
        <v>15.87</v>
      </c>
      <c r="BF110" s="13"/>
      <c r="BG110" s="1">
        <f t="shared" si="135"/>
        <v>0.73</v>
      </c>
      <c r="BH110" s="12">
        <f t="shared" si="132"/>
        <v>0.27</v>
      </c>
      <c r="BI110" s="12">
        <f t="shared" si="136"/>
        <v>1</v>
      </c>
    </row>
    <row r="111" spans="2:61" x14ac:dyDescent="0.35">
      <c r="B111" t="s">
        <v>40</v>
      </c>
      <c r="C111" t="s">
        <v>45</v>
      </c>
      <c r="D111" s="12">
        <f t="shared" si="175"/>
        <v>64.41</v>
      </c>
      <c r="E111" s="12">
        <f t="shared" si="158"/>
        <v>106.53900000000002</v>
      </c>
      <c r="F111" s="12">
        <f t="shared" si="137"/>
        <v>279.01988000000006</v>
      </c>
      <c r="G111" s="12">
        <v>17.78</v>
      </c>
      <c r="H111" s="12">
        <f t="shared" si="138"/>
        <v>23.825200000000002</v>
      </c>
      <c r="I111" s="12">
        <f t="shared" si="139"/>
        <v>64.328040000000016</v>
      </c>
      <c r="J111" s="12">
        <v>6.92</v>
      </c>
      <c r="K111" s="12">
        <f t="shared" si="140"/>
        <v>9.2728000000000002</v>
      </c>
      <c r="L111" s="12">
        <f t="shared" si="177"/>
        <v>23.182000000000002</v>
      </c>
      <c r="M111" s="12">
        <v>4.9000000000000004</v>
      </c>
      <c r="N111" s="12">
        <f t="shared" si="141"/>
        <v>11.564</v>
      </c>
      <c r="O111" s="12">
        <f t="shared" si="142"/>
        <v>28.91</v>
      </c>
      <c r="P111" s="12">
        <v>2.99</v>
      </c>
      <c r="Q111" s="12">
        <f>P111*2.36</f>
        <v>7.0564</v>
      </c>
      <c r="R111" s="12">
        <f t="shared" si="233"/>
        <v>17.640999999999998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>
        <v>12.66</v>
      </c>
      <c r="AC111" s="12">
        <f t="shared" ref="AC111" si="237">AB111*1.34</f>
        <v>16.964400000000001</v>
      </c>
      <c r="AD111" s="12">
        <f t="shared" si="160"/>
        <v>45.803880000000007</v>
      </c>
      <c r="AE111" s="12">
        <v>9.9700000000000006</v>
      </c>
      <c r="AF111" s="12">
        <f t="shared" si="154"/>
        <v>13.359800000000002</v>
      </c>
      <c r="AG111" s="12">
        <f t="shared" si="221"/>
        <v>36.071460000000009</v>
      </c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>
        <v>3.35</v>
      </c>
      <c r="AU111" s="12">
        <f t="shared" si="229"/>
        <v>9.2125000000000004</v>
      </c>
      <c r="AV111" s="12">
        <f t="shared" si="230"/>
        <v>24.873750000000001</v>
      </c>
      <c r="AW111" s="12">
        <v>3.85</v>
      </c>
      <c r="AX111" s="12">
        <f t="shared" si="231"/>
        <v>10.5875</v>
      </c>
      <c r="AY111" s="12">
        <f t="shared" si="232"/>
        <v>26.46875</v>
      </c>
      <c r="AZ111" s="12">
        <v>1.99</v>
      </c>
      <c r="BA111" s="12">
        <f>AZ111*2.36</f>
        <v>4.6963999999999997</v>
      </c>
      <c r="BB111" s="12">
        <f>BA111*2.5</f>
        <v>11.741</v>
      </c>
      <c r="BC111" s="12">
        <v>5.65</v>
      </c>
      <c r="BD111" s="12">
        <f t="shared" si="235"/>
        <v>3.39</v>
      </c>
      <c r="BE111" s="12">
        <f t="shared" si="236"/>
        <v>8.4749999999999996</v>
      </c>
      <c r="BF111" s="13"/>
      <c r="BG111" s="1">
        <f t="shared" si="135"/>
        <v>0.77</v>
      </c>
      <c r="BH111" s="12">
        <f t="shared" si="132"/>
        <v>0.23</v>
      </c>
      <c r="BI111" s="12">
        <f t="shared" si="136"/>
        <v>1</v>
      </c>
    </row>
    <row r="112" spans="2:61" x14ac:dyDescent="0.35">
      <c r="B112" t="s">
        <v>39</v>
      </c>
      <c r="C112" t="s">
        <v>73</v>
      </c>
      <c r="D112" s="12">
        <f t="shared" si="175"/>
        <v>64.850000000000009</v>
      </c>
      <c r="E112" s="12">
        <f t="shared" si="158"/>
        <v>102.262</v>
      </c>
      <c r="F112" s="12">
        <f t="shared" si="137"/>
        <v>268.71620000000001</v>
      </c>
      <c r="G112" s="12">
        <v>22.5</v>
      </c>
      <c r="H112" s="12">
        <f t="shared" si="138"/>
        <v>30.150000000000002</v>
      </c>
      <c r="I112" s="12">
        <f t="shared" si="139"/>
        <v>81.405000000000015</v>
      </c>
      <c r="J112" s="12">
        <v>8.9499999999999993</v>
      </c>
      <c r="K112" s="12">
        <f t="shared" si="140"/>
        <v>11.993</v>
      </c>
      <c r="L112" s="12">
        <f t="shared" si="177"/>
        <v>29.982500000000002</v>
      </c>
      <c r="M112" s="12">
        <v>5.8</v>
      </c>
      <c r="N112" s="12">
        <f t="shared" si="141"/>
        <v>13.687999999999999</v>
      </c>
      <c r="O112" s="12">
        <f t="shared" si="142"/>
        <v>34.22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>
        <v>11.95</v>
      </c>
      <c r="AC112" s="12">
        <f t="shared" ref="AC112" si="238">AB112*1.34</f>
        <v>16.013000000000002</v>
      </c>
      <c r="AD112" s="12">
        <f t="shared" si="160"/>
        <v>43.23510000000001</v>
      </c>
      <c r="AE112" s="12">
        <v>8.9499999999999993</v>
      </c>
      <c r="AF112" s="12">
        <f t="shared" si="154"/>
        <v>11.993</v>
      </c>
      <c r="AG112" s="12">
        <f t="shared" si="221"/>
        <v>32.381100000000004</v>
      </c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>
        <v>2.6</v>
      </c>
      <c r="AU112" s="12">
        <f t="shared" si="229"/>
        <v>7.15</v>
      </c>
      <c r="AV112" s="12">
        <f t="shared" si="230"/>
        <v>19.305000000000003</v>
      </c>
      <c r="AW112" s="12">
        <v>4.0999999999999996</v>
      </c>
      <c r="AX112" s="12">
        <f t="shared" si="231"/>
        <v>11.274999999999999</v>
      </c>
      <c r="AY112" s="12">
        <f t="shared" si="232"/>
        <v>28.187499999999996</v>
      </c>
      <c r="AZ112" s="12"/>
      <c r="BA112" s="12"/>
      <c r="BB112" s="12"/>
      <c r="BC112" s="12"/>
      <c r="BD112" s="12"/>
      <c r="BE112" s="12"/>
      <c r="BF112" s="13"/>
      <c r="BG112" s="1">
        <f t="shared" si="135"/>
        <v>0.77</v>
      </c>
      <c r="BH112" s="12">
        <f t="shared" si="132"/>
        <v>0.23</v>
      </c>
      <c r="BI112" s="12">
        <f t="shared" si="136"/>
        <v>1</v>
      </c>
    </row>
    <row r="113" spans="1:61" x14ac:dyDescent="0.35">
      <c r="B113" t="s">
        <v>114</v>
      </c>
      <c r="C113" t="s">
        <v>115</v>
      </c>
      <c r="D113" s="12">
        <f t="shared" si="175"/>
        <v>64.97</v>
      </c>
      <c r="E113" s="12">
        <f t="shared" si="158"/>
        <v>102.2773</v>
      </c>
      <c r="F113" s="12">
        <f t="shared" si="137"/>
        <v>269.57267000000002</v>
      </c>
      <c r="G113" s="12">
        <v>24.32</v>
      </c>
      <c r="H113" s="12">
        <f t="shared" si="138"/>
        <v>32.588799999999999</v>
      </c>
      <c r="I113" s="12">
        <f t="shared" si="139"/>
        <v>87.989760000000004</v>
      </c>
      <c r="J113" s="12">
        <v>6.08</v>
      </c>
      <c r="K113" s="12">
        <f t="shared" si="140"/>
        <v>8.1471999999999998</v>
      </c>
      <c r="L113" s="12">
        <f t="shared" si="177"/>
        <v>20.367999999999999</v>
      </c>
      <c r="M113" s="12">
        <v>3.91</v>
      </c>
      <c r="N113" s="12">
        <f t="shared" si="141"/>
        <v>9.2276000000000007</v>
      </c>
      <c r="O113" s="12">
        <f t="shared" si="142"/>
        <v>23.069000000000003</v>
      </c>
      <c r="P113" s="12">
        <v>3.89</v>
      </c>
      <c r="Q113" s="12">
        <f>P113*2.36</f>
        <v>9.1804000000000006</v>
      </c>
      <c r="R113" s="12">
        <f t="shared" ref="R113:R114" si="239">Q113*2.5</f>
        <v>22.951000000000001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>
        <v>11.94</v>
      </c>
      <c r="AC113" s="12">
        <f t="shared" ref="AC113" si="240">AB113*1.34</f>
        <v>15.999600000000001</v>
      </c>
      <c r="AD113" s="12">
        <f t="shared" si="160"/>
        <v>43.198920000000008</v>
      </c>
      <c r="AE113" s="12">
        <v>9.68</v>
      </c>
      <c r="AF113" s="12">
        <f t="shared" si="154"/>
        <v>12.9712</v>
      </c>
      <c r="AG113" s="12">
        <f t="shared" si="221"/>
        <v>35.022240000000004</v>
      </c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>
        <v>2.85</v>
      </c>
      <c r="AU113" s="12">
        <f t="shared" si="229"/>
        <v>7.8375000000000004</v>
      </c>
      <c r="AV113" s="12">
        <f t="shared" si="230"/>
        <v>21.161250000000003</v>
      </c>
      <c r="AW113" s="12">
        <v>2.2999999999999998</v>
      </c>
      <c r="AX113" s="12">
        <f t="shared" si="231"/>
        <v>6.3249999999999993</v>
      </c>
      <c r="AY113" s="12">
        <f t="shared" si="232"/>
        <v>15.812499999999998</v>
      </c>
      <c r="AZ113" s="12"/>
      <c r="BA113" s="12"/>
      <c r="BB113" s="12"/>
      <c r="BC113" s="12">
        <v>19.66</v>
      </c>
      <c r="BD113" s="12">
        <f t="shared" ref="BD113:BD114" si="241">BC113*0.6</f>
        <v>11.795999999999999</v>
      </c>
      <c r="BE113" s="12">
        <f t="shared" ref="BE113:BE114" si="242">BD113*2.5</f>
        <v>29.49</v>
      </c>
      <c r="BF113" s="13"/>
      <c r="BG113" s="1">
        <f t="shared" si="135"/>
        <v>0.79</v>
      </c>
      <c r="BH113" s="12">
        <f t="shared" si="132"/>
        <v>0.21</v>
      </c>
      <c r="BI113" s="12">
        <f t="shared" si="136"/>
        <v>1</v>
      </c>
    </row>
    <row r="114" spans="1:61" x14ac:dyDescent="0.35">
      <c r="B114" t="s">
        <v>114</v>
      </c>
      <c r="C114" t="s">
        <v>115</v>
      </c>
      <c r="D114" s="12">
        <f t="shared" si="175"/>
        <v>65.260000000000005</v>
      </c>
      <c r="E114" s="12">
        <f t="shared" si="158"/>
        <v>103.4798</v>
      </c>
      <c r="F114" s="12">
        <f t="shared" si="137"/>
        <v>272.56922800000007</v>
      </c>
      <c r="G114" s="12">
        <v>24.016000000000002</v>
      </c>
      <c r="H114" s="12">
        <f t="shared" si="138"/>
        <v>32.181440000000002</v>
      </c>
      <c r="I114" s="12">
        <f t="shared" si="139"/>
        <v>86.889888000000013</v>
      </c>
      <c r="J114" s="12">
        <v>6.0040000000000004</v>
      </c>
      <c r="K114" s="12">
        <f t="shared" si="140"/>
        <v>8.0453600000000005</v>
      </c>
      <c r="L114" s="12">
        <f t="shared" si="177"/>
        <v>20.113400000000002</v>
      </c>
      <c r="M114" s="12">
        <v>4.58</v>
      </c>
      <c r="N114" s="12">
        <f t="shared" si="141"/>
        <v>10.8088</v>
      </c>
      <c r="O114" s="12">
        <f t="shared" si="142"/>
        <v>27.021999999999998</v>
      </c>
      <c r="P114" s="12">
        <v>3.7</v>
      </c>
      <c r="Q114" s="12">
        <f>P114*2.36</f>
        <v>8.7319999999999993</v>
      </c>
      <c r="R114" s="12">
        <f t="shared" si="239"/>
        <v>21.83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>
        <v>11.9</v>
      </c>
      <c r="AC114" s="12">
        <f t="shared" ref="AC114" si="243">AB114*1.34</f>
        <v>15.946000000000002</v>
      </c>
      <c r="AD114" s="12">
        <f t="shared" si="160"/>
        <v>43.054200000000009</v>
      </c>
      <c r="AE114" s="12">
        <v>9.68</v>
      </c>
      <c r="AF114" s="12">
        <f t="shared" si="154"/>
        <v>12.9712</v>
      </c>
      <c r="AG114" s="12">
        <f t="shared" si="221"/>
        <v>35.022240000000004</v>
      </c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>
        <v>3</v>
      </c>
      <c r="AU114" s="12">
        <f t="shared" si="229"/>
        <v>8.25</v>
      </c>
      <c r="AV114" s="12">
        <f t="shared" si="230"/>
        <v>22.275000000000002</v>
      </c>
      <c r="AW114" s="12">
        <v>2.38</v>
      </c>
      <c r="AX114" s="12">
        <f t="shared" si="231"/>
        <v>6.5449999999999999</v>
      </c>
      <c r="AY114" s="12">
        <f t="shared" si="232"/>
        <v>16.362500000000001</v>
      </c>
      <c r="AZ114" s="12"/>
      <c r="BA114" s="12"/>
      <c r="BB114" s="12"/>
      <c r="BC114" s="12">
        <v>20.46</v>
      </c>
      <c r="BD114" s="12">
        <f t="shared" si="241"/>
        <v>12.276</v>
      </c>
      <c r="BE114" s="12">
        <f t="shared" si="242"/>
        <v>30.689999999999998</v>
      </c>
      <c r="BF114" s="13"/>
      <c r="BG114" s="1">
        <f t="shared" si="135"/>
        <v>0.78</v>
      </c>
      <c r="BH114" s="12">
        <f t="shared" si="132"/>
        <v>0.22</v>
      </c>
      <c r="BI114" s="12">
        <f t="shared" si="136"/>
        <v>1</v>
      </c>
    </row>
    <row r="115" spans="1:61" x14ac:dyDescent="0.35">
      <c r="B115" t="s">
        <v>39</v>
      </c>
      <c r="C115" t="s">
        <v>68</v>
      </c>
      <c r="D115" s="12">
        <f t="shared" si="175"/>
        <v>65.27</v>
      </c>
      <c r="E115" s="12">
        <f t="shared" si="158"/>
        <v>102.90400000000001</v>
      </c>
      <c r="F115" s="12">
        <f t="shared" si="137"/>
        <v>270.77704</v>
      </c>
      <c r="G115" s="12">
        <v>19.2</v>
      </c>
      <c r="H115" s="12">
        <f t="shared" si="138"/>
        <v>25.728000000000002</v>
      </c>
      <c r="I115" s="12">
        <f t="shared" si="139"/>
        <v>69.465600000000009</v>
      </c>
      <c r="J115" s="12">
        <v>8.42</v>
      </c>
      <c r="K115" s="12">
        <f t="shared" si="140"/>
        <v>11.2828</v>
      </c>
      <c r="L115" s="12">
        <f t="shared" si="177"/>
        <v>28.207000000000001</v>
      </c>
      <c r="M115" s="12">
        <v>3.67</v>
      </c>
      <c r="N115" s="12">
        <f t="shared" si="141"/>
        <v>8.6611999999999991</v>
      </c>
      <c r="O115" s="12">
        <f t="shared" si="142"/>
        <v>21.652999999999999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>
        <v>2.1800000000000002</v>
      </c>
      <c r="Z115" s="12">
        <f>Y115*2.36</f>
        <v>5.1448</v>
      </c>
      <c r="AA115" s="12">
        <f t="shared" ref="AA115" si="244">Z115*2.5</f>
        <v>12.862</v>
      </c>
      <c r="AB115" s="12">
        <v>10.28</v>
      </c>
      <c r="AC115" s="12">
        <f t="shared" ref="AC115" si="245">AB115*1.34</f>
        <v>13.7752</v>
      </c>
      <c r="AD115" s="12">
        <f t="shared" si="160"/>
        <v>37.193040000000003</v>
      </c>
      <c r="AE115" s="12">
        <v>7.41</v>
      </c>
      <c r="AF115" s="12">
        <f t="shared" si="154"/>
        <v>9.9294000000000011</v>
      </c>
      <c r="AG115" s="12">
        <f t="shared" si="221"/>
        <v>26.809380000000004</v>
      </c>
      <c r="AH115" s="12">
        <v>7.39</v>
      </c>
      <c r="AI115" s="12">
        <f t="shared" si="154"/>
        <v>9.9025999999999996</v>
      </c>
      <c r="AJ115" s="12">
        <f>AI115*2.7</f>
        <v>26.737020000000001</v>
      </c>
      <c r="AK115" s="12"/>
      <c r="AL115" s="12"/>
      <c r="AM115" s="12"/>
      <c r="AN115" s="12"/>
      <c r="AO115" s="12"/>
      <c r="AP115" s="12"/>
      <c r="AQ115" s="12"/>
      <c r="AR115" s="12"/>
      <c r="AS115" s="12"/>
      <c r="AT115" s="12">
        <v>3</v>
      </c>
      <c r="AU115" s="12">
        <f t="shared" si="229"/>
        <v>8.25</v>
      </c>
      <c r="AV115" s="12">
        <f t="shared" si="230"/>
        <v>22.275000000000002</v>
      </c>
      <c r="AW115" s="12">
        <v>3.72</v>
      </c>
      <c r="AX115" s="12">
        <f t="shared" si="231"/>
        <v>10.23</v>
      </c>
      <c r="AY115" s="12">
        <f t="shared" si="232"/>
        <v>25.575000000000003</v>
      </c>
      <c r="AZ115" s="12"/>
      <c r="BA115" s="12"/>
      <c r="BB115" s="12"/>
      <c r="BC115" s="12"/>
      <c r="BD115" s="12"/>
      <c r="BE115" s="12"/>
      <c r="BF115" s="13"/>
      <c r="BG115" s="1">
        <f t="shared" si="135"/>
        <v>0.78</v>
      </c>
      <c r="BH115" s="12">
        <f t="shared" si="132"/>
        <v>0.22</v>
      </c>
      <c r="BI115" s="12">
        <f t="shared" si="136"/>
        <v>1</v>
      </c>
    </row>
    <row r="116" spans="1:61" x14ac:dyDescent="0.35">
      <c r="B116" t="s">
        <v>59</v>
      </c>
      <c r="C116" t="s">
        <v>111</v>
      </c>
      <c r="D116" s="12">
        <f t="shared" si="175"/>
        <v>65.350000000000009</v>
      </c>
      <c r="E116" s="12">
        <f t="shared" si="158"/>
        <v>98.796500000000023</v>
      </c>
      <c r="F116" s="12">
        <f t="shared" si="137"/>
        <v>260.29209000000003</v>
      </c>
      <c r="G116" s="12">
        <v>21.680000000000003</v>
      </c>
      <c r="H116" s="12">
        <f t="shared" si="138"/>
        <v>29.051200000000005</v>
      </c>
      <c r="I116" s="12">
        <f t="shared" si="139"/>
        <v>78.438240000000022</v>
      </c>
      <c r="J116" s="12">
        <v>5.4200000000000008</v>
      </c>
      <c r="K116" s="12">
        <f t="shared" si="140"/>
        <v>7.2628000000000013</v>
      </c>
      <c r="L116" s="12">
        <f t="shared" si="177"/>
        <v>18.157000000000004</v>
      </c>
      <c r="M116" s="12">
        <v>4.25</v>
      </c>
      <c r="N116" s="12">
        <f t="shared" si="141"/>
        <v>10.029999999999999</v>
      </c>
      <c r="O116" s="12">
        <f t="shared" si="142"/>
        <v>25.074999999999999</v>
      </c>
      <c r="P116" s="12">
        <v>4.2</v>
      </c>
      <c r="Q116" s="12">
        <f>P116*2.36</f>
        <v>9.911999999999999</v>
      </c>
      <c r="R116" s="12">
        <f t="shared" ref="R116:R122" si="246">Q116*2.5</f>
        <v>24.779999999999998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>
        <v>16.8</v>
      </c>
      <c r="AC116" s="12">
        <f t="shared" ref="AC116" si="247">AB116*1.34</f>
        <v>22.512000000000004</v>
      </c>
      <c r="AD116" s="12">
        <f t="shared" si="160"/>
        <v>60.782400000000017</v>
      </c>
      <c r="AE116" s="12">
        <v>11.15</v>
      </c>
      <c r="AF116" s="12">
        <f t="shared" si="154"/>
        <v>14.941000000000001</v>
      </c>
      <c r="AG116" s="12">
        <f t="shared" si="221"/>
        <v>40.340700000000005</v>
      </c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>
        <v>1.85</v>
      </c>
      <c r="AX116" s="12">
        <f t="shared" si="231"/>
        <v>5.0875000000000004</v>
      </c>
      <c r="AY116" s="12">
        <f t="shared" si="232"/>
        <v>12.71875</v>
      </c>
      <c r="AZ116" s="12"/>
      <c r="BA116" s="12"/>
      <c r="BB116" s="12"/>
      <c r="BC116" s="12">
        <v>36.75</v>
      </c>
      <c r="BD116" s="12">
        <f t="shared" ref="BD116:BD119" si="248">BC116*0.6</f>
        <v>22.05</v>
      </c>
      <c r="BE116" s="12">
        <f t="shared" ref="BE116:BE119" si="249">BD116*2.5</f>
        <v>55.125</v>
      </c>
      <c r="BF116" s="13"/>
      <c r="BG116" s="1">
        <f t="shared" si="135"/>
        <v>0.79</v>
      </c>
      <c r="BH116" s="12">
        <f t="shared" si="132"/>
        <v>0.21</v>
      </c>
      <c r="BI116" s="12">
        <f t="shared" si="136"/>
        <v>1</v>
      </c>
    </row>
    <row r="117" spans="1:61" x14ac:dyDescent="0.35">
      <c r="C117" t="s">
        <v>50</v>
      </c>
      <c r="D117" s="12">
        <f t="shared" si="175"/>
        <v>65.430000000000007</v>
      </c>
      <c r="E117" s="12">
        <f t="shared" si="158"/>
        <v>104.46870000000001</v>
      </c>
      <c r="F117" s="12">
        <f t="shared" si="137"/>
        <v>275.44815</v>
      </c>
      <c r="G117" s="12">
        <v>22.96</v>
      </c>
      <c r="H117" s="12">
        <f t="shared" si="138"/>
        <v>30.766400000000004</v>
      </c>
      <c r="I117" s="12">
        <f t="shared" si="139"/>
        <v>83.06928000000002</v>
      </c>
      <c r="J117" s="12">
        <v>5.74</v>
      </c>
      <c r="K117" s="12">
        <f t="shared" si="140"/>
        <v>7.6916000000000011</v>
      </c>
      <c r="L117" s="12">
        <f t="shared" si="177"/>
        <v>19.229000000000003</v>
      </c>
      <c r="M117" s="12">
        <v>3.66</v>
      </c>
      <c r="N117" s="12">
        <f t="shared" si="141"/>
        <v>8.6375999999999991</v>
      </c>
      <c r="O117" s="12">
        <f t="shared" si="142"/>
        <v>21.593999999999998</v>
      </c>
      <c r="P117" s="12">
        <v>3.5</v>
      </c>
      <c r="Q117" s="12">
        <f t="shared" ref="Q117:Q122" si="250">P117*2.36</f>
        <v>8.26</v>
      </c>
      <c r="R117" s="12">
        <f t="shared" si="246"/>
        <v>20.65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>
        <v>12.75</v>
      </c>
      <c r="AC117" s="12">
        <f t="shared" ref="AC117" si="251">AB117*1.34</f>
        <v>17.085000000000001</v>
      </c>
      <c r="AD117" s="12">
        <f t="shared" si="160"/>
        <v>46.129500000000007</v>
      </c>
      <c r="AE117" s="12">
        <v>10.09</v>
      </c>
      <c r="AF117" s="12">
        <f t="shared" si="154"/>
        <v>13.5206</v>
      </c>
      <c r="AG117" s="12">
        <f t="shared" si="221"/>
        <v>36.50562</v>
      </c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>
        <v>3.64</v>
      </c>
      <c r="AU117" s="12">
        <f t="shared" ref="AU117" si="252">AT117*2.75</f>
        <v>10.01</v>
      </c>
      <c r="AV117" s="12">
        <f>AU117*2.7</f>
        <v>27.027000000000001</v>
      </c>
      <c r="AW117" s="12">
        <v>3.09</v>
      </c>
      <c r="AX117" s="12">
        <f t="shared" si="231"/>
        <v>8.4974999999999987</v>
      </c>
      <c r="AY117" s="12">
        <f t="shared" si="232"/>
        <v>21.243749999999999</v>
      </c>
      <c r="AZ117" s="12"/>
      <c r="BA117" s="12"/>
      <c r="BB117" s="12"/>
      <c r="BC117" s="12">
        <v>9.52</v>
      </c>
      <c r="BD117" s="12">
        <f t="shared" si="248"/>
        <v>5.7119999999999997</v>
      </c>
      <c r="BE117" s="12">
        <f t="shared" si="249"/>
        <v>14.28</v>
      </c>
      <c r="BF117" s="13"/>
      <c r="BG117" s="1">
        <f t="shared" si="135"/>
        <v>0.8</v>
      </c>
      <c r="BH117" s="12">
        <f t="shared" si="132"/>
        <v>0.2</v>
      </c>
      <c r="BI117" s="12">
        <f t="shared" si="136"/>
        <v>1</v>
      </c>
    </row>
    <row r="118" spans="1:61" x14ac:dyDescent="0.35">
      <c r="B118" t="s">
        <v>78</v>
      </c>
      <c r="C118" t="s">
        <v>79</v>
      </c>
      <c r="D118" s="12">
        <f t="shared" si="175"/>
        <v>65.92</v>
      </c>
      <c r="E118" s="12">
        <f t="shared" si="158"/>
        <v>100.87100000000001</v>
      </c>
      <c r="F118" s="12">
        <f t="shared" si="137"/>
        <v>265.30306800000005</v>
      </c>
      <c r="G118" s="12">
        <v>25.336000000000002</v>
      </c>
      <c r="H118" s="12">
        <f t="shared" si="138"/>
        <v>33.950240000000008</v>
      </c>
      <c r="I118" s="12">
        <f t="shared" si="139"/>
        <v>91.665648000000033</v>
      </c>
      <c r="J118" s="12">
        <v>6.3340000000000005</v>
      </c>
      <c r="K118" s="12">
        <f t="shared" si="140"/>
        <v>8.487560000000002</v>
      </c>
      <c r="L118" s="12">
        <f t="shared" si="177"/>
        <v>21.218900000000005</v>
      </c>
      <c r="M118" s="12">
        <v>3.25</v>
      </c>
      <c r="N118" s="12">
        <f t="shared" si="141"/>
        <v>7.67</v>
      </c>
      <c r="O118" s="12">
        <f t="shared" si="142"/>
        <v>19.175000000000001</v>
      </c>
      <c r="P118" s="12">
        <v>2.96</v>
      </c>
      <c r="Q118" s="12">
        <f t="shared" si="250"/>
        <v>6.9855999999999998</v>
      </c>
      <c r="R118" s="12">
        <f t="shared" si="246"/>
        <v>17.463999999999999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>
        <v>13.11</v>
      </c>
      <c r="AC118" s="12">
        <f t="shared" ref="AC118" si="253">AB118*1.34</f>
        <v>17.567399999999999</v>
      </c>
      <c r="AD118" s="12">
        <f t="shared" si="160"/>
        <v>47.431980000000003</v>
      </c>
      <c r="AE118" s="12">
        <v>10.53</v>
      </c>
      <c r="AF118" s="12">
        <f t="shared" si="154"/>
        <v>14.110200000000001</v>
      </c>
      <c r="AG118" s="12">
        <f t="shared" si="221"/>
        <v>38.097540000000002</v>
      </c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>
        <v>4.4000000000000004</v>
      </c>
      <c r="AX118" s="12">
        <f t="shared" si="231"/>
        <v>12.100000000000001</v>
      </c>
      <c r="AY118" s="12">
        <f t="shared" si="232"/>
        <v>30.250000000000004</v>
      </c>
      <c r="AZ118" s="12"/>
      <c r="BA118" s="12"/>
      <c r="BB118" s="12"/>
      <c r="BC118" s="12">
        <v>9.1</v>
      </c>
      <c r="BD118" s="12">
        <f t="shared" si="248"/>
        <v>5.46</v>
      </c>
      <c r="BE118" s="12">
        <f t="shared" si="249"/>
        <v>13.65</v>
      </c>
      <c r="BF118" s="13"/>
      <c r="BG118" s="1">
        <f t="shared" si="135"/>
        <v>0.81</v>
      </c>
      <c r="BH118" s="12">
        <f t="shared" si="132"/>
        <v>0.19</v>
      </c>
      <c r="BI118" s="12">
        <f t="shared" si="136"/>
        <v>1</v>
      </c>
    </row>
    <row r="119" spans="1:61" x14ac:dyDescent="0.35">
      <c r="B119" t="s">
        <v>85</v>
      </c>
      <c r="C119" t="s">
        <v>86</v>
      </c>
      <c r="D119" s="12">
        <f t="shared" si="175"/>
        <v>65.94</v>
      </c>
      <c r="E119" s="12">
        <f t="shared" si="158"/>
        <v>108.7047</v>
      </c>
      <c r="F119" s="12">
        <f t="shared" si="137"/>
        <v>285.47124600000001</v>
      </c>
      <c r="G119" s="12">
        <v>21.591999999999999</v>
      </c>
      <c r="H119" s="12">
        <f t="shared" si="138"/>
        <v>28.93328</v>
      </c>
      <c r="I119" s="12">
        <f t="shared" si="139"/>
        <v>78.119855999999999</v>
      </c>
      <c r="J119" s="12">
        <v>5.3979999999999997</v>
      </c>
      <c r="K119" s="12">
        <f t="shared" si="140"/>
        <v>7.23332</v>
      </c>
      <c r="L119" s="12">
        <f t="shared" si="177"/>
        <v>18.083300000000001</v>
      </c>
      <c r="M119" s="12">
        <v>3.57</v>
      </c>
      <c r="N119" s="12">
        <f t="shared" si="141"/>
        <v>8.4251999999999985</v>
      </c>
      <c r="O119" s="12">
        <f t="shared" si="142"/>
        <v>21.062999999999995</v>
      </c>
      <c r="P119" s="12">
        <v>3.15</v>
      </c>
      <c r="Q119" s="12">
        <f t="shared" si="250"/>
        <v>7.4339999999999993</v>
      </c>
      <c r="R119" s="12">
        <f t="shared" si="246"/>
        <v>18.584999999999997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>
        <v>12.71</v>
      </c>
      <c r="AC119" s="12">
        <f t="shared" ref="AC119" si="254">AB119*1.34</f>
        <v>17.031400000000001</v>
      </c>
      <c r="AD119" s="12">
        <f t="shared" si="160"/>
        <v>45.984780000000008</v>
      </c>
      <c r="AE119" s="12">
        <v>9.67</v>
      </c>
      <c r="AF119" s="12">
        <f t="shared" si="154"/>
        <v>12.957800000000001</v>
      </c>
      <c r="AG119" s="12">
        <f t="shared" si="221"/>
        <v>34.986060000000002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>
        <v>3.5</v>
      </c>
      <c r="AU119" s="12">
        <f t="shared" ref="AU119:AU149" si="255">AT119*2.75</f>
        <v>9.625</v>
      </c>
      <c r="AV119" s="12">
        <f t="shared" ref="AV119:AV149" si="256">AU119*2.7</f>
        <v>25.987500000000001</v>
      </c>
      <c r="AW119" s="12">
        <v>5.33</v>
      </c>
      <c r="AX119" s="12">
        <f t="shared" si="231"/>
        <v>14.657500000000001</v>
      </c>
      <c r="AY119" s="12">
        <f t="shared" si="232"/>
        <v>36.643750000000004</v>
      </c>
      <c r="AZ119" s="12">
        <v>1.02</v>
      </c>
      <c r="BA119" s="12">
        <f>AZ119*2.36</f>
        <v>2.4072</v>
      </c>
      <c r="BB119" s="12">
        <f>BA119*2.5</f>
        <v>6.0179999999999998</v>
      </c>
      <c r="BC119" s="12">
        <v>5.26</v>
      </c>
      <c r="BD119" s="12">
        <f t="shared" si="248"/>
        <v>3.1559999999999997</v>
      </c>
      <c r="BE119" s="12">
        <f t="shared" si="249"/>
        <v>7.8899999999999988</v>
      </c>
      <c r="BF119" s="13"/>
      <c r="BG119" s="1">
        <f t="shared" si="135"/>
        <v>0.82</v>
      </c>
      <c r="BH119" s="12">
        <f t="shared" si="132"/>
        <v>0.18</v>
      </c>
      <c r="BI119" s="12">
        <f t="shared" si="136"/>
        <v>1</v>
      </c>
    </row>
    <row r="120" spans="1:61" x14ac:dyDescent="0.35">
      <c r="B120" t="s">
        <v>59</v>
      </c>
      <c r="C120" t="s">
        <v>111</v>
      </c>
      <c r="D120" s="12">
        <f t="shared" si="175"/>
        <v>65.95</v>
      </c>
      <c r="E120" s="12">
        <f t="shared" si="158"/>
        <v>107.048</v>
      </c>
      <c r="F120" s="12">
        <f t="shared" si="137"/>
        <v>283.16912000000002</v>
      </c>
      <c r="G120" s="12">
        <v>22.44</v>
      </c>
      <c r="H120" s="12">
        <f t="shared" si="138"/>
        <v>30.069600000000005</v>
      </c>
      <c r="I120" s="12">
        <f t="shared" si="139"/>
        <v>81.18792000000002</v>
      </c>
      <c r="J120" s="12">
        <v>5.61</v>
      </c>
      <c r="K120" s="12">
        <f t="shared" si="140"/>
        <v>7.5174000000000012</v>
      </c>
      <c r="L120" s="12">
        <f t="shared" si="177"/>
        <v>18.793500000000002</v>
      </c>
      <c r="M120" s="12">
        <v>3.85</v>
      </c>
      <c r="N120" s="12">
        <f t="shared" si="141"/>
        <v>9.0860000000000003</v>
      </c>
      <c r="O120" s="12">
        <f t="shared" si="142"/>
        <v>22.715</v>
      </c>
      <c r="P120" s="12">
        <v>3.4</v>
      </c>
      <c r="Q120" s="12">
        <f t="shared" si="250"/>
        <v>8.0239999999999991</v>
      </c>
      <c r="R120" s="12">
        <f t="shared" si="246"/>
        <v>20.059999999999999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>
        <v>12.4</v>
      </c>
      <c r="AC120" s="12">
        <f t="shared" ref="AC120" si="257">AB120*1.34</f>
        <v>16.616000000000003</v>
      </c>
      <c r="AD120" s="12">
        <f t="shared" si="160"/>
        <v>44.863200000000013</v>
      </c>
      <c r="AE120" s="12">
        <v>10.25</v>
      </c>
      <c r="AF120" s="12">
        <f t="shared" si="154"/>
        <v>13.735000000000001</v>
      </c>
      <c r="AG120" s="12">
        <f t="shared" si="221"/>
        <v>37.084500000000006</v>
      </c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>
        <v>6.3</v>
      </c>
      <c r="AU120" s="12">
        <f t="shared" si="255"/>
        <v>17.324999999999999</v>
      </c>
      <c r="AV120" s="12">
        <f t="shared" si="256"/>
        <v>46.777500000000003</v>
      </c>
      <c r="AW120" s="12">
        <v>1.7</v>
      </c>
      <c r="AX120" s="12">
        <f t="shared" si="231"/>
        <v>4.6749999999999998</v>
      </c>
      <c r="AY120" s="12">
        <f t="shared" si="232"/>
        <v>11.6875</v>
      </c>
      <c r="AZ120" s="12"/>
      <c r="BA120" s="12"/>
      <c r="BB120" s="12"/>
      <c r="BC120" s="12"/>
      <c r="BD120" s="12"/>
      <c r="BE120" s="12"/>
      <c r="BF120" s="13"/>
      <c r="BG120" s="1">
        <f t="shared" si="135"/>
        <v>0.81</v>
      </c>
      <c r="BH120" s="12">
        <f t="shared" si="132"/>
        <v>0.19</v>
      </c>
      <c r="BI120" s="12">
        <f t="shared" si="136"/>
        <v>1</v>
      </c>
    </row>
    <row r="121" spans="1:61" x14ac:dyDescent="0.35">
      <c r="B121" t="s">
        <v>38</v>
      </c>
      <c r="C121" t="s">
        <v>44</v>
      </c>
      <c r="D121" s="12">
        <f t="shared" si="175"/>
        <v>66</v>
      </c>
      <c r="E121" s="12">
        <f t="shared" si="158"/>
        <v>107.583</v>
      </c>
      <c r="F121" s="12">
        <f t="shared" si="137"/>
        <v>283.60950000000003</v>
      </c>
      <c r="G121" s="12">
        <v>19.5</v>
      </c>
      <c r="H121" s="12">
        <f t="shared" si="138"/>
        <v>26.130000000000003</v>
      </c>
      <c r="I121" s="12">
        <f t="shared" si="139"/>
        <v>70.551000000000016</v>
      </c>
      <c r="J121" s="12">
        <v>6.1</v>
      </c>
      <c r="K121" s="12">
        <f t="shared" si="140"/>
        <v>8.1739999999999995</v>
      </c>
      <c r="L121" s="12">
        <f t="shared" si="177"/>
        <v>20.434999999999999</v>
      </c>
      <c r="M121" s="12">
        <v>4.2</v>
      </c>
      <c r="N121" s="12">
        <f t="shared" si="141"/>
        <v>9.911999999999999</v>
      </c>
      <c r="O121" s="12">
        <f t="shared" si="142"/>
        <v>24.779999999999998</v>
      </c>
      <c r="P121" s="12">
        <v>4.2</v>
      </c>
      <c r="Q121" s="12">
        <f t="shared" si="250"/>
        <v>9.911999999999999</v>
      </c>
      <c r="R121" s="12">
        <f t="shared" si="246"/>
        <v>24.779999999999998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>
        <v>13.4</v>
      </c>
      <c r="AC121" s="12">
        <f t="shared" ref="AC121" si="258">AB121*1.34</f>
        <v>17.956000000000003</v>
      </c>
      <c r="AD121" s="12">
        <f t="shared" si="160"/>
        <v>48.481200000000008</v>
      </c>
      <c r="AE121" s="12">
        <v>11.1</v>
      </c>
      <c r="AF121" s="12">
        <f t="shared" si="154"/>
        <v>14.874000000000001</v>
      </c>
      <c r="AG121" s="12">
        <f t="shared" si="221"/>
        <v>40.159800000000004</v>
      </c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>
        <v>5.2</v>
      </c>
      <c r="AU121" s="12">
        <f t="shared" si="255"/>
        <v>14.3</v>
      </c>
      <c r="AV121" s="12">
        <f t="shared" si="256"/>
        <v>38.610000000000007</v>
      </c>
      <c r="AW121" s="12">
        <v>2.2999999999999998</v>
      </c>
      <c r="AX121" s="12">
        <f t="shared" si="231"/>
        <v>6.3249999999999993</v>
      </c>
      <c r="AY121" s="12">
        <f t="shared" si="232"/>
        <v>15.812499999999998</v>
      </c>
      <c r="AZ121" s="12"/>
      <c r="BA121" s="12"/>
      <c r="BB121" s="12"/>
      <c r="BC121" s="12">
        <f>8.2+1.4</f>
        <v>9.6</v>
      </c>
      <c r="BD121" s="12">
        <f t="shared" ref="BD121:BD123" si="259">BC121*0.6</f>
        <v>5.76</v>
      </c>
      <c r="BE121" s="12">
        <f t="shared" ref="BE121:BE123" si="260">BD121*2.5</f>
        <v>14.399999999999999</v>
      </c>
      <c r="BF121" s="13"/>
      <c r="BG121" s="1">
        <f t="shared" si="135"/>
        <v>0.78</v>
      </c>
      <c r="BH121" s="12">
        <f t="shared" si="132"/>
        <v>0.22</v>
      </c>
      <c r="BI121" s="12">
        <f t="shared" si="136"/>
        <v>1</v>
      </c>
    </row>
    <row r="122" spans="1:61" x14ac:dyDescent="0.35">
      <c r="B122" t="s">
        <v>37</v>
      </c>
      <c r="C122" t="s">
        <v>42</v>
      </c>
      <c r="D122" s="12">
        <f t="shared" si="175"/>
        <v>66.099999999999994</v>
      </c>
      <c r="E122" s="12">
        <f t="shared" si="158"/>
        <v>104.87899999999999</v>
      </c>
      <c r="F122" s="12">
        <f t="shared" si="137"/>
        <v>276.1909</v>
      </c>
      <c r="G122" s="12">
        <v>21.6</v>
      </c>
      <c r="H122" s="12">
        <f t="shared" si="138"/>
        <v>28.944000000000003</v>
      </c>
      <c r="I122" s="12">
        <f t="shared" si="139"/>
        <v>78.148800000000008</v>
      </c>
      <c r="J122" s="12">
        <v>8.8000000000000007</v>
      </c>
      <c r="K122" s="12">
        <f t="shared" si="140"/>
        <v>11.792000000000002</v>
      </c>
      <c r="L122" s="12">
        <f t="shared" si="177"/>
        <v>29.480000000000004</v>
      </c>
      <c r="M122" s="12">
        <v>3.7</v>
      </c>
      <c r="N122" s="12">
        <f t="shared" si="141"/>
        <v>8.7319999999999993</v>
      </c>
      <c r="O122" s="12">
        <f t="shared" si="142"/>
        <v>21.83</v>
      </c>
      <c r="P122" s="12">
        <v>3.3</v>
      </c>
      <c r="Q122" s="12">
        <f t="shared" si="250"/>
        <v>7.7879999999999994</v>
      </c>
      <c r="R122" s="12">
        <f t="shared" si="246"/>
        <v>19.47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>
        <v>12.9</v>
      </c>
      <c r="AC122" s="12">
        <f t="shared" ref="AC122" si="261">AB122*1.34</f>
        <v>17.286000000000001</v>
      </c>
      <c r="AD122" s="12">
        <f t="shared" si="160"/>
        <v>46.672200000000004</v>
      </c>
      <c r="AE122" s="12">
        <v>9.3000000000000007</v>
      </c>
      <c r="AF122" s="12">
        <f t="shared" si="154"/>
        <v>12.462000000000002</v>
      </c>
      <c r="AG122" s="12">
        <f t="shared" si="221"/>
        <v>33.647400000000005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>
        <v>4.0999999999999996</v>
      </c>
      <c r="AU122" s="12">
        <f t="shared" si="255"/>
        <v>11.274999999999999</v>
      </c>
      <c r="AV122" s="12">
        <f t="shared" si="256"/>
        <v>30.442499999999999</v>
      </c>
      <c r="AW122" s="12">
        <v>2.4</v>
      </c>
      <c r="AX122" s="12">
        <f t="shared" si="231"/>
        <v>6.6</v>
      </c>
      <c r="AY122" s="12">
        <f t="shared" si="232"/>
        <v>16.5</v>
      </c>
      <c r="AZ122" s="12"/>
      <c r="BA122" s="12"/>
      <c r="BB122" s="12"/>
      <c r="BC122" s="12">
        <f>6.3+5.8</f>
        <v>12.1</v>
      </c>
      <c r="BD122" s="12">
        <f t="shared" si="259"/>
        <v>7.26</v>
      </c>
      <c r="BE122" s="12">
        <f t="shared" si="260"/>
        <v>18.149999999999999</v>
      </c>
      <c r="BF122" s="13"/>
      <c r="BG122" s="1">
        <f t="shared" si="135"/>
        <v>0.76</v>
      </c>
      <c r="BH122" s="12">
        <f t="shared" si="132"/>
        <v>0.24</v>
      </c>
      <c r="BI122" s="12">
        <f t="shared" si="136"/>
        <v>1</v>
      </c>
    </row>
    <row r="123" spans="1:61" x14ac:dyDescent="0.35">
      <c r="A123" t="s">
        <v>57</v>
      </c>
      <c r="B123" t="s">
        <v>39</v>
      </c>
      <c r="C123" t="s">
        <v>56</v>
      </c>
      <c r="D123" s="12">
        <f t="shared" si="175"/>
        <v>66.27</v>
      </c>
      <c r="E123" s="12">
        <f t="shared" si="158"/>
        <v>113.53710000000001</v>
      </c>
      <c r="F123" s="12">
        <f t="shared" si="137"/>
        <v>297.74437000000006</v>
      </c>
      <c r="G123" s="12">
        <v>17.5</v>
      </c>
      <c r="H123" s="12">
        <f t="shared" si="138"/>
        <v>23.450000000000003</v>
      </c>
      <c r="I123" s="12">
        <f t="shared" si="139"/>
        <v>63.315000000000012</v>
      </c>
      <c r="J123" s="12">
        <v>7.81</v>
      </c>
      <c r="K123" s="12">
        <f t="shared" si="140"/>
        <v>10.465400000000001</v>
      </c>
      <c r="L123" s="12">
        <f t="shared" si="177"/>
        <v>26.163500000000003</v>
      </c>
      <c r="M123" s="12">
        <v>5.62</v>
      </c>
      <c r="N123" s="12">
        <f t="shared" si="141"/>
        <v>13.263199999999999</v>
      </c>
      <c r="O123" s="12">
        <f t="shared" si="142"/>
        <v>33.158000000000001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>
        <v>12.23</v>
      </c>
      <c r="AC123" s="12">
        <f t="shared" ref="AC123" si="262">AB123*1.34</f>
        <v>16.388200000000001</v>
      </c>
      <c r="AD123" s="12">
        <f t="shared" si="160"/>
        <v>44.248140000000006</v>
      </c>
      <c r="AE123" s="12">
        <v>9.11</v>
      </c>
      <c r="AF123" s="12">
        <f t="shared" si="154"/>
        <v>12.2074</v>
      </c>
      <c r="AG123" s="12">
        <f t="shared" si="221"/>
        <v>32.959980000000002</v>
      </c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>
        <v>6.35</v>
      </c>
      <c r="AU123" s="12">
        <f t="shared" si="255"/>
        <v>17.462499999999999</v>
      </c>
      <c r="AV123" s="12">
        <f t="shared" si="256"/>
        <v>47.14875</v>
      </c>
      <c r="AW123" s="12">
        <v>5.76</v>
      </c>
      <c r="AX123" s="12">
        <f t="shared" si="231"/>
        <v>15.84</v>
      </c>
      <c r="AY123" s="12">
        <f t="shared" si="232"/>
        <v>39.6</v>
      </c>
      <c r="AZ123" s="12">
        <v>1.89</v>
      </c>
      <c r="BA123" s="12">
        <f>AZ123*2.36</f>
        <v>4.4603999999999999</v>
      </c>
      <c r="BB123" s="12">
        <f>BA123*2.5</f>
        <v>11.151</v>
      </c>
      <c r="BC123" s="12">
        <v>5.16</v>
      </c>
      <c r="BD123" s="12">
        <f t="shared" si="259"/>
        <v>3.0960000000000001</v>
      </c>
      <c r="BE123" s="12">
        <f t="shared" si="260"/>
        <v>7.74</v>
      </c>
      <c r="BF123" s="13"/>
      <c r="BG123" s="1">
        <f t="shared" si="135"/>
        <v>0.8</v>
      </c>
      <c r="BH123" s="12">
        <f t="shared" si="132"/>
        <v>0.2</v>
      </c>
      <c r="BI123" s="12">
        <f t="shared" si="136"/>
        <v>1</v>
      </c>
    </row>
    <row r="124" spans="1:61" x14ac:dyDescent="0.35">
      <c r="B124" t="s">
        <v>39</v>
      </c>
      <c r="C124" t="s">
        <v>68</v>
      </c>
      <c r="D124" s="12">
        <f t="shared" si="175"/>
        <v>66.55</v>
      </c>
      <c r="E124" s="12">
        <f t="shared" si="158"/>
        <v>105.09769999999999</v>
      </c>
      <c r="F124" s="12">
        <f t="shared" si="137"/>
        <v>276.32076999999998</v>
      </c>
      <c r="G124" s="12">
        <v>18.809999999999999</v>
      </c>
      <c r="H124" s="12">
        <f t="shared" si="138"/>
        <v>25.205400000000001</v>
      </c>
      <c r="I124" s="12">
        <f t="shared" si="139"/>
        <v>68.054580000000001</v>
      </c>
      <c r="J124" s="12">
        <v>10.02</v>
      </c>
      <c r="K124" s="12">
        <f t="shared" si="140"/>
        <v>13.4268</v>
      </c>
      <c r="L124" s="12">
        <f t="shared" si="177"/>
        <v>33.567</v>
      </c>
      <c r="M124" s="12">
        <v>3.6</v>
      </c>
      <c r="N124" s="12">
        <f t="shared" si="141"/>
        <v>8.4960000000000004</v>
      </c>
      <c r="O124" s="12">
        <f t="shared" si="142"/>
        <v>21.240000000000002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>
        <v>2.1800000000000002</v>
      </c>
      <c r="Z124" s="12">
        <f>Y124*2.36</f>
        <v>5.1448</v>
      </c>
      <c r="AA124" s="12">
        <f t="shared" ref="AA124" si="263">Z124*2.5</f>
        <v>12.862</v>
      </c>
      <c r="AB124" s="12">
        <v>10.11</v>
      </c>
      <c r="AC124" s="12">
        <f t="shared" ref="AC124" si="264">AB124*1.34</f>
        <v>13.5474</v>
      </c>
      <c r="AD124" s="12">
        <f t="shared" si="160"/>
        <v>36.577980000000004</v>
      </c>
      <c r="AE124" s="12">
        <v>7.38</v>
      </c>
      <c r="AF124" s="12">
        <f t="shared" si="154"/>
        <v>9.8892000000000007</v>
      </c>
      <c r="AG124" s="12">
        <f t="shared" si="221"/>
        <v>26.700840000000003</v>
      </c>
      <c r="AH124" s="12">
        <v>7.34</v>
      </c>
      <c r="AI124" s="12">
        <f t="shared" ref="AI124" si="265">AH124*1.34</f>
        <v>9.8356000000000012</v>
      </c>
      <c r="AJ124" s="12">
        <f t="shared" ref="AJ124:AJ126" si="266">AI124*2.7</f>
        <v>26.556120000000004</v>
      </c>
      <c r="AK124" s="12"/>
      <c r="AL124" s="12"/>
      <c r="AM124" s="12"/>
      <c r="AN124" s="12"/>
      <c r="AO124" s="12"/>
      <c r="AP124" s="12"/>
      <c r="AQ124" s="12"/>
      <c r="AR124" s="12"/>
      <c r="AS124" s="12"/>
      <c r="AT124" s="12">
        <v>3.42</v>
      </c>
      <c r="AU124" s="12">
        <f t="shared" si="255"/>
        <v>9.4049999999999994</v>
      </c>
      <c r="AV124" s="12">
        <f t="shared" si="256"/>
        <v>25.3935</v>
      </c>
      <c r="AW124" s="12">
        <v>3.69</v>
      </c>
      <c r="AX124" s="12">
        <f t="shared" si="231"/>
        <v>10.147499999999999</v>
      </c>
      <c r="AY124" s="12">
        <f t="shared" si="232"/>
        <v>25.368749999999999</v>
      </c>
      <c r="AZ124" s="12"/>
      <c r="BA124" s="12"/>
      <c r="BB124" s="12"/>
      <c r="BC124" s="12"/>
      <c r="BD124" s="12"/>
      <c r="BE124" s="12"/>
      <c r="BF124" s="13"/>
      <c r="BG124" s="1">
        <f t="shared" si="135"/>
        <v>0.76</v>
      </c>
      <c r="BH124" s="12">
        <f t="shared" si="132"/>
        <v>0.24</v>
      </c>
      <c r="BI124" s="12">
        <f t="shared" si="136"/>
        <v>1</v>
      </c>
    </row>
    <row r="125" spans="1:61" x14ac:dyDescent="0.35">
      <c r="B125" t="s">
        <v>39</v>
      </c>
      <c r="C125" t="s">
        <v>75</v>
      </c>
      <c r="D125" s="12">
        <f t="shared" si="175"/>
        <v>66.61999999999999</v>
      </c>
      <c r="E125" s="12">
        <f t="shared" si="158"/>
        <v>103.91140000000001</v>
      </c>
      <c r="F125" s="12">
        <f t="shared" si="137"/>
        <v>273.64697999999999</v>
      </c>
      <c r="G125" s="12">
        <v>18.38</v>
      </c>
      <c r="H125" s="12">
        <f t="shared" si="138"/>
        <v>24.629200000000001</v>
      </c>
      <c r="I125" s="12">
        <f t="shared" si="139"/>
        <v>66.498840000000001</v>
      </c>
      <c r="J125" s="12">
        <v>7.42</v>
      </c>
      <c r="K125" s="12">
        <f t="shared" si="140"/>
        <v>9.9428000000000001</v>
      </c>
      <c r="L125" s="12">
        <f t="shared" si="177"/>
        <v>24.856999999999999</v>
      </c>
      <c r="M125" s="12">
        <v>3.52</v>
      </c>
      <c r="N125" s="12">
        <f t="shared" si="141"/>
        <v>8.3071999999999999</v>
      </c>
      <c r="O125" s="12">
        <f t="shared" si="142"/>
        <v>20.768000000000001</v>
      </c>
      <c r="P125" s="12">
        <v>2.65</v>
      </c>
      <c r="Q125" s="12">
        <f t="shared" ref="Q125:Q127" si="267">P125*2.36</f>
        <v>6.2539999999999996</v>
      </c>
      <c r="R125" s="12">
        <f t="shared" ref="R125:R127" si="268">Q125*2.5</f>
        <v>15.634999999999998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>
        <v>11.59</v>
      </c>
      <c r="AC125" s="12">
        <f t="shared" ref="AC125" si="269">AB125*1.34</f>
        <v>15.530600000000002</v>
      </c>
      <c r="AD125" s="12">
        <f t="shared" si="160"/>
        <v>41.932620000000007</v>
      </c>
      <c r="AE125" s="12">
        <v>9.1</v>
      </c>
      <c r="AF125" s="12">
        <f t="shared" si="154"/>
        <v>12.194000000000001</v>
      </c>
      <c r="AG125" s="12">
        <f t="shared" si="221"/>
        <v>32.923800000000007</v>
      </c>
      <c r="AH125" s="12">
        <v>8.0399999999999991</v>
      </c>
      <c r="AI125" s="12">
        <f t="shared" ref="AI125" si="270">AH125*1.34</f>
        <v>10.7736</v>
      </c>
      <c r="AJ125" s="12">
        <f t="shared" si="266"/>
        <v>29.088720000000002</v>
      </c>
      <c r="AK125" s="12"/>
      <c r="AL125" s="12"/>
      <c r="AM125" s="12"/>
      <c r="AN125" s="12"/>
      <c r="AO125" s="12"/>
      <c r="AP125" s="12"/>
      <c r="AQ125" s="12"/>
      <c r="AR125" s="12"/>
      <c r="AS125" s="12"/>
      <c r="AT125" s="12">
        <v>2.2599999999999998</v>
      </c>
      <c r="AU125" s="12">
        <f t="shared" si="255"/>
        <v>6.2149999999999999</v>
      </c>
      <c r="AV125" s="12">
        <f t="shared" si="256"/>
        <v>16.7805</v>
      </c>
      <c r="AW125" s="12">
        <v>3.66</v>
      </c>
      <c r="AX125" s="12">
        <f t="shared" si="231"/>
        <v>10.065000000000001</v>
      </c>
      <c r="AY125" s="12">
        <f t="shared" si="232"/>
        <v>25.162500000000001</v>
      </c>
      <c r="AZ125" s="12"/>
      <c r="BA125" s="12"/>
      <c r="BB125" s="12"/>
      <c r="BC125" s="12"/>
      <c r="BD125" s="12"/>
      <c r="BE125" s="12"/>
      <c r="BF125" s="13"/>
      <c r="BG125" s="1">
        <f t="shared" si="135"/>
        <v>0.8</v>
      </c>
      <c r="BH125" s="12">
        <f t="shared" si="132"/>
        <v>0.2</v>
      </c>
      <c r="BI125" s="12">
        <f t="shared" si="136"/>
        <v>1</v>
      </c>
    </row>
    <row r="126" spans="1:61" x14ac:dyDescent="0.35">
      <c r="B126" t="s">
        <v>39</v>
      </c>
      <c r="C126" t="s">
        <v>75</v>
      </c>
      <c r="D126" s="12">
        <f t="shared" si="175"/>
        <v>66.63000000000001</v>
      </c>
      <c r="E126" s="12">
        <f t="shared" si="158"/>
        <v>103.51410000000001</v>
      </c>
      <c r="F126" s="12">
        <f t="shared" si="137"/>
        <v>272.74485000000004</v>
      </c>
      <c r="G126" s="12">
        <v>18.600000000000001</v>
      </c>
      <c r="H126" s="12">
        <f t="shared" si="138"/>
        <v>24.924000000000003</v>
      </c>
      <c r="I126" s="12">
        <f t="shared" si="139"/>
        <v>67.294800000000009</v>
      </c>
      <c r="J126" s="12">
        <v>7.42</v>
      </c>
      <c r="K126" s="12">
        <f t="shared" si="140"/>
        <v>9.9428000000000001</v>
      </c>
      <c r="L126" s="12">
        <f t="shared" si="177"/>
        <v>24.856999999999999</v>
      </c>
      <c r="M126" s="12">
        <v>3.58</v>
      </c>
      <c r="N126" s="12">
        <f t="shared" si="141"/>
        <v>8.4488000000000003</v>
      </c>
      <c r="O126" s="12">
        <f t="shared" si="142"/>
        <v>21.122</v>
      </c>
      <c r="P126" s="12">
        <v>2.4500000000000002</v>
      </c>
      <c r="Q126" s="12">
        <f t="shared" si="267"/>
        <v>5.782</v>
      </c>
      <c r="R126" s="12">
        <f t="shared" si="268"/>
        <v>14.455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>
        <v>11.61</v>
      </c>
      <c r="AC126" s="12">
        <f t="shared" ref="AC126" si="271">AB126*1.34</f>
        <v>15.557399999999999</v>
      </c>
      <c r="AD126" s="12">
        <f t="shared" si="160"/>
        <v>42.004980000000003</v>
      </c>
      <c r="AE126" s="12">
        <v>8.9</v>
      </c>
      <c r="AF126" s="12">
        <f t="shared" si="154"/>
        <v>11.926000000000002</v>
      </c>
      <c r="AG126" s="12">
        <f t="shared" si="221"/>
        <v>32.200200000000009</v>
      </c>
      <c r="AH126" s="12">
        <v>8.34</v>
      </c>
      <c r="AI126" s="12">
        <f t="shared" ref="AI126" si="272">AH126*1.34</f>
        <v>11.175600000000001</v>
      </c>
      <c r="AJ126" s="12">
        <f t="shared" si="266"/>
        <v>30.174120000000006</v>
      </c>
      <c r="AK126" s="12"/>
      <c r="AL126" s="12"/>
      <c r="AM126" s="12"/>
      <c r="AN126" s="12"/>
      <c r="AO126" s="12"/>
      <c r="AP126" s="12"/>
      <c r="AQ126" s="12"/>
      <c r="AR126" s="12"/>
      <c r="AS126" s="12"/>
      <c r="AT126" s="12">
        <v>2.2599999999999998</v>
      </c>
      <c r="AU126" s="12">
        <f t="shared" si="255"/>
        <v>6.2149999999999999</v>
      </c>
      <c r="AV126" s="12">
        <f t="shared" si="256"/>
        <v>16.7805</v>
      </c>
      <c r="AW126" s="12">
        <v>3.47</v>
      </c>
      <c r="AX126" s="12">
        <f t="shared" si="231"/>
        <v>9.5425000000000004</v>
      </c>
      <c r="AY126" s="12">
        <f t="shared" si="232"/>
        <v>23.856250000000003</v>
      </c>
      <c r="AZ126" s="12"/>
      <c r="BA126" s="12"/>
      <c r="BB126" s="12"/>
      <c r="BC126" s="12"/>
      <c r="BD126" s="12"/>
      <c r="BE126" s="12"/>
      <c r="BF126" s="13"/>
      <c r="BG126" s="1">
        <f t="shared" si="135"/>
        <v>0.8</v>
      </c>
      <c r="BH126" s="12">
        <f t="shared" si="132"/>
        <v>0.2</v>
      </c>
      <c r="BI126" s="12">
        <f t="shared" si="136"/>
        <v>1</v>
      </c>
    </row>
    <row r="127" spans="1:61" x14ac:dyDescent="0.35">
      <c r="B127" t="s">
        <v>114</v>
      </c>
      <c r="C127" t="s">
        <v>115</v>
      </c>
      <c r="D127" s="12">
        <f t="shared" si="175"/>
        <v>66.650000000000006</v>
      </c>
      <c r="E127" s="12">
        <f t="shared" si="158"/>
        <v>105.4654</v>
      </c>
      <c r="F127" s="12">
        <f t="shared" si="137"/>
        <v>276.99603999999999</v>
      </c>
      <c r="G127" s="12">
        <v>22.01</v>
      </c>
      <c r="H127" s="12">
        <f t="shared" si="138"/>
        <v>29.493400000000005</v>
      </c>
      <c r="I127" s="12">
        <f t="shared" si="139"/>
        <v>79.63218000000002</v>
      </c>
      <c r="J127" s="12">
        <v>9.3699999999999992</v>
      </c>
      <c r="K127" s="12">
        <f t="shared" si="140"/>
        <v>12.5558</v>
      </c>
      <c r="L127" s="12">
        <f t="shared" si="177"/>
        <v>31.389499999999998</v>
      </c>
      <c r="M127" s="12">
        <v>4.42</v>
      </c>
      <c r="N127" s="12">
        <f t="shared" si="141"/>
        <v>10.431199999999999</v>
      </c>
      <c r="O127" s="12">
        <f t="shared" si="142"/>
        <v>26.077999999999996</v>
      </c>
      <c r="P127" s="12">
        <v>3.87</v>
      </c>
      <c r="Q127" s="12">
        <f t="shared" si="267"/>
        <v>9.1332000000000004</v>
      </c>
      <c r="R127" s="12">
        <f t="shared" si="268"/>
        <v>22.833000000000002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>
        <v>11.65</v>
      </c>
      <c r="AC127" s="12">
        <f t="shared" ref="AC127" si="273">AB127*1.34</f>
        <v>15.611000000000001</v>
      </c>
      <c r="AD127" s="12">
        <f t="shared" si="160"/>
        <v>42.149700000000003</v>
      </c>
      <c r="AE127" s="12">
        <v>9.8699999999999992</v>
      </c>
      <c r="AF127" s="12">
        <f t="shared" si="154"/>
        <v>13.2258</v>
      </c>
      <c r="AG127" s="12">
        <f t="shared" si="221"/>
        <v>35.70966</v>
      </c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>
        <v>3.03</v>
      </c>
      <c r="AU127" s="12">
        <f t="shared" si="255"/>
        <v>8.3324999999999996</v>
      </c>
      <c r="AV127" s="12">
        <f t="shared" si="256"/>
        <v>22.49775</v>
      </c>
      <c r="AW127" s="12">
        <v>2.4300000000000002</v>
      </c>
      <c r="AX127" s="12">
        <f t="shared" si="231"/>
        <v>6.6825000000000001</v>
      </c>
      <c r="AY127" s="12">
        <f t="shared" si="232"/>
        <v>16.706250000000001</v>
      </c>
      <c r="AZ127" s="12"/>
      <c r="BA127" s="12"/>
      <c r="BB127" s="12"/>
      <c r="BC127" s="12">
        <v>10.4</v>
      </c>
      <c r="BD127" s="12">
        <f>BC127*0.6</f>
        <v>6.24</v>
      </c>
      <c r="BE127" s="12">
        <f t="shared" ref="BE127" si="274">BD127*2.5</f>
        <v>15.600000000000001</v>
      </c>
      <c r="BF127" s="13"/>
      <c r="BG127" s="1">
        <f t="shared" si="135"/>
        <v>0.74</v>
      </c>
      <c r="BH127" s="12">
        <f t="shared" si="132"/>
        <v>0.26</v>
      </c>
      <c r="BI127" s="12">
        <f t="shared" si="136"/>
        <v>1</v>
      </c>
    </row>
    <row r="128" spans="1:61" x14ac:dyDescent="0.35">
      <c r="C128" t="s">
        <v>62</v>
      </c>
      <c r="D128" s="12">
        <f t="shared" si="175"/>
        <v>66.73</v>
      </c>
      <c r="E128" s="12">
        <f t="shared" si="158"/>
        <v>107.3807</v>
      </c>
      <c r="F128" s="12">
        <f t="shared" si="137"/>
        <v>282.95197000000007</v>
      </c>
      <c r="G128" s="12">
        <v>18.87</v>
      </c>
      <c r="H128" s="12">
        <f t="shared" si="138"/>
        <v>25.285800000000002</v>
      </c>
      <c r="I128" s="12">
        <f t="shared" si="139"/>
        <v>68.271660000000011</v>
      </c>
      <c r="J128" s="12">
        <v>12.17</v>
      </c>
      <c r="K128" s="12">
        <f t="shared" si="140"/>
        <v>16.3078</v>
      </c>
      <c r="L128" s="12">
        <f t="shared" si="177"/>
        <v>40.769500000000001</v>
      </c>
      <c r="M128" s="12">
        <v>4.63</v>
      </c>
      <c r="N128" s="12">
        <f t="shared" si="141"/>
        <v>10.926799999999998</v>
      </c>
      <c r="O128" s="12">
        <f t="shared" si="142"/>
        <v>27.316999999999997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>
        <v>12.54</v>
      </c>
      <c r="AC128" s="12">
        <f t="shared" ref="AC128" si="275">AB128*1.34</f>
        <v>16.803599999999999</v>
      </c>
      <c r="AD128" s="12">
        <f t="shared" si="160"/>
        <v>45.369720000000001</v>
      </c>
      <c r="AE128" s="12">
        <v>9.1300000000000008</v>
      </c>
      <c r="AF128" s="12">
        <f t="shared" si="154"/>
        <v>12.234200000000001</v>
      </c>
      <c r="AG128" s="12">
        <f t="shared" si="221"/>
        <v>33.032340000000005</v>
      </c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>
        <v>6.61</v>
      </c>
      <c r="AU128" s="12">
        <f t="shared" si="255"/>
        <v>18.177500000000002</v>
      </c>
      <c r="AV128" s="12">
        <f t="shared" si="256"/>
        <v>49.079250000000009</v>
      </c>
      <c r="AW128" s="12">
        <v>2.78</v>
      </c>
      <c r="AX128" s="12">
        <f t="shared" si="231"/>
        <v>7.6449999999999996</v>
      </c>
      <c r="AY128" s="12">
        <f t="shared" si="232"/>
        <v>19.112499999999997</v>
      </c>
      <c r="AZ128" s="12"/>
      <c r="BA128" s="12"/>
      <c r="BB128" s="12"/>
      <c r="BC128" s="12"/>
      <c r="BD128" s="12"/>
      <c r="BE128" s="12"/>
      <c r="BF128" s="13"/>
      <c r="BG128" s="1">
        <f t="shared" si="135"/>
        <v>0.75</v>
      </c>
      <c r="BH128" s="12">
        <f t="shared" si="132"/>
        <v>0.25</v>
      </c>
      <c r="BI128" s="12">
        <f t="shared" si="136"/>
        <v>1</v>
      </c>
    </row>
    <row r="129" spans="2:61" x14ac:dyDescent="0.35">
      <c r="C129" t="s">
        <v>62</v>
      </c>
      <c r="D129" s="12">
        <f t="shared" si="175"/>
        <v>66.739999999999995</v>
      </c>
      <c r="E129" s="12">
        <f t="shared" si="158"/>
        <v>106.95309999999999</v>
      </c>
      <c r="F129" s="12">
        <f t="shared" si="137"/>
        <v>280.26297</v>
      </c>
      <c r="G129" s="12">
        <v>18.79</v>
      </c>
      <c r="H129" s="12">
        <f t="shared" si="138"/>
        <v>25.178599999999999</v>
      </c>
      <c r="I129" s="12">
        <f t="shared" si="139"/>
        <v>67.982219999999998</v>
      </c>
      <c r="J129" s="12">
        <v>8.93</v>
      </c>
      <c r="K129" s="12">
        <f t="shared" si="140"/>
        <v>11.966200000000001</v>
      </c>
      <c r="L129" s="12">
        <f t="shared" si="177"/>
        <v>29.915500000000002</v>
      </c>
      <c r="M129" s="12">
        <v>4.5199999999999996</v>
      </c>
      <c r="N129" s="12">
        <f t="shared" si="141"/>
        <v>10.667199999999998</v>
      </c>
      <c r="O129" s="12">
        <f t="shared" si="142"/>
        <v>26.667999999999992</v>
      </c>
      <c r="P129" s="12">
        <v>3.77</v>
      </c>
      <c r="Q129" s="12">
        <f t="shared" ref="Q129:Q137" si="276">P129*2.36</f>
        <v>8.8971999999999998</v>
      </c>
      <c r="R129" s="12">
        <f t="shared" ref="R129:R137" si="277">Q129*2.5</f>
        <v>22.242999999999999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>
        <v>14.28</v>
      </c>
      <c r="AC129" s="12">
        <f t="shared" ref="AC129" si="278">AB129*1.34</f>
        <v>19.135200000000001</v>
      </c>
      <c r="AD129" s="12">
        <f t="shared" si="160"/>
        <v>51.665040000000005</v>
      </c>
      <c r="AE129" s="12">
        <v>9.4700000000000006</v>
      </c>
      <c r="AF129" s="12">
        <f t="shared" si="154"/>
        <v>12.689800000000002</v>
      </c>
      <c r="AG129" s="12">
        <f t="shared" si="221"/>
        <v>34.262460000000004</v>
      </c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>
        <v>2.69</v>
      </c>
      <c r="AU129" s="12">
        <f t="shared" si="255"/>
        <v>7.3975</v>
      </c>
      <c r="AV129" s="12">
        <f t="shared" si="256"/>
        <v>19.97325</v>
      </c>
      <c r="AW129" s="12">
        <v>2.2999999999999998</v>
      </c>
      <c r="AX129" s="12">
        <f t="shared" si="231"/>
        <v>6.3249999999999993</v>
      </c>
      <c r="AY129" s="12">
        <f t="shared" si="232"/>
        <v>15.812499999999998</v>
      </c>
      <c r="AZ129" s="12">
        <v>1.99</v>
      </c>
      <c r="BA129" s="12">
        <f>AZ129*2.36</f>
        <v>4.6963999999999997</v>
      </c>
      <c r="BB129" s="12">
        <f>BA129*2.5</f>
        <v>11.741</v>
      </c>
      <c r="BC129" s="12">
        <v>2.87</v>
      </c>
      <c r="BD129" s="12">
        <f>BC129*0.6</f>
        <v>1.722</v>
      </c>
      <c r="BE129" s="12">
        <f t="shared" ref="BE129" si="279">BD129*2.5</f>
        <v>4.3049999999999997</v>
      </c>
      <c r="BF129" s="13"/>
      <c r="BG129" s="1">
        <f t="shared" si="135"/>
        <v>0.74</v>
      </c>
      <c r="BH129" s="12">
        <f t="shared" si="132"/>
        <v>0.26</v>
      </c>
      <c r="BI129" s="12">
        <f t="shared" si="136"/>
        <v>1</v>
      </c>
    </row>
    <row r="130" spans="2:61" x14ac:dyDescent="0.35">
      <c r="C130" t="s">
        <v>52</v>
      </c>
      <c r="D130" s="12">
        <f t="shared" si="175"/>
        <v>66.75</v>
      </c>
      <c r="E130" s="12">
        <f t="shared" si="158"/>
        <v>105.72359999999999</v>
      </c>
      <c r="F130" s="12">
        <f t="shared" si="137"/>
        <v>277.36597999999998</v>
      </c>
      <c r="G130" s="12">
        <v>18.149999999999999</v>
      </c>
      <c r="H130" s="12">
        <f t="shared" si="138"/>
        <v>24.320999999999998</v>
      </c>
      <c r="I130" s="12">
        <f t="shared" si="139"/>
        <v>65.666700000000006</v>
      </c>
      <c r="J130" s="12">
        <v>7.26</v>
      </c>
      <c r="K130" s="12">
        <f t="shared" si="140"/>
        <v>9.7284000000000006</v>
      </c>
      <c r="L130" s="12">
        <f t="shared" si="177"/>
        <v>24.321000000000002</v>
      </c>
      <c r="M130" s="12">
        <v>3.36</v>
      </c>
      <c r="N130" s="12">
        <f t="shared" si="141"/>
        <v>7.9295999999999989</v>
      </c>
      <c r="O130" s="12">
        <f t="shared" si="142"/>
        <v>19.823999999999998</v>
      </c>
      <c r="P130" s="12">
        <v>2.37</v>
      </c>
      <c r="Q130" s="12">
        <f t="shared" si="276"/>
        <v>5.5932000000000004</v>
      </c>
      <c r="R130" s="12">
        <f t="shared" si="277"/>
        <v>13.983000000000001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>
        <v>12.12</v>
      </c>
      <c r="AC130" s="12">
        <f t="shared" ref="AC130" si="280">AB130*1.34</f>
        <v>16.2408</v>
      </c>
      <c r="AD130" s="12">
        <f t="shared" si="160"/>
        <v>43.850160000000002</v>
      </c>
      <c r="AE130" s="12">
        <v>8.09</v>
      </c>
      <c r="AF130" s="12">
        <f t="shared" si="154"/>
        <v>10.8406</v>
      </c>
      <c r="AG130" s="12">
        <f t="shared" si="221"/>
        <v>29.269620000000003</v>
      </c>
      <c r="AH130" s="12">
        <v>8</v>
      </c>
      <c r="AI130" s="12">
        <f t="shared" ref="AI130" si="281">AH130*1.34</f>
        <v>10.72</v>
      </c>
      <c r="AJ130" s="12">
        <f t="shared" ref="AJ130:AJ132" si="282">AI130*2.7</f>
        <v>28.944000000000003</v>
      </c>
      <c r="AK130" s="12"/>
      <c r="AL130" s="12"/>
      <c r="AM130" s="12"/>
      <c r="AN130" s="12"/>
      <c r="AO130" s="12"/>
      <c r="AP130" s="12"/>
      <c r="AQ130" s="12"/>
      <c r="AR130" s="12"/>
      <c r="AS130" s="12"/>
      <c r="AT130" s="12">
        <v>1.1499999999999999</v>
      </c>
      <c r="AU130" s="12">
        <f t="shared" si="255"/>
        <v>3.1624999999999996</v>
      </c>
      <c r="AV130" s="12">
        <f t="shared" si="256"/>
        <v>8.5387500000000003</v>
      </c>
      <c r="AW130" s="12">
        <v>6.25</v>
      </c>
      <c r="AX130" s="12">
        <f t="shared" si="231"/>
        <v>17.1875</v>
      </c>
      <c r="AY130" s="12">
        <f t="shared" si="232"/>
        <v>42.96875</v>
      </c>
      <c r="AZ130" s="12"/>
      <c r="BA130" s="12"/>
      <c r="BB130" s="12"/>
      <c r="BC130" s="12"/>
      <c r="BD130" s="12"/>
      <c r="BE130" s="12"/>
      <c r="BF130" s="13"/>
      <c r="BG130" s="1">
        <f t="shared" si="135"/>
        <v>0.81</v>
      </c>
      <c r="BH130" s="12">
        <f t="shared" si="132"/>
        <v>0.19</v>
      </c>
      <c r="BI130" s="12">
        <f t="shared" si="136"/>
        <v>1</v>
      </c>
    </row>
    <row r="131" spans="2:61" x14ac:dyDescent="0.35">
      <c r="B131" t="s">
        <v>39</v>
      </c>
      <c r="C131" t="s">
        <v>75</v>
      </c>
      <c r="D131" s="12">
        <f t="shared" si="175"/>
        <v>66.759999999999991</v>
      </c>
      <c r="E131" s="12">
        <f>H131+K131+N131+Q131+T131+W131+Z131+AC131+AF131+AI131+AL131+AO131+AU131+AX131+BA131+AR131</f>
        <v>103.61960000000001</v>
      </c>
      <c r="F131" s="12">
        <f t="shared" si="137"/>
        <v>273.04612000000003</v>
      </c>
      <c r="G131" s="12">
        <v>18.420000000000002</v>
      </c>
      <c r="H131" s="12">
        <f t="shared" si="138"/>
        <v>24.682800000000004</v>
      </c>
      <c r="I131" s="12">
        <f t="shared" si="139"/>
        <v>66.643560000000008</v>
      </c>
      <c r="J131" s="12">
        <v>7.42</v>
      </c>
      <c r="K131" s="12">
        <f t="shared" si="140"/>
        <v>9.9428000000000001</v>
      </c>
      <c r="L131" s="12">
        <f t="shared" si="177"/>
        <v>24.856999999999999</v>
      </c>
      <c r="M131" s="12">
        <v>3.52</v>
      </c>
      <c r="N131" s="12">
        <f t="shared" si="141"/>
        <v>8.3071999999999999</v>
      </c>
      <c r="O131" s="12">
        <f t="shared" si="142"/>
        <v>20.768000000000001</v>
      </c>
      <c r="P131" s="12">
        <v>2.65</v>
      </c>
      <c r="Q131" s="12">
        <f t="shared" si="276"/>
        <v>6.2539999999999996</v>
      </c>
      <c r="R131" s="12">
        <f t="shared" si="277"/>
        <v>15.634999999999998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10.41</v>
      </c>
      <c r="AC131" s="12">
        <f t="shared" ref="AC131" si="283">AB131*1.34</f>
        <v>13.949400000000001</v>
      </c>
      <c r="AD131" s="12">
        <f t="shared" si="160"/>
        <v>37.663380000000004</v>
      </c>
      <c r="AE131" s="12">
        <v>9.86</v>
      </c>
      <c r="AF131" s="12">
        <f t="shared" si="154"/>
        <v>13.212400000000001</v>
      </c>
      <c r="AG131" s="12">
        <f t="shared" si="221"/>
        <v>35.673480000000005</v>
      </c>
      <c r="AH131" s="12">
        <v>8.9</v>
      </c>
      <c r="AI131" s="12">
        <f t="shared" ref="AI131" si="284">AH131*1.34</f>
        <v>11.926000000000002</v>
      </c>
      <c r="AJ131" s="12">
        <f t="shared" si="282"/>
        <v>32.200200000000009</v>
      </c>
      <c r="AK131" s="12"/>
      <c r="AL131" s="12"/>
      <c r="AM131" s="12"/>
      <c r="AN131" s="12"/>
      <c r="AO131" s="12"/>
      <c r="AP131" s="12"/>
      <c r="AQ131" s="12"/>
      <c r="AR131" s="12"/>
      <c r="AS131" s="12"/>
      <c r="AT131" s="12">
        <v>2.2599999999999998</v>
      </c>
      <c r="AU131" s="12">
        <f t="shared" si="255"/>
        <v>6.2149999999999999</v>
      </c>
      <c r="AV131" s="12">
        <f t="shared" si="256"/>
        <v>16.7805</v>
      </c>
      <c r="AW131" s="12">
        <v>3.32</v>
      </c>
      <c r="AX131" s="12">
        <f t="shared" si="231"/>
        <v>9.129999999999999</v>
      </c>
      <c r="AY131" s="12">
        <f t="shared" si="232"/>
        <v>22.824999999999996</v>
      </c>
      <c r="AZ131" s="12"/>
      <c r="BA131" s="12"/>
      <c r="BB131" s="12"/>
      <c r="BC131" s="12"/>
      <c r="BD131" s="12"/>
      <c r="BE131" s="12"/>
      <c r="BF131" s="13"/>
      <c r="BG131" s="1">
        <f t="shared" si="135"/>
        <v>0.8</v>
      </c>
      <c r="BH131" s="12">
        <f t="shared" si="132"/>
        <v>0.2</v>
      </c>
      <c r="BI131" s="12">
        <f t="shared" si="136"/>
        <v>1</v>
      </c>
    </row>
    <row r="132" spans="2:61" x14ac:dyDescent="0.35">
      <c r="B132" t="s">
        <v>39</v>
      </c>
      <c r="C132" t="s">
        <v>54</v>
      </c>
      <c r="D132" s="12">
        <f t="shared" si="175"/>
        <v>66.78</v>
      </c>
      <c r="E132" s="12">
        <f t="shared" ref="E132:E195" si="285">H132+K132+N132+Q132+T132+W132+Z132+AC132+AF132+AI132+AL132+AO132+AU132+AX132+BA132+AR132</f>
        <v>104.75640000000001</v>
      </c>
      <c r="F132" s="12">
        <f t="shared" si="137"/>
        <v>276.35180000000003</v>
      </c>
      <c r="G132" s="12">
        <v>18.02</v>
      </c>
      <c r="H132" s="12">
        <f t="shared" si="138"/>
        <v>24.146800000000002</v>
      </c>
      <c r="I132" s="12">
        <f t="shared" si="139"/>
        <v>65.196360000000013</v>
      </c>
      <c r="J132" s="12">
        <v>7.02</v>
      </c>
      <c r="K132" s="12">
        <f t="shared" si="140"/>
        <v>9.4068000000000005</v>
      </c>
      <c r="L132" s="12">
        <f t="shared" si="177"/>
        <v>23.517000000000003</v>
      </c>
      <c r="M132" s="12">
        <v>2.86</v>
      </c>
      <c r="N132" s="12">
        <f t="shared" si="141"/>
        <v>6.7495999999999992</v>
      </c>
      <c r="O132" s="12">
        <f t="shared" si="142"/>
        <v>16.873999999999999</v>
      </c>
      <c r="P132" s="12">
        <v>2.85</v>
      </c>
      <c r="Q132" s="12">
        <f t="shared" si="276"/>
        <v>6.726</v>
      </c>
      <c r="R132" s="12">
        <f t="shared" si="277"/>
        <v>16.815000000000001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>
        <v>12.31</v>
      </c>
      <c r="AC132" s="12">
        <f t="shared" ref="AC132" si="286">AB132*1.34</f>
        <v>16.4954</v>
      </c>
      <c r="AD132" s="12">
        <f t="shared" si="160"/>
        <v>44.537580000000005</v>
      </c>
      <c r="AE132" s="12">
        <v>8.82</v>
      </c>
      <c r="AF132" s="12">
        <f t="shared" si="154"/>
        <v>11.818800000000001</v>
      </c>
      <c r="AG132" s="12">
        <f t="shared" si="221"/>
        <v>31.910760000000007</v>
      </c>
      <c r="AH132" s="12">
        <v>8.1999999999999993</v>
      </c>
      <c r="AI132" s="12">
        <f t="shared" ref="AI132" si="287">AH132*1.34</f>
        <v>10.988</v>
      </c>
      <c r="AJ132" s="12">
        <f t="shared" si="282"/>
        <v>29.6676</v>
      </c>
      <c r="AK132" s="12"/>
      <c r="AL132" s="12"/>
      <c r="AM132" s="12"/>
      <c r="AN132" s="12"/>
      <c r="AO132" s="12"/>
      <c r="AP132" s="12"/>
      <c r="AQ132" s="12"/>
      <c r="AR132" s="12"/>
      <c r="AS132" s="12"/>
      <c r="AT132" s="12">
        <v>3.22</v>
      </c>
      <c r="AU132" s="12">
        <f t="shared" si="255"/>
        <v>8.8550000000000004</v>
      </c>
      <c r="AV132" s="12">
        <f t="shared" si="256"/>
        <v>23.908500000000004</v>
      </c>
      <c r="AW132" s="12">
        <v>3.48</v>
      </c>
      <c r="AX132" s="12">
        <f t="shared" si="231"/>
        <v>9.57</v>
      </c>
      <c r="AY132" s="12">
        <f t="shared" si="232"/>
        <v>23.925000000000001</v>
      </c>
      <c r="AZ132" s="12"/>
      <c r="BA132" s="12"/>
      <c r="BB132" s="12"/>
      <c r="BC132" s="12">
        <v>13.11</v>
      </c>
      <c r="BD132" s="12">
        <f t="shared" ref="BD132:BD134" si="288">BC132*0.6</f>
        <v>7.8659999999999997</v>
      </c>
      <c r="BE132" s="12">
        <f t="shared" ref="BE132:BE135" si="289">BD132*2.5</f>
        <v>19.664999999999999</v>
      </c>
      <c r="BF132" s="13"/>
      <c r="BG132" s="1">
        <f t="shared" si="135"/>
        <v>0.81</v>
      </c>
      <c r="BH132" s="12">
        <f t="shared" si="132"/>
        <v>0.19</v>
      </c>
      <c r="BI132" s="12">
        <f t="shared" si="136"/>
        <v>1</v>
      </c>
    </row>
    <row r="133" spans="2:61" x14ac:dyDescent="0.35">
      <c r="B133" t="s">
        <v>37</v>
      </c>
      <c r="C133" t="s">
        <v>42</v>
      </c>
      <c r="D133" s="12">
        <f t="shared" si="175"/>
        <v>67</v>
      </c>
      <c r="E133" s="12">
        <f t="shared" si="285"/>
        <v>104.53400000000001</v>
      </c>
      <c r="F133" s="12">
        <f t="shared" si="137"/>
        <v>275.58940000000001</v>
      </c>
      <c r="G133" s="12">
        <v>22.4</v>
      </c>
      <c r="H133" s="12">
        <f t="shared" si="138"/>
        <v>30.015999999999998</v>
      </c>
      <c r="I133" s="12">
        <f t="shared" si="139"/>
        <v>81.043199999999999</v>
      </c>
      <c r="J133" s="12">
        <v>8.8000000000000007</v>
      </c>
      <c r="K133" s="12">
        <f t="shared" si="140"/>
        <v>11.792000000000002</v>
      </c>
      <c r="L133" s="12">
        <f t="shared" si="177"/>
        <v>29.480000000000004</v>
      </c>
      <c r="M133" s="12">
        <v>3.5</v>
      </c>
      <c r="N133" s="12">
        <f t="shared" si="141"/>
        <v>8.26</v>
      </c>
      <c r="O133" s="12">
        <f t="shared" si="142"/>
        <v>20.65</v>
      </c>
      <c r="P133" s="12">
        <v>3.5</v>
      </c>
      <c r="Q133" s="12">
        <f t="shared" si="276"/>
        <v>8.26</v>
      </c>
      <c r="R133" s="12">
        <f t="shared" si="277"/>
        <v>20.65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>
        <v>13.8</v>
      </c>
      <c r="AC133" s="12">
        <f t="shared" ref="AC133" si="290">AB133*1.34</f>
        <v>18.492000000000001</v>
      </c>
      <c r="AD133" s="12">
        <f t="shared" si="160"/>
        <v>49.928400000000003</v>
      </c>
      <c r="AE133" s="12">
        <v>9.6</v>
      </c>
      <c r="AF133" s="12">
        <f t="shared" si="154"/>
        <v>12.864000000000001</v>
      </c>
      <c r="AG133" s="12">
        <f t="shared" si="221"/>
        <v>34.732800000000005</v>
      </c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>
        <v>3.6</v>
      </c>
      <c r="AU133" s="12">
        <f t="shared" si="255"/>
        <v>9.9</v>
      </c>
      <c r="AV133" s="12">
        <f t="shared" si="256"/>
        <v>26.730000000000004</v>
      </c>
      <c r="AW133" s="12">
        <v>1.8</v>
      </c>
      <c r="AX133" s="12">
        <f t="shared" si="231"/>
        <v>4.95</v>
      </c>
      <c r="AY133" s="12">
        <f t="shared" si="232"/>
        <v>12.375</v>
      </c>
      <c r="AZ133" s="12"/>
      <c r="BA133" s="12"/>
      <c r="BB133" s="12"/>
      <c r="BC133" s="12">
        <f>6.3+5.8</f>
        <v>12.1</v>
      </c>
      <c r="BD133" s="12">
        <f t="shared" si="288"/>
        <v>7.26</v>
      </c>
      <c r="BE133" s="12">
        <f t="shared" si="289"/>
        <v>18.149999999999999</v>
      </c>
      <c r="BF133" s="13"/>
      <c r="BG133" s="1">
        <f t="shared" si="135"/>
        <v>0.76</v>
      </c>
      <c r="BH133" s="12">
        <f t="shared" ref="BH133:BH196" si="291">ROUND((J133+M133+P133+S133+V133+Y133)/D133,2)</f>
        <v>0.24</v>
      </c>
      <c r="BI133" s="12">
        <f t="shared" si="136"/>
        <v>1</v>
      </c>
    </row>
    <row r="134" spans="2:61" x14ac:dyDescent="0.35">
      <c r="B134" t="s">
        <v>38</v>
      </c>
      <c r="C134" t="s">
        <v>44</v>
      </c>
      <c r="D134" s="12">
        <f t="shared" si="175"/>
        <v>67</v>
      </c>
      <c r="E134" s="12">
        <f t="shared" si="285"/>
        <v>109.12700000000001</v>
      </c>
      <c r="F134" s="12">
        <f t="shared" si="137"/>
        <v>287.68390000000005</v>
      </c>
      <c r="G134" s="12">
        <v>20.3</v>
      </c>
      <c r="H134" s="12">
        <f t="shared" si="138"/>
        <v>27.202000000000002</v>
      </c>
      <c r="I134" s="12">
        <f t="shared" si="139"/>
        <v>73.445400000000006</v>
      </c>
      <c r="J134" s="12">
        <v>6.1</v>
      </c>
      <c r="K134" s="12">
        <f t="shared" si="140"/>
        <v>8.1739999999999995</v>
      </c>
      <c r="L134" s="12">
        <f t="shared" si="177"/>
        <v>20.434999999999999</v>
      </c>
      <c r="M134" s="12">
        <v>4.4000000000000004</v>
      </c>
      <c r="N134" s="12">
        <f t="shared" si="141"/>
        <v>10.384</v>
      </c>
      <c r="O134" s="12">
        <f t="shared" si="142"/>
        <v>25.96</v>
      </c>
      <c r="P134" s="12">
        <v>4.2</v>
      </c>
      <c r="Q134" s="12">
        <f t="shared" si="276"/>
        <v>9.911999999999999</v>
      </c>
      <c r="R134" s="12">
        <f t="shared" si="277"/>
        <v>24.779999999999998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>
        <v>13.4</v>
      </c>
      <c r="AC134" s="12">
        <f t="shared" ref="AC134" si="292">AB134*1.34</f>
        <v>17.956000000000003</v>
      </c>
      <c r="AD134" s="12">
        <f t="shared" si="160"/>
        <v>48.481200000000008</v>
      </c>
      <c r="AE134" s="12">
        <v>11.1</v>
      </c>
      <c r="AF134" s="12">
        <f t="shared" si="154"/>
        <v>14.874000000000001</v>
      </c>
      <c r="AG134" s="12">
        <f t="shared" si="221"/>
        <v>40.159800000000004</v>
      </c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>
        <v>5.2</v>
      </c>
      <c r="AU134" s="12">
        <f t="shared" si="255"/>
        <v>14.3</v>
      </c>
      <c r="AV134" s="12">
        <f t="shared" si="256"/>
        <v>38.610000000000007</v>
      </c>
      <c r="AW134" s="12">
        <v>2.2999999999999998</v>
      </c>
      <c r="AX134" s="12">
        <f t="shared" si="231"/>
        <v>6.3249999999999993</v>
      </c>
      <c r="AY134" s="12">
        <f t="shared" si="232"/>
        <v>15.812499999999998</v>
      </c>
      <c r="AZ134" s="12"/>
      <c r="BA134" s="12"/>
      <c r="BB134" s="12"/>
      <c r="BC134" s="12">
        <f>8.3+1.4</f>
        <v>9.7000000000000011</v>
      </c>
      <c r="BD134" s="12">
        <f t="shared" si="288"/>
        <v>5.82</v>
      </c>
      <c r="BE134" s="12">
        <f t="shared" si="289"/>
        <v>14.55</v>
      </c>
      <c r="BF134" s="13"/>
      <c r="BG134" s="1">
        <f t="shared" ref="BG134:BG197" si="293">ROUND((G134+AB134+AE134+AH134+AK134+AN134+AT134+AW134+AZ134+AQ134)/D134,2)</f>
        <v>0.78</v>
      </c>
      <c r="BH134" s="12">
        <f t="shared" si="291"/>
        <v>0.22</v>
      </c>
      <c r="BI134" s="12">
        <f t="shared" ref="BI134:BI197" si="294">BG134+BH134</f>
        <v>1</v>
      </c>
    </row>
    <row r="135" spans="2:61" x14ac:dyDescent="0.35">
      <c r="B135" t="s">
        <v>85</v>
      </c>
      <c r="C135" t="s">
        <v>86</v>
      </c>
      <c r="D135" s="12">
        <f t="shared" si="175"/>
        <v>67.02000000000001</v>
      </c>
      <c r="E135" s="12">
        <f t="shared" si="285"/>
        <v>111.55080000000002</v>
      </c>
      <c r="F135" s="12">
        <f t="shared" ref="F135:F198" si="295">I135+L135+O135+R135+U135+X135+AA135+AD135+AG135+AJ135+AM135+AP135+AV135+AY135+BB135+AS135</f>
        <v>291.85672000000005</v>
      </c>
      <c r="G135" s="12">
        <v>21.240000000000002</v>
      </c>
      <c r="H135" s="12">
        <f t="shared" ref="H135:H198" si="296">G135*1.34</f>
        <v>28.461600000000004</v>
      </c>
      <c r="I135" s="12">
        <f t="shared" ref="I135:I198" si="297">H135*2.7</f>
        <v>76.84632000000002</v>
      </c>
      <c r="J135" s="12">
        <v>5.3100000000000005</v>
      </c>
      <c r="K135" s="12">
        <f t="shared" ref="K135:K198" si="298">J135*1.34</f>
        <v>7.1154000000000011</v>
      </c>
      <c r="L135" s="12">
        <f t="shared" si="177"/>
        <v>17.788500000000003</v>
      </c>
      <c r="M135" s="12">
        <v>3.6</v>
      </c>
      <c r="N135" s="12">
        <f t="shared" ref="N135:N198" si="299">M135*2.36</f>
        <v>8.4960000000000004</v>
      </c>
      <c r="O135" s="12">
        <f t="shared" ref="O135:O198" si="300">N135*2.5</f>
        <v>21.240000000000002</v>
      </c>
      <c r="P135" s="12">
        <v>3.21</v>
      </c>
      <c r="Q135" s="12">
        <f t="shared" si="276"/>
        <v>7.5755999999999997</v>
      </c>
      <c r="R135" s="12">
        <f t="shared" si="277"/>
        <v>18.939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>
        <v>13.77</v>
      </c>
      <c r="AC135" s="12">
        <f t="shared" ref="AC135" si="301">AB135*1.34</f>
        <v>18.451800000000002</v>
      </c>
      <c r="AD135" s="12">
        <f t="shared" si="160"/>
        <v>49.819860000000013</v>
      </c>
      <c r="AE135" s="12">
        <v>9.0299999999999994</v>
      </c>
      <c r="AF135" s="12">
        <f t="shared" si="154"/>
        <v>12.100199999999999</v>
      </c>
      <c r="AG135" s="12">
        <f t="shared" si="221"/>
        <v>32.670540000000003</v>
      </c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>
        <v>2.14</v>
      </c>
      <c r="AU135" s="12">
        <f t="shared" si="255"/>
        <v>5.8850000000000007</v>
      </c>
      <c r="AV135" s="12">
        <f t="shared" si="256"/>
        <v>15.889500000000004</v>
      </c>
      <c r="AW135" s="12">
        <v>7.4</v>
      </c>
      <c r="AX135" s="12">
        <f t="shared" si="231"/>
        <v>20.350000000000001</v>
      </c>
      <c r="AY135" s="12">
        <f t="shared" si="232"/>
        <v>50.875</v>
      </c>
      <c r="AZ135" s="12">
        <v>1.32</v>
      </c>
      <c r="BA135" s="12">
        <f>AZ135*2.36</f>
        <v>3.1152000000000002</v>
      </c>
      <c r="BB135" s="12">
        <f t="shared" ref="BB135:BB136" si="302">BA135*2.5</f>
        <v>7.7880000000000003</v>
      </c>
      <c r="BC135" s="12">
        <v>4.8</v>
      </c>
      <c r="BD135" s="12">
        <f>BC135*0.6</f>
        <v>2.88</v>
      </c>
      <c r="BE135" s="12">
        <f t="shared" si="289"/>
        <v>7.1999999999999993</v>
      </c>
      <c r="BF135" s="13"/>
      <c r="BG135" s="1">
        <f t="shared" si="293"/>
        <v>0.82</v>
      </c>
      <c r="BH135" s="12">
        <f t="shared" si="291"/>
        <v>0.18</v>
      </c>
      <c r="BI135" s="12">
        <f t="shared" si="294"/>
        <v>1</v>
      </c>
    </row>
    <row r="136" spans="2:61" x14ac:dyDescent="0.35">
      <c r="B136" t="s">
        <v>81</v>
      </c>
      <c r="C136" t="s">
        <v>80</v>
      </c>
      <c r="D136" s="12">
        <f t="shared" si="175"/>
        <v>67.2</v>
      </c>
      <c r="E136" s="12">
        <f t="shared" si="285"/>
        <v>110.301</v>
      </c>
      <c r="F136" s="12">
        <f t="shared" si="295"/>
        <v>288.7866600000001</v>
      </c>
      <c r="G136" s="12">
        <v>21.92</v>
      </c>
      <c r="H136" s="12">
        <f t="shared" si="296"/>
        <v>29.372800000000005</v>
      </c>
      <c r="I136" s="12">
        <f t="shared" si="297"/>
        <v>79.306560000000019</v>
      </c>
      <c r="J136" s="12">
        <v>5.48</v>
      </c>
      <c r="K136" s="12">
        <f t="shared" si="298"/>
        <v>7.3432000000000013</v>
      </c>
      <c r="L136" s="12">
        <f t="shared" si="177"/>
        <v>18.358000000000004</v>
      </c>
      <c r="M136" s="12">
        <v>5</v>
      </c>
      <c r="N136" s="12">
        <f t="shared" si="299"/>
        <v>11.799999999999999</v>
      </c>
      <c r="O136" s="12">
        <f t="shared" si="300"/>
        <v>29.499999999999996</v>
      </c>
      <c r="P136" s="12">
        <v>3.4</v>
      </c>
      <c r="Q136" s="12">
        <f t="shared" si="276"/>
        <v>8.0239999999999991</v>
      </c>
      <c r="R136" s="12">
        <f t="shared" si="277"/>
        <v>20.059999999999999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>
        <v>13.4</v>
      </c>
      <c r="AC136" s="12">
        <f t="shared" ref="AC136" si="303">AB136*1.34</f>
        <v>17.956000000000003</v>
      </c>
      <c r="AD136" s="12">
        <f t="shared" si="160"/>
        <v>48.481200000000008</v>
      </c>
      <c r="AE136" s="12">
        <v>8.8000000000000007</v>
      </c>
      <c r="AF136" s="12">
        <f t="shared" si="154"/>
        <v>11.792000000000002</v>
      </c>
      <c r="AG136" s="12">
        <f t="shared" si="221"/>
        <v>31.838400000000007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>
        <v>2.2000000000000002</v>
      </c>
      <c r="AU136" s="12">
        <f t="shared" si="255"/>
        <v>6.0500000000000007</v>
      </c>
      <c r="AV136" s="12">
        <f t="shared" si="256"/>
        <v>16.335000000000004</v>
      </c>
      <c r="AW136" s="12">
        <v>3.7</v>
      </c>
      <c r="AX136" s="12">
        <f t="shared" si="231"/>
        <v>10.175000000000001</v>
      </c>
      <c r="AY136" s="12">
        <f t="shared" si="232"/>
        <v>25.4375</v>
      </c>
      <c r="AZ136" s="12">
        <v>3.3</v>
      </c>
      <c r="BA136" s="12">
        <f>AZ136*2.36</f>
        <v>7.7879999999999994</v>
      </c>
      <c r="BB136" s="12">
        <f t="shared" si="302"/>
        <v>19.47</v>
      </c>
      <c r="BC136" s="12"/>
      <c r="BD136" s="12"/>
      <c r="BE136" s="12"/>
      <c r="BF136" s="13"/>
      <c r="BG136" s="1">
        <f t="shared" si="293"/>
        <v>0.79</v>
      </c>
      <c r="BH136" s="12">
        <f t="shared" si="291"/>
        <v>0.21</v>
      </c>
      <c r="BI136" s="12">
        <f t="shared" si="294"/>
        <v>1</v>
      </c>
    </row>
    <row r="137" spans="2:61" x14ac:dyDescent="0.35">
      <c r="B137" t="s">
        <v>39</v>
      </c>
      <c r="C137" t="s">
        <v>74</v>
      </c>
      <c r="D137" s="12">
        <f t="shared" si="175"/>
        <v>67.200000000000017</v>
      </c>
      <c r="E137" s="12">
        <f t="shared" si="285"/>
        <v>109.26300000000001</v>
      </c>
      <c r="F137" s="12">
        <f t="shared" si="295"/>
        <v>287.50280000000004</v>
      </c>
      <c r="G137" s="12">
        <v>18.55</v>
      </c>
      <c r="H137" s="12">
        <f t="shared" si="296"/>
        <v>24.857000000000003</v>
      </c>
      <c r="I137" s="12">
        <f t="shared" si="297"/>
        <v>67.113900000000015</v>
      </c>
      <c r="J137" s="12">
        <v>7.05</v>
      </c>
      <c r="K137" s="12">
        <f t="shared" si="298"/>
        <v>9.447000000000001</v>
      </c>
      <c r="L137" s="12">
        <f t="shared" si="177"/>
        <v>23.617500000000003</v>
      </c>
      <c r="M137" s="12">
        <v>3.8</v>
      </c>
      <c r="N137" s="12">
        <f t="shared" si="299"/>
        <v>8.968</v>
      </c>
      <c r="O137" s="12">
        <f t="shared" si="300"/>
        <v>22.42</v>
      </c>
      <c r="P137" s="12">
        <v>3.15</v>
      </c>
      <c r="Q137" s="12">
        <f t="shared" si="276"/>
        <v>7.4339999999999993</v>
      </c>
      <c r="R137" s="12">
        <f t="shared" si="277"/>
        <v>18.584999999999997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>
        <v>10.65</v>
      </c>
      <c r="AC137" s="12">
        <f t="shared" ref="AC137" si="304">AB137*1.34</f>
        <v>14.271000000000001</v>
      </c>
      <c r="AD137" s="12">
        <f t="shared" si="160"/>
        <v>38.531700000000008</v>
      </c>
      <c r="AE137" s="12">
        <v>7.7</v>
      </c>
      <c r="AF137" s="12">
        <f t="shared" si="154"/>
        <v>10.318000000000001</v>
      </c>
      <c r="AG137" s="12">
        <f t="shared" si="221"/>
        <v>27.858600000000006</v>
      </c>
      <c r="AH137" s="12">
        <v>7.7</v>
      </c>
      <c r="AI137" s="12">
        <f t="shared" si="154"/>
        <v>10.318000000000001</v>
      </c>
      <c r="AJ137" s="12">
        <f>AI137*2.7</f>
        <v>27.858600000000006</v>
      </c>
      <c r="AK137" s="12"/>
      <c r="AL137" s="12"/>
      <c r="AM137" s="12"/>
      <c r="AN137" s="12"/>
      <c r="AO137" s="12"/>
      <c r="AP137" s="12"/>
      <c r="AQ137" s="12"/>
      <c r="AR137" s="12"/>
      <c r="AS137" s="12"/>
      <c r="AT137" s="12">
        <v>4.3499999999999996</v>
      </c>
      <c r="AU137" s="12">
        <f t="shared" si="255"/>
        <v>11.962499999999999</v>
      </c>
      <c r="AV137" s="12">
        <f t="shared" si="256"/>
        <v>32.298749999999998</v>
      </c>
      <c r="AW137" s="12">
        <v>4.25</v>
      </c>
      <c r="AX137" s="12">
        <f t="shared" si="231"/>
        <v>11.6875</v>
      </c>
      <c r="AY137" s="12">
        <f t="shared" si="232"/>
        <v>29.21875</v>
      </c>
      <c r="AZ137" s="12"/>
      <c r="BA137" s="12"/>
      <c r="BB137" s="12"/>
      <c r="BC137" s="12"/>
      <c r="BD137" s="12"/>
      <c r="BE137" s="12"/>
      <c r="BF137" s="13"/>
      <c r="BG137" s="1">
        <f t="shared" si="293"/>
        <v>0.79</v>
      </c>
      <c r="BH137" s="12">
        <f t="shared" si="291"/>
        <v>0.21</v>
      </c>
      <c r="BI137" s="12">
        <f t="shared" si="294"/>
        <v>1</v>
      </c>
    </row>
    <row r="138" spans="2:61" x14ac:dyDescent="0.35">
      <c r="B138" t="s">
        <v>39</v>
      </c>
      <c r="C138" t="s">
        <v>63</v>
      </c>
      <c r="D138" s="12">
        <f t="shared" si="175"/>
        <v>67.25</v>
      </c>
      <c r="E138" s="12">
        <f t="shared" si="285"/>
        <v>101.6773</v>
      </c>
      <c r="F138" s="12">
        <f t="shared" si="295"/>
        <v>269.43263800000005</v>
      </c>
      <c r="G138" s="12">
        <v>21.816000000000003</v>
      </c>
      <c r="H138" s="12">
        <f t="shared" si="296"/>
        <v>29.233440000000005</v>
      </c>
      <c r="I138" s="12">
        <f t="shared" si="297"/>
        <v>78.930288000000019</v>
      </c>
      <c r="J138" s="12">
        <v>5.4540000000000006</v>
      </c>
      <c r="K138" s="12">
        <f t="shared" si="298"/>
        <v>7.3083600000000013</v>
      </c>
      <c r="L138" s="12">
        <f t="shared" si="177"/>
        <v>18.270900000000005</v>
      </c>
      <c r="M138" s="12">
        <v>7.7</v>
      </c>
      <c r="N138" s="12">
        <f t="shared" si="299"/>
        <v>18.172000000000001</v>
      </c>
      <c r="O138" s="12">
        <f t="shared" si="300"/>
        <v>45.43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>
        <v>17.309999999999999</v>
      </c>
      <c r="AC138" s="12">
        <f t="shared" ref="AC138" si="305">AB138*1.34</f>
        <v>23.195399999999999</v>
      </c>
      <c r="AD138" s="12">
        <f t="shared" si="160"/>
        <v>62.627580000000002</v>
      </c>
      <c r="AE138" s="12">
        <v>12.34</v>
      </c>
      <c r="AF138" s="12">
        <f t="shared" si="154"/>
        <v>16.535600000000002</v>
      </c>
      <c r="AG138" s="12">
        <f t="shared" si="221"/>
        <v>44.64612000000001</v>
      </c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>
        <v>2.63</v>
      </c>
      <c r="AU138" s="12">
        <f t="shared" si="255"/>
        <v>7.2324999999999999</v>
      </c>
      <c r="AV138" s="12">
        <f t="shared" si="256"/>
        <v>19.527750000000001</v>
      </c>
      <c r="AW138" s="12"/>
      <c r="AX138" s="12"/>
      <c r="AY138" s="12"/>
      <c r="AZ138" s="12"/>
      <c r="BA138" s="12"/>
      <c r="BB138" s="12"/>
      <c r="BC138" s="12"/>
      <c r="BD138" s="12"/>
      <c r="BE138" s="12"/>
      <c r="BF138" s="13"/>
      <c r="BG138" s="1">
        <f t="shared" si="293"/>
        <v>0.8</v>
      </c>
      <c r="BH138" s="12">
        <f t="shared" si="291"/>
        <v>0.2</v>
      </c>
      <c r="BI138" s="12">
        <f t="shared" si="294"/>
        <v>1</v>
      </c>
    </row>
    <row r="139" spans="2:61" x14ac:dyDescent="0.35">
      <c r="B139" t="s">
        <v>39</v>
      </c>
      <c r="C139" t="s">
        <v>51</v>
      </c>
      <c r="D139" s="12">
        <f t="shared" si="175"/>
        <v>67.259999999999991</v>
      </c>
      <c r="E139" s="12">
        <f t="shared" si="285"/>
        <v>101.59230000000001</v>
      </c>
      <c r="F139" s="12">
        <f t="shared" si="295"/>
        <v>268.84379000000007</v>
      </c>
      <c r="G139" s="12">
        <v>18.760000000000002</v>
      </c>
      <c r="H139" s="12">
        <f t="shared" si="296"/>
        <v>25.138400000000004</v>
      </c>
      <c r="I139" s="12">
        <f t="shared" si="297"/>
        <v>67.873680000000022</v>
      </c>
      <c r="J139" s="12">
        <v>7.34</v>
      </c>
      <c r="K139" s="12">
        <f t="shared" si="298"/>
        <v>9.8356000000000012</v>
      </c>
      <c r="L139" s="12">
        <f t="shared" si="177"/>
        <v>24.589000000000002</v>
      </c>
      <c r="M139" s="12">
        <v>3.65</v>
      </c>
      <c r="N139" s="12">
        <f t="shared" si="299"/>
        <v>8.613999999999999</v>
      </c>
      <c r="O139" s="12">
        <f t="shared" si="300"/>
        <v>21.534999999999997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>
        <v>13.19</v>
      </c>
      <c r="AC139" s="12">
        <f t="shared" ref="AC139" si="306">AB139*1.34</f>
        <v>17.674600000000002</v>
      </c>
      <c r="AD139" s="12">
        <f t="shared" si="160"/>
        <v>47.721420000000009</v>
      </c>
      <c r="AE139" s="12">
        <v>10.36</v>
      </c>
      <c r="AF139" s="12">
        <f t="shared" ref="AF139:AF202" si="307">AE139*1.34</f>
        <v>13.882400000000001</v>
      </c>
      <c r="AG139" s="12">
        <f t="shared" si="221"/>
        <v>37.482480000000002</v>
      </c>
      <c r="AH139" s="12">
        <v>8.4700000000000006</v>
      </c>
      <c r="AI139" s="12">
        <f t="shared" si="154"/>
        <v>11.349800000000002</v>
      </c>
      <c r="AJ139" s="12">
        <f t="shared" ref="AJ139:AJ140" si="308">AI139*2.7</f>
        <v>30.644460000000006</v>
      </c>
      <c r="AK139" s="12"/>
      <c r="AL139" s="12"/>
      <c r="AM139" s="12"/>
      <c r="AN139" s="12"/>
      <c r="AO139" s="12"/>
      <c r="AP139" s="12"/>
      <c r="AQ139" s="12"/>
      <c r="AR139" s="12"/>
      <c r="AS139" s="12"/>
      <c r="AT139" s="12">
        <v>2.2799999999999998</v>
      </c>
      <c r="AU139" s="12">
        <f t="shared" si="255"/>
        <v>6.27</v>
      </c>
      <c r="AV139" s="12">
        <f t="shared" si="256"/>
        <v>16.928999999999998</v>
      </c>
      <c r="AW139" s="12">
        <v>3.21</v>
      </c>
      <c r="AX139" s="12">
        <f t="shared" ref="AX139:AX149" si="309">AW139*2.75</f>
        <v>8.8275000000000006</v>
      </c>
      <c r="AY139" s="12">
        <f t="shared" ref="AY139:AY149" si="310">AX139*2.5</f>
        <v>22.068750000000001</v>
      </c>
      <c r="AZ139" s="12"/>
      <c r="BA139" s="12"/>
      <c r="BB139" s="12"/>
      <c r="BC139" s="12"/>
      <c r="BD139" s="12"/>
      <c r="BE139" s="12"/>
      <c r="BF139" s="13"/>
      <c r="BG139" s="1">
        <f t="shared" si="293"/>
        <v>0.84</v>
      </c>
      <c r="BH139" s="12">
        <f t="shared" si="291"/>
        <v>0.16</v>
      </c>
      <c r="BI139" s="12">
        <f t="shared" si="294"/>
        <v>1</v>
      </c>
    </row>
    <row r="140" spans="2:61" x14ac:dyDescent="0.35">
      <c r="D140" s="12">
        <f t="shared" si="175"/>
        <v>67.3</v>
      </c>
      <c r="E140" s="12">
        <f t="shared" si="285"/>
        <v>103.15790000000001</v>
      </c>
      <c r="F140" s="12">
        <f t="shared" si="295"/>
        <v>272.66929000000005</v>
      </c>
      <c r="G140" s="12">
        <v>19.41</v>
      </c>
      <c r="H140" s="12">
        <f t="shared" si="296"/>
        <v>26.009400000000003</v>
      </c>
      <c r="I140" s="12">
        <f t="shared" si="297"/>
        <v>70.225380000000015</v>
      </c>
      <c r="J140" s="12">
        <v>7.52</v>
      </c>
      <c r="K140" s="12">
        <f t="shared" si="298"/>
        <v>10.0768</v>
      </c>
      <c r="L140" s="12">
        <f t="shared" si="177"/>
        <v>25.192</v>
      </c>
      <c r="M140" s="12">
        <v>4.6900000000000004</v>
      </c>
      <c r="N140" s="12">
        <f t="shared" si="299"/>
        <v>11.0684</v>
      </c>
      <c r="O140" s="12">
        <f t="shared" si="300"/>
        <v>27.670999999999999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>
        <v>10.98</v>
      </c>
      <c r="AC140" s="12">
        <f t="shared" ref="AC140" si="311">AB140*1.34</f>
        <v>14.713200000000002</v>
      </c>
      <c r="AD140" s="12">
        <f t="shared" si="160"/>
        <v>39.725640000000006</v>
      </c>
      <c r="AE140" s="12">
        <v>10.050000000000001</v>
      </c>
      <c r="AF140" s="12">
        <f t="shared" si="307"/>
        <v>13.467000000000002</v>
      </c>
      <c r="AG140" s="12">
        <f t="shared" si="221"/>
        <v>36.360900000000008</v>
      </c>
      <c r="AH140" s="12">
        <v>8.84</v>
      </c>
      <c r="AI140" s="12">
        <f t="shared" si="154"/>
        <v>11.845600000000001</v>
      </c>
      <c r="AJ140" s="12">
        <f t="shared" si="308"/>
        <v>31.983120000000003</v>
      </c>
      <c r="AK140" s="12"/>
      <c r="AL140" s="12"/>
      <c r="AM140" s="12"/>
      <c r="AN140" s="12"/>
      <c r="AO140" s="12"/>
      <c r="AP140" s="12"/>
      <c r="AQ140" s="12"/>
      <c r="AR140" s="12"/>
      <c r="AS140" s="12"/>
      <c r="AT140" s="12">
        <v>2.85</v>
      </c>
      <c r="AU140" s="12">
        <f t="shared" si="255"/>
        <v>7.8375000000000004</v>
      </c>
      <c r="AV140" s="12">
        <f t="shared" si="256"/>
        <v>21.161250000000003</v>
      </c>
      <c r="AW140" s="12">
        <v>2.96</v>
      </c>
      <c r="AX140" s="12">
        <f t="shared" si="309"/>
        <v>8.14</v>
      </c>
      <c r="AY140" s="12">
        <f t="shared" si="310"/>
        <v>20.350000000000001</v>
      </c>
      <c r="AZ140" s="12"/>
      <c r="BA140" s="12"/>
      <c r="BB140" s="12"/>
      <c r="BC140" s="12"/>
      <c r="BD140" s="12"/>
      <c r="BE140" s="12"/>
      <c r="BF140" s="13"/>
      <c r="BG140" s="1">
        <f t="shared" si="293"/>
        <v>0.82</v>
      </c>
      <c r="BH140" s="12">
        <f t="shared" si="291"/>
        <v>0.18</v>
      </c>
      <c r="BI140" s="12">
        <f t="shared" si="294"/>
        <v>1</v>
      </c>
    </row>
    <row r="141" spans="2:61" x14ac:dyDescent="0.35">
      <c r="B141" t="s">
        <v>39</v>
      </c>
      <c r="C141" t="s">
        <v>46</v>
      </c>
      <c r="D141" s="12">
        <f t="shared" si="175"/>
        <v>67.430000000000021</v>
      </c>
      <c r="E141" s="12">
        <f t="shared" si="285"/>
        <v>110.62299999999999</v>
      </c>
      <c r="F141" s="12">
        <f t="shared" si="295"/>
        <v>291.250136</v>
      </c>
      <c r="G141" s="12">
        <v>21.752000000000002</v>
      </c>
      <c r="H141" s="12">
        <f t="shared" si="296"/>
        <v>29.147680000000005</v>
      </c>
      <c r="I141" s="12">
        <f t="shared" si="297"/>
        <v>78.698736000000011</v>
      </c>
      <c r="J141" s="12">
        <v>5.4380000000000006</v>
      </c>
      <c r="K141" s="12">
        <f t="shared" si="298"/>
        <v>7.2869200000000012</v>
      </c>
      <c r="L141" s="12">
        <f t="shared" si="177"/>
        <v>18.217300000000002</v>
      </c>
      <c r="M141" s="12">
        <v>4.08</v>
      </c>
      <c r="N141" s="12">
        <f t="shared" si="299"/>
        <v>9.6288</v>
      </c>
      <c r="O141" s="12">
        <f t="shared" si="300"/>
        <v>24.071999999999999</v>
      </c>
      <c r="P141" s="12">
        <v>3.88</v>
      </c>
      <c r="Q141" s="12">
        <f t="shared" ref="Q141:Q142" si="312">P141*2.36</f>
        <v>9.1567999999999987</v>
      </c>
      <c r="R141" s="12">
        <f t="shared" ref="R141:R142" si="313">Q141*2.5</f>
        <v>22.891999999999996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>
        <v>13.09</v>
      </c>
      <c r="AC141" s="12">
        <f t="shared" ref="AC141" si="314">AB141*1.34</f>
        <v>17.540600000000001</v>
      </c>
      <c r="AD141" s="12">
        <f t="shared" ref="AD141:AD204" si="315">AC141*2.7</f>
        <v>47.359620000000007</v>
      </c>
      <c r="AE141" s="12">
        <v>10.11</v>
      </c>
      <c r="AF141" s="12">
        <f t="shared" si="307"/>
        <v>13.5474</v>
      </c>
      <c r="AG141" s="12">
        <f t="shared" si="221"/>
        <v>36.577980000000004</v>
      </c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>
        <v>4.8099999999999996</v>
      </c>
      <c r="AU141" s="12">
        <f t="shared" si="255"/>
        <v>13.227499999999999</v>
      </c>
      <c r="AV141" s="12">
        <f t="shared" si="256"/>
        <v>35.71425</v>
      </c>
      <c r="AW141" s="12">
        <v>2.59</v>
      </c>
      <c r="AX141" s="12">
        <f t="shared" si="309"/>
        <v>7.1224999999999996</v>
      </c>
      <c r="AY141" s="12">
        <f t="shared" si="310"/>
        <v>17.806249999999999</v>
      </c>
      <c r="AZ141" s="12">
        <v>1.68</v>
      </c>
      <c r="BA141" s="12">
        <f>AZ141*2.36</f>
        <v>3.9647999999999994</v>
      </c>
      <c r="BB141" s="12">
        <f>BA141*2.5</f>
        <v>9.911999999999999</v>
      </c>
      <c r="BC141" s="12">
        <v>10.210000000000001</v>
      </c>
      <c r="BD141" s="12">
        <f>BC141*0.6</f>
        <v>6.1260000000000003</v>
      </c>
      <c r="BE141" s="12">
        <f t="shared" ref="BE141:BE142" si="316">BD141*2.5</f>
        <v>15.315000000000001</v>
      </c>
      <c r="BF141" s="13"/>
      <c r="BG141" s="1">
        <f t="shared" si="293"/>
        <v>0.8</v>
      </c>
      <c r="BH141" s="12">
        <f t="shared" si="291"/>
        <v>0.2</v>
      </c>
      <c r="BI141" s="12">
        <f t="shared" si="294"/>
        <v>1</v>
      </c>
    </row>
    <row r="142" spans="2:61" x14ac:dyDescent="0.35">
      <c r="B142" t="s">
        <v>39</v>
      </c>
      <c r="C142" t="s">
        <v>66</v>
      </c>
      <c r="D142" s="12">
        <f t="shared" si="175"/>
        <v>67.5</v>
      </c>
      <c r="E142" s="12">
        <f t="shared" si="285"/>
        <v>109.75350000000002</v>
      </c>
      <c r="F142" s="12">
        <f t="shared" si="295"/>
        <v>287.87665000000004</v>
      </c>
      <c r="G142" s="12">
        <v>18.32</v>
      </c>
      <c r="H142" s="12">
        <f t="shared" si="296"/>
        <v>24.548800000000004</v>
      </c>
      <c r="I142" s="12">
        <f t="shared" si="297"/>
        <v>66.28176000000002</v>
      </c>
      <c r="J142" s="12">
        <v>7.96</v>
      </c>
      <c r="K142" s="12">
        <f t="shared" si="298"/>
        <v>10.666400000000001</v>
      </c>
      <c r="L142" s="12">
        <f t="shared" si="177"/>
        <v>26.666000000000004</v>
      </c>
      <c r="M142" s="12">
        <v>3.52</v>
      </c>
      <c r="N142" s="12">
        <f t="shared" si="299"/>
        <v>8.3071999999999999</v>
      </c>
      <c r="O142" s="12">
        <f t="shared" si="300"/>
        <v>20.768000000000001</v>
      </c>
      <c r="P142" s="12">
        <v>3.89</v>
      </c>
      <c r="Q142" s="12">
        <f t="shared" si="312"/>
        <v>9.1804000000000006</v>
      </c>
      <c r="R142" s="12">
        <f t="shared" si="313"/>
        <v>22.951000000000001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>
        <v>11.24</v>
      </c>
      <c r="AC142" s="12">
        <f t="shared" ref="AC142" si="317">AB142*1.34</f>
        <v>15.0616</v>
      </c>
      <c r="AD142" s="12">
        <f t="shared" si="315"/>
        <v>40.666320000000006</v>
      </c>
      <c r="AE142" s="12">
        <v>7.28</v>
      </c>
      <c r="AF142" s="12">
        <f t="shared" si="307"/>
        <v>9.7552000000000003</v>
      </c>
      <c r="AG142" s="12">
        <f t="shared" si="221"/>
        <v>26.339040000000004</v>
      </c>
      <c r="AH142" s="12">
        <v>6.96</v>
      </c>
      <c r="AI142" s="12">
        <f t="shared" si="154"/>
        <v>9.3264000000000014</v>
      </c>
      <c r="AJ142" s="12">
        <f>AI142*2.7</f>
        <v>25.181280000000005</v>
      </c>
      <c r="AK142" s="12"/>
      <c r="AL142" s="12"/>
      <c r="AM142" s="12"/>
      <c r="AN142" s="12"/>
      <c r="AO142" s="12"/>
      <c r="AP142" s="12"/>
      <c r="AQ142" s="12"/>
      <c r="AR142" s="12"/>
      <c r="AS142" s="12"/>
      <c r="AT142" s="12">
        <v>3.19</v>
      </c>
      <c r="AU142" s="12">
        <f t="shared" si="255"/>
        <v>8.7724999999999991</v>
      </c>
      <c r="AV142" s="12">
        <f t="shared" si="256"/>
        <v>23.685749999999999</v>
      </c>
      <c r="AW142" s="12">
        <v>5.14</v>
      </c>
      <c r="AX142" s="12">
        <f t="shared" si="309"/>
        <v>14.135</v>
      </c>
      <c r="AY142" s="12">
        <f t="shared" si="310"/>
        <v>35.337499999999999</v>
      </c>
      <c r="AZ142" s="12"/>
      <c r="BA142" s="12"/>
      <c r="BB142" s="12"/>
      <c r="BC142" s="12">
        <v>2.1</v>
      </c>
      <c r="BD142" s="12">
        <f>BC142*0.6</f>
        <v>1.26</v>
      </c>
      <c r="BE142" s="12">
        <f t="shared" si="316"/>
        <v>3.15</v>
      </c>
      <c r="BF142" s="13"/>
      <c r="BG142" s="1">
        <f t="shared" si="293"/>
        <v>0.77</v>
      </c>
      <c r="BH142" s="12">
        <f t="shared" si="291"/>
        <v>0.23</v>
      </c>
      <c r="BI142" s="12">
        <f t="shared" si="294"/>
        <v>1</v>
      </c>
    </row>
    <row r="143" spans="2:61" x14ac:dyDescent="0.35">
      <c r="B143" t="s">
        <v>39</v>
      </c>
      <c r="C143" t="s">
        <v>51</v>
      </c>
      <c r="D143" s="12">
        <f t="shared" si="175"/>
        <v>67.569999999999993</v>
      </c>
      <c r="E143" s="12">
        <f t="shared" si="285"/>
        <v>108.54200000000002</v>
      </c>
      <c r="F143" s="12">
        <f t="shared" si="295"/>
        <v>285.45948000000004</v>
      </c>
      <c r="G143" s="12">
        <v>18.600000000000001</v>
      </c>
      <c r="H143" s="12">
        <f t="shared" si="296"/>
        <v>24.924000000000003</v>
      </c>
      <c r="I143" s="12">
        <f t="shared" si="297"/>
        <v>67.294800000000009</v>
      </c>
      <c r="J143" s="12">
        <v>10.59</v>
      </c>
      <c r="K143" s="12">
        <f t="shared" si="298"/>
        <v>14.1906</v>
      </c>
      <c r="L143" s="12">
        <f t="shared" si="177"/>
        <v>35.476500000000001</v>
      </c>
      <c r="M143" s="12">
        <v>4.9000000000000004</v>
      </c>
      <c r="N143" s="12">
        <f t="shared" si="299"/>
        <v>11.564</v>
      </c>
      <c r="O143" s="12">
        <f t="shared" si="300"/>
        <v>28.91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>
        <v>12.51</v>
      </c>
      <c r="AC143" s="12">
        <f t="shared" ref="AC143" si="318">AB143*1.34</f>
        <v>16.763400000000001</v>
      </c>
      <c r="AD143" s="12">
        <f t="shared" si="315"/>
        <v>45.261180000000003</v>
      </c>
      <c r="AE143" s="12">
        <v>11.75</v>
      </c>
      <c r="AF143" s="12">
        <f t="shared" si="307"/>
        <v>15.745000000000001</v>
      </c>
      <c r="AG143" s="12">
        <f t="shared" si="221"/>
        <v>42.511500000000005</v>
      </c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>
        <v>4.76</v>
      </c>
      <c r="AU143" s="12">
        <f t="shared" si="255"/>
        <v>13.09</v>
      </c>
      <c r="AV143" s="12">
        <f t="shared" si="256"/>
        <v>35.343000000000004</v>
      </c>
      <c r="AW143" s="12">
        <v>4.46</v>
      </c>
      <c r="AX143" s="12">
        <f t="shared" si="309"/>
        <v>12.265000000000001</v>
      </c>
      <c r="AY143" s="12">
        <f t="shared" si="310"/>
        <v>30.662500000000001</v>
      </c>
      <c r="AZ143" s="12"/>
      <c r="BA143" s="12"/>
      <c r="BB143" s="12"/>
      <c r="BC143" s="12"/>
      <c r="BD143" s="12"/>
      <c r="BE143" s="12"/>
      <c r="BF143" s="13"/>
      <c r="BG143" s="1">
        <f t="shared" si="293"/>
        <v>0.77</v>
      </c>
      <c r="BH143" s="12">
        <f t="shared" si="291"/>
        <v>0.23</v>
      </c>
      <c r="BI143" s="12">
        <f t="shared" si="294"/>
        <v>1</v>
      </c>
    </row>
    <row r="144" spans="2:61" x14ac:dyDescent="0.35">
      <c r="B144" t="s">
        <v>38</v>
      </c>
      <c r="C144" t="s">
        <v>44</v>
      </c>
      <c r="D144" s="12">
        <f t="shared" si="175"/>
        <v>67.599999999999994</v>
      </c>
      <c r="E144" s="12">
        <f t="shared" si="285"/>
        <v>111.614</v>
      </c>
      <c r="F144" s="12">
        <f t="shared" si="295"/>
        <v>292.27100000000002</v>
      </c>
      <c r="G144" s="12">
        <v>20.8</v>
      </c>
      <c r="H144" s="12">
        <f t="shared" si="296"/>
        <v>27.872000000000003</v>
      </c>
      <c r="I144" s="12">
        <f t="shared" si="297"/>
        <v>75.254400000000018</v>
      </c>
      <c r="J144" s="12">
        <v>8.5</v>
      </c>
      <c r="K144" s="12">
        <f t="shared" si="298"/>
        <v>11.39</v>
      </c>
      <c r="L144" s="12">
        <f t="shared" si="177"/>
        <v>28.475000000000001</v>
      </c>
      <c r="M144" s="12">
        <v>4</v>
      </c>
      <c r="N144" s="12">
        <f t="shared" si="299"/>
        <v>9.44</v>
      </c>
      <c r="O144" s="12">
        <f t="shared" si="300"/>
        <v>23.599999999999998</v>
      </c>
      <c r="P144" s="12">
        <v>3.9</v>
      </c>
      <c r="Q144" s="12">
        <f t="shared" ref="Q144:Q150" si="319">P144*2.36</f>
        <v>9.2039999999999988</v>
      </c>
      <c r="R144" s="12">
        <f t="shared" ref="R144:R150" si="320">Q144*2.5</f>
        <v>23.009999999999998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>
        <v>12.2</v>
      </c>
      <c r="AC144" s="12">
        <f t="shared" ref="AC144" si="321">AB144*1.34</f>
        <v>16.347999999999999</v>
      </c>
      <c r="AD144" s="12">
        <f t="shared" si="315"/>
        <v>44.139600000000002</v>
      </c>
      <c r="AE144" s="12">
        <v>9</v>
      </c>
      <c r="AF144" s="12">
        <f t="shared" si="307"/>
        <v>12.06</v>
      </c>
      <c r="AG144" s="12">
        <f t="shared" si="221"/>
        <v>32.562000000000005</v>
      </c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>
        <v>3.6</v>
      </c>
      <c r="AU144" s="12">
        <f t="shared" si="255"/>
        <v>9.9</v>
      </c>
      <c r="AV144" s="12">
        <f t="shared" si="256"/>
        <v>26.730000000000004</v>
      </c>
      <c r="AW144" s="12">
        <v>5.6</v>
      </c>
      <c r="AX144" s="12">
        <f t="shared" si="309"/>
        <v>15.399999999999999</v>
      </c>
      <c r="AY144" s="12">
        <f t="shared" si="310"/>
        <v>38.5</v>
      </c>
      <c r="AZ144" s="12"/>
      <c r="BA144" s="12"/>
      <c r="BB144" s="12"/>
      <c r="BC144" s="12"/>
      <c r="BD144" s="12"/>
      <c r="BE144" s="12"/>
      <c r="BF144" s="13"/>
      <c r="BG144" s="1">
        <f t="shared" si="293"/>
        <v>0.76</v>
      </c>
      <c r="BH144" s="12">
        <f t="shared" si="291"/>
        <v>0.24</v>
      </c>
      <c r="BI144" s="12">
        <f t="shared" si="294"/>
        <v>1</v>
      </c>
    </row>
    <row r="145" spans="2:61" x14ac:dyDescent="0.35">
      <c r="B145" t="s">
        <v>39</v>
      </c>
      <c r="C145" t="s">
        <v>75</v>
      </c>
      <c r="D145" s="12">
        <f t="shared" si="175"/>
        <v>67.61999999999999</v>
      </c>
      <c r="E145" s="12">
        <f t="shared" si="285"/>
        <v>105.5244</v>
      </c>
      <c r="F145" s="12">
        <f t="shared" si="295"/>
        <v>277.9067</v>
      </c>
      <c r="G145" s="12">
        <v>18.48</v>
      </c>
      <c r="H145" s="12">
        <f t="shared" si="296"/>
        <v>24.763200000000001</v>
      </c>
      <c r="I145" s="12">
        <f t="shared" si="297"/>
        <v>66.860640000000004</v>
      </c>
      <c r="J145" s="12">
        <v>7.49</v>
      </c>
      <c r="K145" s="12">
        <f t="shared" si="298"/>
        <v>10.036600000000002</v>
      </c>
      <c r="L145" s="12">
        <f t="shared" si="177"/>
        <v>25.091500000000003</v>
      </c>
      <c r="M145" s="12">
        <v>4.01</v>
      </c>
      <c r="N145" s="12">
        <f t="shared" si="299"/>
        <v>9.4635999999999996</v>
      </c>
      <c r="O145" s="12">
        <f t="shared" si="300"/>
        <v>23.658999999999999</v>
      </c>
      <c r="P145" s="12">
        <v>2.87</v>
      </c>
      <c r="Q145" s="12">
        <f t="shared" si="319"/>
        <v>6.7732000000000001</v>
      </c>
      <c r="R145" s="12">
        <f t="shared" si="320"/>
        <v>16.933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>
        <v>13.1</v>
      </c>
      <c r="AC145" s="12">
        <f t="shared" ref="AC145" si="322">AB145*1.34</f>
        <v>17.554000000000002</v>
      </c>
      <c r="AD145" s="12">
        <f t="shared" si="315"/>
        <v>47.395800000000008</v>
      </c>
      <c r="AE145" s="12">
        <v>8.07</v>
      </c>
      <c r="AF145" s="12">
        <f t="shared" si="307"/>
        <v>10.813800000000001</v>
      </c>
      <c r="AG145" s="12">
        <f t="shared" si="221"/>
        <v>29.197260000000004</v>
      </c>
      <c r="AH145" s="12">
        <v>8</v>
      </c>
      <c r="AI145" s="12">
        <f t="shared" ref="AI145" si="323">AH145*1.34</f>
        <v>10.72</v>
      </c>
      <c r="AJ145" s="12">
        <f t="shared" ref="AJ145" si="324">AI145*2.7</f>
        <v>28.944000000000003</v>
      </c>
      <c r="AK145" s="12"/>
      <c r="AL145" s="12"/>
      <c r="AM145" s="12"/>
      <c r="AN145" s="12"/>
      <c r="AO145" s="12"/>
      <c r="AP145" s="12"/>
      <c r="AQ145" s="12"/>
      <c r="AR145" s="12"/>
      <c r="AS145" s="12"/>
      <c r="AT145" s="12">
        <v>2.41</v>
      </c>
      <c r="AU145" s="12">
        <f t="shared" si="255"/>
        <v>6.6275000000000004</v>
      </c>
      <c r="AV145" s="12">
        <f t="shared" si="256"/>
        <v>17.894250000000003</v>
      </c>
      <c r="AW145" s="12">
        <v>3.19</v>
      </c>
      <c r="AX145" s="12">
        <f t="shared" si="309"/>
        <v>8.7724999999999991</v>
      </c>
      <c r="AY145" s="12">
        <f t="shared" si="310"/>
        <v>21.931249999999999</v>
      </c>
      <c r="AZ145" s="12"/>
      <c r="BA145" s="12"/>
      <c r="BB145" s="12"/>
      <c r="BC145" s="12"/>
      <c r="BD145" s="12"/>
      <c r="BE145" s="12"/>
      <c r="BF145" s="13"/>
      <c r="BG145" s="1">
        <f t="shared" si="293"/>
        <v>0.79</v>
      </c>
      <c r="BH145" s="12">
        <f t="shared" si="291"/>
        <v>0.21</v>
      </c>
      <c r="BI145" s="12">
        <f t="shared" si="294"/>
        <v>1</v>
      </c>
    </row>
    <row r="146" spans="2:61" x14ac:dyDescent="0.35">
      <c r="C146" t="s">
        <v>49</v>
      </c>
      <c r="D146" s="12">
        <f t="shared" si="175"/>
        <v>67.61999999999999</v>
      </c>
      <c r="E146" s="12">
        <f t="shared" si="285"/>
        <v>108.02879999999999</v>
      </c>
      <c r="F146" s="12">
        <f t="shared" si="295"/>
        <v>284.02574000000004</v>
      </c>
      <c r="G146" s="12">
        <v>20.45</v>
      </c>
      <c r="H146" s="12">
        <f t="shared" si="296"/>
        <v>27.403000000000002</v>
      </c>
      <c r="I146" s="12">
        <f t="shared" si="297"/>
        <v>73.988100000000017</v>
      </c>
      <c r="J146" s="12">
        <v>7.03</v>
      </c>
      <c r="K146" s="12">
        <f t="shared" si="298"/>
        <v>9.4202000000000012</v>
      </c>
      <c r="L146" s="12">
        <f t="shared" si="177"/>
        <v>23.550500000000003</v>
      </c>
      <c r="M146" s="12">
        <v>4.3</v>
      </c>
      <c r="N146" s="12">
        <f t="shared" si="299"/>
        <v>10.148</v>
      </c>
      <c r="O146" s="12">
        <f t="shared" si="300"/>
        <v>25.369999999999997</v>
      </c>
      <c r="P146" s="12">
        <v>4.04</v>
      </c>
      <c r="Q146" s="12">
        <f t="shared" si="319"/>
        <v>9.5343999999999998</v>
      </c>
      <c r="R146" s="12">
        <f t="shared" si="320"/>
        <v>23.835999999999999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>
        <v>15.36</v>
      </c>
      <c r="AC146" s="12">
        <f t="shared" ref="AC146" si="325">AB146*1.34</f>
        <v>20.5824</v>
      </c>
      <c r="AD146" s="12">
        <f t="shared" si="315"/>
        <v>55.572480000000006</v>
      </c>
      <c r="AE146" s="12">
        <v>10.119999999999999</v>
      </c>
      <c r="AF146" s="12">
        <f t="shared" si="307"/>
        <v>13.5608</v>
      </c>
      <c r="AG146" s="12">
        <f t="shared" si="221"/>
        <v>36.614160000000005</v>
      </c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>
        <v>2.99</v>
      </c>
      <c r="AU146" s="12">
        <f t="shared" si="255"/>
        <v>8.2225000000000001</v>
      </c>
      <c r="AV146" s="12">
        <f t="shared" si="256"/>
        <v>22.200750000000003</v>
      </c>
      <c r="AW146" s="12">
        <v>3.33</v>
      </c>
      <c r="AX146" s="12">
        <f t="shared" si="309"/>
        <v>9.1575000000000006</v>
      </c>
      <c r="AY146" s="12">
        <f t="shared" si="310"/>
        <v>22.893750000000001</v>
      </c>
      <c r="AZ146" s="12"/>
      <c r="BA146" s="12"/>
      <c r="BB146" s="12"/>
      <c r="BC146" s="12">
        <f>26.93+7.85</f>
        <v>34.78</v>
      </c>
      <c r="BD146" s="12">
        <f>BC146*0.6</f>
        <v>20.867999999999999</v>
      </c>
      <c r="BE146" s="12">
        <f t="shared" ref="BE146:BE147" si="326">BD146*2.5</f>
        <v>52.169999999999995</v>
      </c>
      <c r="BF146" s="13"/>
      <c r="BG146" s="1">
        <f t="shared" si="293"/>
        <v>0.77</v>
      </c>
      <c r="BH146" s="12">
        <f t="shared" si="291"/>
        <v>0.23</v>
      </c>
      <c r="BI146" s="12">
        <f t="shared" si="294"/>
        <v>1</v>
      </c>
    </row>
    <row r="147" spans="2:61" x14ac:dyDescent="0.35">
      <c r="B147" t="s">
        <v>39</v>
      </c>
      <c r="C147" t="s">
        <v>66</v>
      </c>
      <c r="D147" s="12">
        <f t="shared" si="175"/>
        <v>67.84</v>
      </c>
      <c r="E147" s="12">
        <f t="shared" si="285"/>
        <v>107.90870000000001</v>
      </c>
      <c r="F147" s="12">
        <f t="shared" si="295"/>
        <v>283.86806999999999</v>
      </c>
      <c r="G147" s="12">
        <v>18.39</v>
      </c>
      <c r="H147" s="12">
        <f t="shared" si="296"/>
        <v>24.642600000000002</v>
      </c>
      <c r="I147" s="12">
        <f t="shared" si="297"/>
        <v>66.535020000000003</v>
      </c>
      <c r="J147" s="12">
        <v>7.96</v>
      </c>
      <c r="K147" s="12">
        <f t="shared" si="298"/>
        <v>10.666400000000001</v>
      </c>
      <c r="L147" s="12">
        <f t="shared" si="177"/>
        <v>26.666000000000004</v>
      </c>
      <c r="M147" s="12">
        <v>3.52</v>
      </c>
      <c r="N147" s="12">
        <f t="shared" si="299"/>
        <v>8.3071999999999999</v>
      </c>
      <c r="O147" s="12">
        <f t="shared" si="300"/>
        <v>20.768000000000001</v>
      </c>
      <c r="P147" s="12">
        <v>3.1</v>
      </c>
      <c r="Q147" s="12">
        <f t="shared" si="319"/>
        <v>7.3159999999999998</v>
      </c>
      <c r="R147" s="12">
        <f t="shared" si="320"/>
        <v>18.29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>
        <v>11.76</v>
      </c>
      <c r="AC147" s="12">
        <f t="shared" ref="AC147" si="327">AB147*1.34</f>
        <v>15.7584</v>
      </c>
      <c r="AD147" s="12">
        <f t="shared" si="315"/>
        <v>42.54768</v>
      </c>
      <c r="AE147" s="12">
        <v>8.64</v>
      </c>
      <c r="AF147" s="12">
        <f t="shared" si="307"/>
        <v>11.577600000000002</v>
      </c>
      <c r="AG147" s="12">
        <f t="shared" si="221"/>
        <v>31.259520000000009</v>
      </c>
      <c r="AH147" s="12">
        <v>7.2</v>
      </c>
      <c r="AI147" s="12">
        <f t="shared" ref="AI147" si="328">AH147*1.34</f>
        <v>9.6480000000000015</v>
      </c>
      <c r="AJ147" s="12">
        <f>AI147*2.7</f>
        <v>26.049600000000005</v>
      </c>
      <c r="AK147" s="12"/>
      <c r="AL147" s="12"/>
      <c r="AM147" s="12"/>
      <c r="AN147" s="12"/>
      <c r="AO147" s="12"/>
      <c r="AP147" s="12"/>
      <c r="AQ147" s="12"/>
      <c r="AR147" s="12"/>
      <c r="AS147" s="12"/>
      <c r="AT147" s="12">
        <v>3.22</v>
      </c>
      <c r="AU147" s="12">
        <f t="shared" si="255"/>
        <v>8.8550000000000004</v>
      </c>
      <c r="AV147" s="12">
        <f t="shared" si="256"/>
        <v>23.908500000000004</v>
      </c>
      <c r="AW147" s="12">
        <v>4.05</v>
      </c>
      <c r="AX147" s="12">
        <f t="shared" si="309"/>
        <v>11.137499999999999</v>
      </c>
      <c r="AY147" s="12">
        <f t="shared" si="310"/>
        <v>27.84375</v>
      </c>
      <c r="AZ147" s="12"/>
      <c r="BA147" s="12"/>
      <c r="BB147" s="12"/>
      <c r="BC147" s="12">
        <v>2.1</v>
      </c>
      <c r="BD147" s="12">
        <f>BC147*0.6</f>
        <v>1.26</v>
      </c>
      <c r="BE147" s="12">
        <f t="shared" si="326"/>
        <v>3.15</v>
      </c>
      <c r="BF147" s="13"/>
      <c r="BG147" s="1">
        <f t="shared" si="293"/>
        <v>0.79</v>
      </c>
      <c r="BH147" s="12">
        <f t="shared" si="291"/>
        <v>0.21</v>
      </c>
      <c r="BI147" s="12">
        <f t="shared" si="294"/>
        <v>1</v>
      </c>
    </row>
    <row r="148" spans="2:61" x14ac:dyDescent="0.35">
      <c r="B148" t="s">
        <v>81</v>
      </c>
      <c r="C148" t="s">
        <v>82</v>
      </c>
      <c r="D148" s="12">
        <f t="shared" si="175"/>
        <v>67.899999999999991</v>
      </c>
      <c r="E148" s="12">
        <f t="shared" si="285"/>
        <v>117.72500000000001</v>
      </c>
      <c r="F148" s="12">
        <f t="shared" si="295"/>
        <v>308.46510000000001</v>
      </c>
      <c r="G148" s="12">
        <v>20</v>
      </c>
      <c r="H148" s="12">
        <f t="shared" si="296"/>
        <v>26.8</v>
      </c>
      <c r="I148" s="12">
        <f t="shared" si="297"/>
        <v>72.360000000000014</v>
      </c>
      <c r="J148" s="12">
        <v>5</v>
      </c>
      <c r="K148" s="12">
        <f t="shared" si="298"/>
        <v>6.7</v>
      </c>
      <c r="L148" s="12">
        <f t="shared" si="177"/>
        <v>16.75</v>
      </c>
      <c r="M148" s="12">
        <v>5.4</v>
      </c>
      <c r="N148" s="12">
        <f t="shared" si="299"/>
        <v>12.744</v>
      </c>
      <c r="O148" s="12">
        <f t="shared" si="300"/>
        <v>31.86</v>
      </c>
      <c r="P148" s="12">
        <v>3.3</v>
      </c>
      <c r="Q148" s="12">
        <f t="shared" si="319"/>
        <v>7.7879999999999994</v>
      </c>
      <c r="R148" s="12">
        <f t="shared" si="320"/>
        <v>19.47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>
        <v>12.7</v>
      </c>
      <c r="AC148" s="12">
        <f t="shared" ref="AC148" si="329">AB148*1.34</f>
        <v>17.018000000000001</v>
      </c>
      <c r="AD148" s="12">
        <f t="shared" si="315"/>
        <v>45.948600000000006</v>
      </c>
      <c r="AE148" s="12">
        <v>8</v>
      </c>
      <c r="AF148" s="12">
        <f t="shared" si="307"/>
        <v>10.72</v>
      </c>
      <c r="AG148" s="12">
        <f t="shared" si="221"/>
        <v>28.944000000000003</v>
      </c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>
        <v>5.9</v>
      </c>
      <c r="AU148" s="12">
        <f t="shared" si="255"/>
        <v>16.225000000000001</v>
      </c>
      <c r="AV148" s="12">
        <f t="shared" si="256"/>
        <v>43.807500000000005</v>
      </c>
      <c r="AW148" s="12">
        <v>4.5999999999999996</v>
      </c>
      <c r="AX148" s="12">
        <f t="shared" si="309"/>
        <v>12.649999999999999</v>
      </c>
      <c r="AY148" s="12">
        <f t="shared" si="310"/>
        <v>31.624999999999996</v>
      </c>
      <c r="AZ148" s="12">
        <v>3</v>
      </c>
      <c r="BA148" s="12">
        <f>AZ148*2.36</f>
        <v>7.08</v>
      </c>
      <c r="BB148" s="12">
        <f>BA148*2.5</f>
        <v>17.7</v>
      </c>
      <c r="BC148" s="12"/>
      <c r="BD148" s="12"/>
      <c r="BE148" s="12"/>
      <c r="BF148" s="13"/>
      <c r="BG148" s="1">
        <f t="shared" si="293"/>
        <v>0.8</v>
      </c>
      <c r="BH148" s="12">
        <f t="shared" si="291"/>
        <v>0.2</v>
      </c>
      <c r="BI148" s="12">
        <f t="shared" si="294"/>
        <v>1</v>
      </c>
    </row>
    <row r="149" spans="2:61" x14ac:dyDescent="0.35">
      <c r="B149" t="s">
        <v>39</v>
      </c>
      <c r="C149" t="s">
        <v>51</v>
      </c>
      <c r="D149" s="12">
        <f t="shared" si="175"/>
        <v>67.91</v>
      </c>
      <c r="E149" s="12">
        <f t="shared" si="285"/>
        <v>106.6156</v>
      </c>
      <c r="F149" s="12">
        <f t="shared" si="295"/>
        <v>280.54669999999999</v>
      </c>
      <c r="G149" s="12">
        <v>18.23</v>
      </c>
      <c r="H149" s="12">
        <f t="shared" si="296"/>
        <v>24.4282</v>
      </c>
      <c r="I149" s="12">
        <f t="shared" si="297"/>
        <v>65.956140000000005</v>
      </c>
      <c r="J149" s="12">
        <v>7.03</v>
      </c>
      <c r="K149" s="12">
        <f t="shared" si="298"/>
        <v>9.4202000000000012</v>
      </c>
      <c r="L149" s="12">
        <f t="shared" si="177"/>
        <v>23.550500000000003</v>
      </c>
      <c r="M149" s="12">
        <v>4.58</v>
      </c>
      <c r="N149" s="12">
        <f t="shared" si="299"/>
        <v>10.8088</v>
      </c>
      <c r="O149" s="12">
        <f t="shared" si="300"/>
        <v>27.021999999999998</v>
      </c>
      <c r="P149" s="12">
        <v>3.21</v>
      </c>
      <c r="Q149" s="12">
        <f t="shared" si="319"/>
        <v>7.5755999999999997</v>
      </c>
      <c r="R149" s="12">
        <f t="shared" si="320"/>
        <v>18.939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>
        <v>12.01</v>
      </c>
      <c r="AC149" s="12">
        <f t="shared" ref="AC149" si="330">AB149*1.34</f>
        <v>16.093399999999999</v>
      </c>
      <c r="AD149" s="12">
        <f t="shared" si="315"/>
        <v>43.452179999999998</v>
      </c>
      <c r="AE149" s="12">
        <v>8.8699999999999992</v>
      </c>
      <c r="AF149" s="12">
        <f t="shared" si="307"/>
        <v>11.8858</v>
      </c>
      <c r="AG149" s="12">
        <f t="shared" si="221"/>
        <v>32.091660000000005</v>
      </c>
      <c r="AH149" s="12">
        <v>8.5399999999999991</v>
      </c>
      <c r="AI149" s="12">
        <f t="shared" ref="AI149" si="331">AH149*1.34</f>
        <v>11.4436</v>
      </c>
      <c r="AJ149" s="12">
        <f>AI149*2.7</f>
        <v>30.897720000000003</v>
      </c>
      <c r="AK149" s="12"/>
      <c r="AL149" s="12"/>
      <c r="AM149" s="12"/>
      <c r="AN149" s="12"/>
      <c r="AO149" s="12"/>
      <c r="AP149" s="12"/>
      <c r="AQ149" s="12"/>
      <c r="AR149" s="12"/>
      <c r="AS149" s="12"/>
      <c r="AT149" s="12">
        <v>2.25</v>
      </c>
      <c r="AU149" s="12">
        <f t="shared" si="255"/>
        <v>6.1875</v>
      </c>
      <c r="AV149" s="12">
        <f t="shared" si="256"/>
        <v>16.706250000000001</v>
      </c>
      <c r="AW149" s="12">
        <v>3.19</v>
      </c>
      <c r="AX149" s="12">
        <f t="shared" si="309"/>
        <v>8.7724999999999991</v>
      </c>
      <c r="AY149" s="12">
        <f t="shared" si="310"/>
        <v>21.931249999999999</v>
      </c>
      <c r="AZ149" s="12"/>
      <c r="BA149" s="12"/>
      <c r="BB149" s="12"/>
      <c r="BC149" s="12"/>
      <c r="BD149" s="12"/>
      <c r="BE149" s="12"/>
      <c r="BF149" s="13"/>
      <c r="BG149" s="1">
        <f t="shared" si="293"/>
        <v>0.78</v>
      </c>
      <c r="BH149" s="12">
        <f t="shared" si="291"/>
        <v>0.22</v>
      </c>
      <c r="BI149" s="12">
        <f t="shared" si="294"/>
        <v>1</v>
      </c>
    </row>
    <row r="150" spans="2:61" x14ac:dyDescent="0.35">
      <c r="B150" t="s">
        <v>78</v>
      </c>
      <c r="C150" t="s">
        <v>79</v>
      </c>
      <c r="D150" s="12">
        <f t="shared" ref="D150:D213" si="332">G150+J150+M150+P150+S150+V150+Y150+AB150+AE150+AH150+AK150+AN150+AT150+AW150+AZ150+AQ150</f>
        <v>67.930000000000007</v>
      </c>
      <c r="E150" s="12">
        <f t="shared" si="285"/>
        <v>97.819400000000002</v>
      </c>
      <c r="F150" s="12">
        <f t="shared" si="295"/>
        <v>259.06820400000004</v>
      </c>
      <c r="G150" s="12">
        <v>28.368000000000002</v>
      </c>
      <c r="H150" s="12">
        <f t="shared" si="296"/>
        <v>38.013120000000008</v>
      </c>
      <c r="I150" s="12">
        <f t="shared" si="297"/>
        <v>102.63542400000003</v>
      </c>
      <c r="J150" s="12">
        <v>7.0920000000000005</v>
      </c>
      <c r="K150" s="12">
        <f t="shared" si="298"/>
        <v>9.5032800000000019</v>
      </c>
      <c r="L150" s="12">
        <f t="shared" si="177"/>
        <v>23.758200000000006</v>
      </c>
      <c r="M150" s="12">
        <v>3.78</v>
      </c>
      <c r="N150" s="12">
        <f t="shared" si="299"/>
        <v>8.9207999999999998</v>
      </c>
      <c r="O150" s="12">
        <f t="shared" si="300"/>
        <v>22.302</v>
      </c>
      <c r="P150" s="12">
        <v>2.88</v>
      </c>
      <c r="Q150" s="12">
        <f t="shared" si="319"/>
        <v>6.7967999999999993</v>
      </c>
      <c r="R150" s="12">
        <f t="shared" si="320"/>
        <v>16.991999999999997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>
        <v>15.64</v>
      </c>
      <c r="AC150" s="12">
        <f t="shared" ref="AC150" si="333">AB150*1.34</f>
        <v>20.957600000000003</v>
      </c>
      <c r="AD150" s="12">
        <f t="shared" si="315"/>
        <v>56.58552000000001</v>
      </c>
      <c r="AE150" s="12">
        <v>10.17</v>
      </c>
      <c r="AF150" s="12">
        <f t="shared" si="307"/>
        <v>13.627800000000001</v>
      </c>
      <c r="AG150" s="12">
        <f t="shared" si="221"/>
        <v>36.795060000000007</v>
      </c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>
        <v>15.71</v>
      </c>
      <c r="BD150" s="12">
        <f>BC150*0.6</f>
        <v>9.4260000000000002</v>
      </c>
      <c r="BE150" s="12">
        <f t="shared" ref="BE150" si="334">BD150*2.5</f>
        <v>23.565000000000001</v>
      </c>
      <c r="BF150" s="13"/>
      <c r="BG150" s="1">
        <f t="shared" si="293"/>
        <v>0.8</v>
      </c>
      <c r="BH150" s="12">
        <f t="shared" si="291"/>
        <v>0.2</v>
      </c>
      <c r="BI150" s="12">
        <f t="shared" si="294"/>
        <v>1</v>
      </c>
    </row>
    <row r="151" spans="2:61" x14ac:dyDescent="0.35">
      <c r="B151" t="s">
        <v>39</v>
      </c>
      <c r="C151" t="s">
        <v>68</v>
      </c>
      <c r="D151" s="12">
        <f t="shared" si="332"/>
        <v>67.949999999999989</v>
      </c>
      <c r="E151" s="12">
        <f t="shared" si="285"/>
        <v>106.20180000000002</v>
      </c>
      <c r="F151" s="12">
        <f t="shared" si="295"/>
        <v>279.11454000000003</v>
      </c>
      <c r="G151" s="12">
        <v>19.75</v>
      </c>
      <c r="H151" s="12">
        <f t="shared" si="296"/>
        <v>26.465</v>
      </c>
      <c r="I151" s="12">
        <f t="shared" si="297"/>
        <v>71.455500000000001</v>
      </c>
      <c r="J151" s="12">
        <v>10</v>
      </c>
      <c r="K151" s="12">
        <f t="shared" si="298"/>
        <v>13.4</v>
      </c>
      <c r="L151" s="12">
        <f t="shared" ref="L151:L214" si="335">K151*2.5</f>
        <v>33.5</v>
      </c>
      <c r="M151" s="12">
        <v>3.82</v>
      </c>
      <c r="N151" s="12">
        <f t="shared" si="299"/>
        <v>9.0151999999999983</v>
      </c>
      <c r="O151" s="12">
        <f t="shared" si="300"/>
        <v>22.537999999999997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>
        <v>2.2400000000000002</v>
      </c>
      <c r="Z151" s="12">
        <f>Y151*2.36</f>
        <v>5.2864000000000004</v>
      </c>
      <c r="AA151" s="12">
        <f t="shared" ref="AA151" si="336">Z151*2.5</f>
        <v>13.216000000000001</v>
      </c>
      <c r="AB151" s="12">
        <v>10.37</v>
      </c>
      <c r="AC151" s="12">
        <f t="shared" ref="AC151" si="337">AB151*1.34</f>
        <v>13.895799999999999</v>
      </c>
      <c r="AD151" s="12">
        <f t="shared" si="315"/>
        <v>37.518660000000004</v>
      </c>
      <c r="AE151" s="12">
        <v>7.72</v>
      </c>
      <c r="AF151" s="12">
        <f t="shared" si="307"/>
        <v>10.344800000000001</v>
      </c>
      <c r="AG151" s="12">
        <f t="shared" si="221"/>
        <v>27.930960000000006</v>
      </c>
      <c r="AH151" s="12">
        <v>7.69</v>
      </c>
      <c r="AI151" s="12">
        <f t="shared" ref="AI151:AI153" si="338">AH151*1.34</f>
        <v>10.304600000000001</v>
      </c>
      <c r="AJ151" s="12">
        <f t="shared" ref="AJ151:AJ153" si="339">AI151*2.7</f>
        <v>27.822420000000005</v>
      </c>
      <c r="AK151" s="12"/>
      <c r="AL151" s="12"/>
      <c r="AM151" s="12"/>
      <c r="AN151" s="12"/>
      <c r="AO151" s="12"/>
      <c r="AP151" s="12"/>
      <c r="AQ151" s="12"/>
      <c r="AR151" s="12"/>
      <c r="AS151" s="12"/>
      <c r="AT151" s="12">
        <v>2.56</v>
      </c>
      <c r="AU151" s="12">
        <f t="shared" ref="AU151:AU155" si="340">AT151*2.75</f>
        <v>7.04</v>
      </c>
      <c r="AV151" s="12">
        <f t="shared" ref="AV151:AV155" si="341">AU151*2.7</f>
        <v>19.008000000000003</v>
      </c>
      <c r="AW151" s="12">
        <v>3.8</v>
      </c>
      <c r="AX151" s="12">
        <f t="shared" ref="AX151:AX154" si="342">AW151*2.75</f>
        <v>10.45</v>
      </c>
      <c r="AY151" s="12">
        <f t="shared" ref="AY151:AY154" si="343">AX151*2.5</f>
        <v>26.125</v>
      </c>
      <c r="AZ151" s="12"/>
      <c r="BA151" s="12"/>
      <c r="BB151" s="12"/>
      <c r="BC151" s="12"/>
      <c r="BD151" s="12"/>
      <c r="BE151" s="12"/>
      <c r="BF151" s="13"/>
      <c r="BG151" s="1">
        <f t="shared" si="293"/>
        <v>0.76</v>
      </c>
      <c r="BH151" s="12">
        <f t="shared" si="291"/>
        <v>0.24</v>
      </c>
      <c r="BI151" s="12">
        <f t="shared" si="294"/>
        <v>1</v>
      </c>
    </row>
    <row r="152" spans="2:61" x14ac:dyDescent="0.35">
      <c r="C152" t="s">
        <v>52</v>
      </c>
      <c r="D152" s="12">
        <f t="shared" si="332"/>
        <v>67.95</v>
      </c>
      <c r="E152" s="12">
        <f t="shared" si="285"/>
        <v>107.6001</v>
      </c>
      <c r="F152" s="12">
        <f t="shared" si="295"/>
        <v>282.28403000000003</v>
      </c>
      <c r="G152" s="12">
        <v>18.14</v>
      </c>
      <c r="H152" s="12">
        <f t="shared" si="296"/>
        <v>24.307600000000001</v>
      </c>
      <c r="I152" s="12">
        <f t="shared" si="297"/>
        <v>65.630520000000004</v>
      </c>
      <c r="J152" s="12">
        <v>7.57</v>
      </c>
      <c r="K152" s="12">
        <f t="shared" si="298"/>
        <v>10.143800000000001</v>
      </c>
      <c r="L152" s="12">
        <f t="shared" si="335"/>
        <v>25.359500000000001</v>
      </c>
      <c r="M152" s="12">
        <v>3.57</v>
      </c>
      <c r="N152" s="12">
        <f t="shared" si="299"/>
        <v>8.4251999999999985</v>
      </c>
      <c r="O152" s="12">
        <f t="shared" si="300"/>
        <v>21.062999999999995</v>
      </c>
      <c r="P152" s="12">
        <v>2.52</v>
      </c>
      <c r="Q152" s="12">
        <f t="shared" ref="Q152:Q155" si="344">P152*2.36</f>
        <v>5.9471999999999996</v>
      </c>
      <c r="R152" s="12">
        <f t="shared" ref="R152:R155" si="345">Q152*2.5</f>
        <v>14.867999999999999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12.44</v>
      </c>
      <c r="AC152" s="12">
        <f t="shared" ref="AC152" si="346">AB152*1.34</f>
        <v>16.669599999999999</v>
      </c>
      <c r="AD152" s="12">
        <f t="shared" si="315"/>
        <v>45.007919999999999</v>
      </c>
      <c r="AE152" s="12">
        <v>8.26</v>
      </c>
      <c r="AF152" s="12">
        <f t="shared" si="307"/>
        <v>11.0684</v>
      </c>
      <c r="AG152" s="12">
        <f t="shared" si="221"/>
        <v>29.884680000000003</v>
      </c>
      <c r="AH152" s="12">
        <v>8.1199999999999992</v>
      </c>
      <c r="AI152" s="12">
        <f t="shared" si="338"/>
        <v>10.880799999999999</v>
      </c>
      <c r="AJ152" s="12">
        <f t="shared" si="339"/>
        <v>29.378159999999998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>
        <v>1.27</v>
      </c>
      <c r="AU152" s="12">
        <f t="shared" si="340"/>
        <v>3.4925000000000002</v>
      </c>
      <c r="AV152" s="12">
        <f t="shared" si="341"/>
        <v>9.4297500000000003</v>
      </c>
      <c r="AW152" s="12">
        <v>6.06</v>
      </c>
      <c r="AX152" s="12">
        <f t="shared" si="342"/>
        <v>16.664999999999999</v>
      </c>
      <c r="AY152" s="12">
        <f t="shared" si="343"/>
        <v>41.662499999999994</v>
      </c>
      <c r="AZ152" s="12"/>
      <c r="BA152" s="12"/>
      <c r="BB152" s="12"/>
      <c r="BC152" s="12"/>
      <c r="BD152" s="12"/>
      <c r="BE152" s="12"/>
      <c r="BF152" s="13"/>
      <c r="BG152" s="1">
        <f t="shared" si="293"/>
        <v>0.8</v>
      </c>
      <c r="BH152" s="12">
        <f t="shared" si="291"/>
        <v>0.2</v>
      </c>
      <c r="BI152" s="12">
        <f t="shared" si="294"/>
        <v>1</v>
      </c>
    </row>
    <row r="153" spans="2:61" x14ac:dyDescent="0.35">
      <c r="B153" t="s">
        <v>39</v>
      </c>
      <c r="C153" t="s">
        <v>75</v>
      </c>
      <c r="D153" s="12">
        <f t="shared" si="332"/>
        <v>67.97999999999999</v>
      </c>
      <c r="E153" s="12">
        <f t="shared" si="285"/>
        <v>105.05549999999999</v>
      </c>
      <c r="F153" s="12">
        <f t="shared" si="295"/>
        <v>276.84787</v>
      </c>
      <c r="G153" s="12">
        <v>19.399999999999999</v>
      </c>
      <c r="H153" s="12">
        <f t="shared" si="296"/>
        <v>25.995999999999999</v>
      </c>
      <c r="I153" s="12">
        <f t="shared" si="297"/>
        <v>70.1892</v>
      </c>
      <c r="J153" s="12">
        <v>8.02</v>
      </c>
      <c r="K153" s="12">
        <f t="shared" si="298"/>
        <v>10.7468</v>
      </c>
      <c r="L153" s="12">
        <f t="shared" si="335"/>
        <v>26.867000000000001</v>
      </c>
      <c r="M153" s="12">
        <v>3.56</v>
      </c>
      <c r="N153" s="12">
        <f t="shared" si="299"/>
        <v>8.4016000000000002</v>
      </c>
      <c r="O153" s="12">
        <f t="shared" si="300"/>
        <v>21.004000000000001</v>
      </c>
      <c r="P153" s="12">
        <v>2.65</v>
      </c>
      <c r="Q153" s="12">
        <f t="shared" si="344"/>
        <v>6.2539999999999996</v>
      </c>
      <c r="R153" s="12">
        <f t="shared" si="345"/>
        <v>15.634999999999998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>
        <v>11.94</v>
      </c>
      <c r="AC153" s="12">
        <f t="shared" ref="AC153" si="347">AB153*1.34</f>
        <v>15.999600000000001</v>
      </c>
      <c r="AD153" s="12">
        <f t="shared" si="315"/>
        <v>43.198920000000008</v>
      </c>
      <c r="AE153" s="12">
        <v>8.94</v>
      </c>
      <c r="AF153" s="12">
        <f t="shared" si="307"/>
        <v>11.9796</v>
      </c>
      <c r="AG153" s="12">
        <f t="shared" si="221"/>
        <v>32.344920000000002</v>
      </c>
      <c r="AH153" s="12">
        <v>8.06</v>
      </c>
      <c r="AI153" s="12">
        <f t="shared" si="338"/>
        <v>10.800400000000002</v>
      </c>
      <c r="AJ153" s="12">
        <f t="shared" si="339"/>
        <v>29.161080000000005</v>
      </c>
      <c r="AK153" s="12"/>
      <c r="AL153" s="12"/>
      <c r="AM153" s="12"/>
      <c r="AN153" s="12"/>
      <c r="AO153" s="12"/>
      <c r="AP153" s="12"/>
      <c r="AQ153" s="12"/>
      <c r="AR153" s="12"/>
      <c r="AS153" s="12"/>
      <c r="AT153" s="12">
        <v>2.2799999999999998</v>
      </c>
      <c r="AU153" s="12">
        <f t="shared" si="340"/>
        <v>6.27</v>
      </c>
      <c r="AV153" s="12">
        <f t="shared" si="341"/>
        <v>16.928999999999998</v>
      </c>
      <c r="AW153" s="12">
        <v>3.13</v>
      </c>
      <c r="AX153" s="12">
        <f t="shared" si="342"/>
        <v>8.6074999999999999</v>
      </c>
      <c r="AY153" s="12">
        <f t="shared" si="343"/>
        <v>21.518750000000001</v>
      </c>
      <c r="AZ153" s="12"/>
      <c r="BA153" s="12"/>
      <c r="BB153" s="12"/>
      <c r="BC153" s="12"/>
      <c r="BD153" s="12"/>
      <c r="BE153" s="12"/>
      <c r="BF153" s="13"/>
      <c r="BG153" s="1">
        <f t="shared" si="293"/>
        <v>0.79</v>
      </c>
      <c r="BH153" s="12">
        <f t="shared" si="291"/>
        <v>0.21</v>
      </c>
      <c r="BI153" s="12">
        <f t="shared" si="294"/>
        <v>1</v>
      </c>
    </row>
    <row r="154" spans="2:61" x14ac:dyDescent="0.35">
      <c r="B154" t="s">
        <v>39</v>
      </c>
      <c r="C154" t="s">
        <v>43</v>
      </c>
      <c r="D154" s="12">
        <f t="shared" si="332"/>
        <v>68</v>
      </c>
      <c r="E154" s="12">
        <f t="shared" si="285"/>
        <v>107.42500000000001</v>
      </c>
      <c r="F154" s="12">
        <f t="shared" si="295"/>
        <v>283.41630000000004</v>
      </c>
      <c r="G154" s="12">
        <v>22.3</v>
      </c>
      <c r="H154" s="12">
        <f t="shared" si="296"/>
        <v>29.882000000000001</v>
      </c>
      <c r="I154" s="12">
        <f t="shared" si="297"/>
        <v>80.681400000000011</v>
      </c>
      <c r="J154" s="12">
        <v>7.9</v>
      </c>
      <c r="K154" s="12">
        <f t="shared" si="298"/>
        <v>10.586</v>
      </c>
      <c r="L154" s="12">
        <f t="shared" si="335"/>
        <v>26.465</v>
      </c>
      <c r="M154" s="12">
        <v>3.8</v>
      </c>
      <c r="N154" s="12">
        <f t="shared" si="299"/>
        <v>8.968</v>
      </c>
      <c r="O154" s="12">
        <f t="shared" si="300"/>
        <v>22.42</v>
      </c>
      <c r="P154" s="12">
        <v>3.2</v>
      </c>
      <c r="Q154" s="12">
        <f t="shared" si="344"/>
        <v>7.5519999999999996</v>
      </c>
      <c r="R154" s="12">
        <f t="shared" si="345"/>
        <v>18.88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>
        <v>15.8</v>
      </c>
      <c r="AC154" s="12">
        <f t="shared" ref="AC154" si="348">AB154*1.34</f>
        <v>21.172000000000001</v>
      </c>
      <c r="AD154" s="12">
        <f t="shared" si="315"/>
        <v>57.164400000000008</v>
      </c>
      <c r="AE154" s="12">
        <v>8.5</v>
      </c>
      <c r="AF154" s="12">
        <f t="shared" si="307"/>
        <v>11.39</v>
      </c>
      <c r="AG154" s="12">
        <f t="shared" si="221"/>
        <v>30.753000000000004</v>
      </c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>
        <v>4.3</v>
      </c>
      <c r="AU154" s="12">
        <f t="shared" si="340"/>
        <v>11.824999999999999</v>
      </c>
      <c r="AV154" s="12">
        <f t="shared" si="341"/>
        <v>31.927499999999998</v>
      </c>
      <c r="AW154" s="12">
        <v>2.2000000000000002</v>
      </c>
      <c r="AX154" s="12">
        <f t="shared" si="342"/>
        <v>6.0500000000000007</v>
      </c>
      <c r="AY154" s="12">
        <f t="shared" si="343"/>
        <v>15.125000000000002</v>
      </c>
      <c r="AZ154" s="12"/>
      <c r="BA154" s="12"/>
      <c r="BB154" s="12"/>
      <c r="BC154" s="12">
        <f>11+4.7+10.8</f>
        <v>26.5</v>
      </c>
      <c r="BD154" s="12">
        <f t="shared" ref="BD154:BD157" si="349">BC154*0.6</f>
        <v>15.899999999999999</v>
      </c>
      <c r="BE154" s="12">
        <f t="shared" ref="BE154:BE157" si="350">BD154*2.5</f>
        <v>39.75</v>
      </c>
      <c r="BF154" s="13"/>
      <c r="BG154" s="1">
        <f t="shared" si="293"/>
        <v>0.78</v>
      </c>
      <c r="BH154" s="12">
        <f t="shared" si="291"/>
        <v>0.22</v>
      </c>
      <c r="BI154" s="12">
        <f t="shared" si="294"/>
        <v>1</v>
      </c>
    </row>
    <row r="155" spans="2:61" x14ac:dyDescent="0.35">
      <c r="B155" t="s">
        <v>40</v>
      </c>
      <c r="C155" t="s">
        <v>45</v>
      </c>
      <c r="D155" s="12">
        <f t="shared" si="332"/>
        <v>68.009999999999991</v>
      </c>
      <c r="E155" s="12">
        <f t="shared" si="285"/>
        <v>109.73699999999999</v>
      </c>
      <c r="F155" s="12">
        <f t="shared" si="295"/>
        <v>290.20874000000003</v>
      </c>
      <c r="G155" s="12">
        <v>18.91</v>
      </c>
      <c r="H155" s="12">
        <f t="shared" si="296"/>
        <v>25.339400000000001</v>
      </c>
      <c r="I155" s="12">
        <f t="shared" si="297"/>
        <v>68.416380000000004</v>
      </c>
      <c r="J155" s="12">
        <v>8.39</v>
      </c>
      <c r="K155" s="12">
        <f t="shared" si="298"/>
        <v>11.242600000000001</v>
      </c>
      <c r="L155" s="12">
        <f t="shared" si="335"/>
        <v>28.106500000000004</v>
      </c>
      <c r="M155" s="12">
        <v>4.3099999999999996</v>
      </c>
      <c r="N155" s="12">
        <f t="shared" si="299"/>
        <v>10.171599999999998</v>
      </c>
      <c r="O155" s="12">
        <f t="shared" si="300"/>
        <v>25.428999999999995</v>
      </c>
      <c r="P155" s="12">
        <v>3.81</v>
      </c>
      <c r="Q155" s="12">
        <f t="shared" si="344"/>
        <v>8.9916</v>
      </c>
      <c r="R155" s="12">
        <f t="shared" si="345"/>
        <v>22.478999999999999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>
        <v>14.62</v>
      </c>
      <c r="AC155" s="12">
        <f t="shared" ref="AC155" si="351">AB155*1.34</f>
        <v>19.590800000000002</v>
      </c>
      <c r="AD155" s="12">
        <f t="shared" si="315"/>
        <v>52.895160000000004</v>
      </c>
      <c r="AE155" s="12">
        <v>10.65</v>
      </c>
      <c r="AF155" s="12">
        <f t="shared" si="307"/>
        <v>14.271000000000001</v>
      </c>
      <c r="AG155" s="12">
        <f t="shared" si="221"/>
        <v>38.531700000000008</v>
      </c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>
        <v>7.32</v>
      </c>
      <c r="AU155" s="12">
        <f t="shared" si="340"/>
        <v>20.130000000000003</v>
      </c>
      <c r="AV155" s="12">
        <f t="shared" si="341"/>
        <v>54.351000000000013</v>
      </c>
      <c r="AW155" s="12"/>
      <c r="AX155" s="12"/>
      <c r="AY155" s="12"/>
      <c r="AZ155" s="12"/>
      <c r="BA155" s="12"/>
      <c r="BB155" s="12"/>
      <c r="BC155" s="12">
        <v>4</v>
      </c>
      <c r="BD155" s="12">
        <f t="shared" si="349"/>
        <v>2.4</v>
      </c>
      <c r="BE155" s="12">
        <f t="shared" si="350"/>
        <v>6</v>
      </c>
      <c r="BF155" s="13"/>
      <c r="BG155" s="1">
        <f t="shared" si="293"/>
        <v>0.76</v>
      </c>
      <c r="BH155" s="12">
        <f t="shared" si="291"/>
        <v>0.24</v>
      </c>
      <c r="BI155" s="12">
        <f t="shared" si="294"/>
        <v>1</v>
      </c>
    </row>
    <row r="156" spans="2:61" x14ac:dyDescent="0.35">
      <c r="B156" t="s">
        <v>38</v>
      </c>
      <c r="C156" t="s">
        <v>44</v>
      </c>
      <c r="D156" s="12">
        <f t="shared" si="332"/>
        <v>68.099999999999994</v>
      </c>
      <c r="E156" s="12">
        <f t="shared" si="285"/>
        <v>99.000000000000014</v>
      </c>
      <c r="F156" s="12">
        <f t="shared" si="295"/>
        <v>261.57000000000005</v>
      </c>
      <c r="G156" s="12">
        <v>26.6</v>
      </c>
      <c r="H156" s="12">
        <f t="shared" si="296"/>
        <v>35.644000000000005</v>
      </c>
      <c r="I156" s="12">
        <f t="shared" si="297"/>
        <v>96.238800000000026</v>
      </c>
      <c r="J156" s="12">
        <v>9</v>
      </c>
      <c r="K156" s="12">
        <f t="shared" si="298"/>
        <v>12.06</v>
      </c>
      <c r="L156" s="12">
        <f t="shared" si="335"/>
        <v>30.150000000000002</v>
      </c>
      <c r="M156" s="12">
        <v>4</v>
      </c>
      <c r="N156" s="12">
        <f t="shared" si="299"/>
        <v>9.44</v>
      </c>
      <c r="O156" s="12">
        <f t="shared" si="300"/>
        <v>23.599999999999998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>
        <v>15.5</v>
      </c>
      <c r="AC156" s="12">
        <f t="shared" ref="AC156" si="352">AB156*1.34</f>
        <v>20.77</v>
      </c>
      <c r="AD156" s="12">
        <f t="shared" si="315"/>
        <v>56.079000000000001</v>
      </c>
      <c r="AE156" s="12">
        <v>10.4</v>
      </c>
      <c r="AF156" s="12">
        <f t="shared" si="307"/>
        <v>13.936000000000002</v>
      </c>
      <c r="AG156" s="12">
        <f t="shared" si="221"/>
        <v>37.627200000000009</v>
      </c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>
        <v>2.6</v>
      </c>
      <c r="AX156" s="12">
        <f t="shared" ref="AX156:AX176" si="353">AW156*2.75</f>
        <v>7.15</v>
      </c>
      <c r="AY156" s="12">
        <f t="shared" ref="AY156:AY176" si="354">AX156*2.5</f>
        <v>17.875</v>
      </c>
      <c r="AZ156" s="12"/>
      <c r="BA156" s="12"/>
      <c r="BB156" s="12"/>
      <c r="BC156" s="12">
        <f>7.4+1.4</f>
        <v>8.8000000000000007</v>
      </c>
      <c r="BD156" s="12">
        <f t="shared" si="349"/>
        <v>5.28</v>
      </c>
      <c r="BE156" s="12">
        <f t="shared" si="350"/>
        <v>13.200000000000001</v>
      </c>
      <c r="BF156" s="13"/>
      <c r="BG156" s="1">
        <f t="shared" si="293"/>
        <v>0.81</v>
      </c>
      <c r="BH156" s="12">
        <f t="shared" si="291"/>
        <v>0.19</v>
      </c>
      <c r="BI156" s="12">
        <f t="shared" si="294"/>
        <v>1</v>
      </c>
    </row>
    <row r="157" spans="2:61" x14ac:dyDescent="0.35">
      <c r="B157" t="s">
        <v>71</v>
      </c>
      <c r="C157" t="s">
        <v>72</v>
      </c>
      <c r="D157" s="12">
        <f t="shared" si="332"/>
        <v>68.099999999999994</v>
      </c>
      <c r="E157" s="12">
        <f t="shared" si="285"/>
        <v>109.07250000000002</v>
      </c>
      <c r="F157" s="12">
        <f t="shared" si="295"/>
        <v>288.74635000000001</v>
      </c>
      <c r="G157" s="12">
        <v>19.2</v>
      </c>
      <c r="H157" s="12">
        <f t="shared" si="296"/>
        <v>25.728000000000002</v>
      </c>
      <c r="I157" s="12">
        <f t="shared" si="297"/>
        <v>69.465600000000009</v>
      </c>
      <c r="J157" s="12">
        <v>9.4499999999999993</v>
      </c>
      <c r="K157" s="12">
        <f t="shared" si="298"/>
        <v>12.663</v>
      </c>
      <c r="L157" s="12">
        <f t="shared" si="335"/>
        <v>31.657499999999999</v>
      </c>
      <c r="M157" s="12">
        <v>4.4000000000000004</v>
      </c>
      <c r="N157" s="12">
        <f t="shared" si="299"/>
        <v>10.384</v>
      </c>
      <c r="O157" s="12">
        <f t="shared" si="300"/>
        <v>25.96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>
        <v>15.1</v>
      </c>
      <c r="AC157" s="12">
        <f t="shared" ref="AC157" si="355">AB157*1.34</f>
        <v>20.234000000000002</v>
      </c>
      <c r="AD157" s="12">
        <f t="shared" si="315"/>
        <v>54.631800000000005</v>
      </c>
      <c r="AE157" s="12">
        <v>10.15</v>
      </c>
      <c r="AF157" s="12">
        <f t="shared" si="307"/>
        <v>13.601000000000001</v>
      </c>
      <c r="AG157" s="12">
        <f t="shared" si="221"/>
        <v>36.722700000000003</v>
      </c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>
        <v>7.55</v>
      </c>
      <c r="AU157" s="12">
        <f t="shared" ref="AU157:AU164" si="356">AT157*2.75</f>
        <v>20.762499999999999</v>
      </c>
      <c r="AV157" s="12">
        <f t="shared" ref="AV157:AV164" si="357">AU157*2.7</f>
        <v>56.058750000000003</v>
      </c>
      <c r="AW157" s="12">
        <v>1</v>
      </c>
      <c r="AX157" s="12">
        <f t="shared" si="353"/>
        <v>2.75</v>
      </c>
      <c r="AY157" s="12">
        <f t="shared" si="354"/>
        <v>6.875</v>
      </c>
      <c r="AZ157" s="12">
        <v>1.25</v>
      </c>
      <c r="BA157" s="12">
        <f>AZ157*2.36</f>
        <v>2.9499999999999997</v>
      </c>
      <c r="BB157" s="12">
        <f>BA157*2.5</f>
        <v>7.3749999999999991</v>
      </c>
      <c r="BC157" s="12">
        <v>9.1999999999999993</v>
      </c>
      <c r="BD157" s="12">
        <f t="shared" si="349"/>
        <v>5.52</v>
      </c>
      <c r="BE157" s="12">
        <f t="shared" si="350"/>
        <v>13.799999999999999</v>
      </c>
      <c r="BF157" s="13"/>
      <c r="BG157" s="1">
        <f t="shared" si="293"/>
        <v>0.8</v>
      </c>
      <c r="BH157" s="12">
        <f t="shared" si="291"/>
        <v>0.2</v>
      </c>
      <c r="BI157" s="12">
        <f t="shared" si="294"/>
        <v>1</v>
      </c>
    </row>
    <row r="158" spans="2:61" x14ac:dyDescent="0.35">
      <c r="C158" t="s">
        <v>52</v>
      </c>
      <c r="D158" s="12">
        <f t="shared" si="332"/>
        <v>68.11</v>
      </c>
      <c r="E158" s="12">
        <f t="shared" si="285"/>
        <v>104.90930000000002</v>
      </c>
      <c r="F158" s="12">
        <f t="shared" si="295"/>
        <v>275.97273000000001</v>
      </c>
      <c r="G158" s="12">
        <v>18.53</v>
      </c>
      <c r="H158" s="12">
        <f t="shared" si="296"/>
        <v>24.830200000000001</v>
      </c>
      <c r="I158" s="12">
        <f t="shared" si="297"/>
        <v>67.041540000000012</v>
      </c>
      <c r="J158" s="12">
        <v>7.99</v>
      </c>
      <c r="K158" s="12">
        <f t="shared" si="298"/>
        <v>10.706600000000002</v>
      </c>
      <c r="L158" s="12">
        <f t="shared" si="335"/>
        <v>26.766500000000004</v>
      </c>
      <c r="M158" s="12">
        <v>3.36</v>
      </c>
      <c r="N158" s="12">
        <f t="shared" si="299"/>
        <v>7.9295999999999989</v>
      </c>
      <c r="O158" s="12">
        <f t="shared" si="300"/>
        <v>19.823999999999998</v>
      </c>
      <c r="P158" s="12">
        <v>2.37</v>
      </c>
      <c r="Q158" s="12">
        <f t="shared" ref="Q158:Q159" si="358">P158*2.36</f>
        <v>5.5932000000000004</v>
      </c>
      <c r="R158" s="12">
        <f t="shared" ref="R158:R159" si="359">Q158*2.5</f>
        <v>13.983000000000001</v>
      </c>
      <c r="S158" s="12"/>
      <c r="T158" s="12"/>
      <c r="U158" s="12"/>
      <c r="V158" s="12"/>
      <c r="W158" s="12"/>
      <c r="X158" s="12"/>
      <c r="Y158" s="12"/>
      <c r="Z158" s="12"/>
      <c r="AA158" s="12"/>
      <c r="AB158" s="12">
        <v>12.93</v>
      </c>
      <c r="AC158" s="12">
        <f t="shared" ref="AC158" si="360">AB158*1.34</f>
        <v>17.3262</v>
      </c>
      <c r="AD158" s="12">
        <f t="shared" si="315"/>
        <v>46.780740000000002</v>
      </c>
      <c r="AE158" s="12">
        <v>8.7100000000000009</v>
      </c>
      <c r="AF158" s="12">
        <f t="shared" si="307"/>
        <v>11.671400000000002</v>
      </c>
      <c r="AG158" s="12">
        <f t="shared" si="221"/>
        <v>31.512780000000006</v>
      </c>
      <c r="AH158" s="12">
        <v>8.69</v>
      </c>
      <c r="AI158" s="12">
        <f t="shared" ref="AI158:AI160" si="361">AH158*1.34</f>
        <v>11.644600000000001</v>
      </c>
      <c r="AJ158" s="12">
        <f t="shared" ref="AJ158:AJ160" si="362">AI158*2.7</f>
        <v>31.440420000000003</v>
      </c>
      <c r="AK158" s="12"/>
      <c r="AL158" s="12"/>
      <c r="AM158" s="12"/>
      <c r="AN158" s="12"/>
      <c r="AO158" s="12"/>
      <c r="AP158" s="12"/>
      <c r="AQ158" s="12"/>
      <c r="AR158" s="12"/>
      <c r="AS158" s="12"/>
      <c r="AT158" s="12">
        <v>1.1000000000000001</v>
      </c>
      <c r="AU158" s="12">
        <f t="shared" si="356"/>
        <v>3.0250000000000004</v>
      </c>
      <c r="AV158" s="12">
        <f t="shared" si="357"/>
        <v>8.1675000000000022</v>
      </c>
      <c r="AW158" s="12">
        <v>4.43</v>
      </c>
      <c r="AX158" s="12">
        <f t="shared" si="353"/>
        <v>12.182499999999999</v>
      </c>
      <c r="AY158" s="12">
        <f t="shared" si="354"/>
        <v>30.456249999999997</v>
      </c>
      <c r="AZ158" s="12"/>
      <c r="BA158" s="12"/>
      <c r="BB158" s="12"/>
      <c r="BC158" s="12"/>
      <c r="BD158" s="12"/>
      <c r="BE158" s="12"/>
      <c r="BF158" s="13"/>
      <c r="BG158" s="1">
        <f t="shared" si="293"/>
        <v>0.8</v>
      </c>
      <c r="BH158" s="12">
        <f t="shared" si="291"/>
        <v>0.2</v>
      </c>
      <c r="BI158" s="12">
        <f t="shared" si="294"/>
        <v>1</v>
      </c>
    </row>
    <row r="159" spans="2:61" x14ac:dyDescent="0.35">
      <c r="B159" t="s">
        <v>39</v>
      </c>
      <c r="C159" t="s">
        <v>74</v>
      </c>
      <c r="D159" s="12">
        <f t="shared" si="332"/>
        <v>68.2</v>
      </c>
      <c r="E159" s="12">
        <f t="shared" si="285"/>
        <v>106.41949999999999</v>
      </c>
      <c r="F159" s="12">
        <f t="shared" si="295"/>
        <v>280.27015000000006</v>
      </c>
      <c r="G159" s="12">
        <v>18</v>
      </c>
      <c r="H159" s="12">
        <f t="shared" si="296"/>
        <v>24.12</v>
      </c>
      <c r="I159" s="12">
        <f t="shared" si="297"/>
        <v>65.124000000000009</v>
      </c>
      <c r="J159" s="12">
        <v>7.15</v>
      </c>
      <c r="K159" s="12">
        <f t="shared" si="298"/>
        <v>9.5810000000000013</v>
      </c>
      <c r="L159" s="12">
        <f t="shared" si="335"/>
        <v>23.952500000000004</v>
      </c>
      <c r="M159" s="12">
        <v>3.5</v>
      </c>
      <c r="N159" s="12">
        <f t="shared" si="299"/>
        <v>8.26</v>
      </c>
      <c r="O159" s="12">
        <f t="shared" si="300"/>
        <v>20.65</v>
      </c>
      <c r="P159" s="12">
        <v>3.15</v>
      </c>
      <c r="Q159" s="12">
        <f t="shared" si="358"/>
        <v>7.4339999999999993</v>
      </c>
      <c r="R159" s="12">
        <f t="shared" si="359"/>
        <v>18.584999999999997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>
        <v>12.05</v>
      </c>
      <c r="AC159" s="12">
        <f t="shared" ref="AC159" si="363">AB159*1.34</f>
        <v>16.147000000000002</v>
      </c>
      <c r="AD159" s="12">
        <f t="shared" si="315"/>
        <v>43.596900000000005</v>
      </c>
      <c r="AE159" s="12">
        <v>11.3</v>
      </c>
      <c r="AF159" s="12">
        <f t="shared" si="307"/>
        <v>15.142000000000001</v>
      </c>
      <c r="AG159" s="12">
        <f t="shared" si="221"/>
        <v>40.883400000000009</v>
      </c>
      <c r="AH159" s="12">
        <v>7.2</v>
      </c>
      <c r="AI159" s="12">
        <f t="shared" si="361"/>
        <v>9.6480000000000015</v>
      </c>
      <c r="AJ159" s="12">
        <f t="shared" si="362"/>
        <v>26.049600000000005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>
        <v>2.2000000000000002</v>
      </c>
      <c r="AU159" s="12">
        <f t="shared" si="356"/>
        <v>6.0500000000000007</v>
      </c>
      <c r="AV159" s="12">
        <f t="shared" si="357"/>
        <v>16.335000000000004</v>
      </c>
      <c r="AW159" s="12">
        <v>3.65</v>
      </c>
      <c r="AX159" s="12">
        <f t="shared" si="353"/>
        <v>10.0375</v>
      </c>
      <c r="AY159" s="12">
        <f t="shared" si="354"/>
        <v>25.09375</v>
      </c>
      <c r="AZ159" s="12"/>
      <c r="BA159" s="12"/>
      <c r="BB159" s="12"/>
      <c r="BC159" s="12"/>
      <c r="BD159" s="12"/>
      <c r="BE159" s="12"/>
      <c r="BF159" s="13"/>
      <c r="BG159" s="1">
        <f t="shared" si="293"/>
        <v>0.8</v>
      </c>
      <c r="BH159" s="12">
        <f t="shared" si="291"/>
        <v>0.2</v>
      </c>
      <c r="BI159" s="12">
        <f t="shared" si="294"/>
        <v>1</v>
      </c>
    </row>
    <row r="160" spans="2:61" x14ac:dyDescent="0.35">
      <c r="C160" t="s">
        <v>64</v>
      </c>
      <c r="D160" s="12">
        <f t="shared" si="332"/>
        <v>68.250000000000014</v>
      </c>
      <c r="E160" s="12">
        <f t="shared" si="285"/>
        <v>107.40899999999999</v>
      </c>
      <c r="F160" s="12">
        <f t="shared" si="295"/>
        <v>282.73411999999996</v>
      </c>
      <c r="G160" s="12">
        <v>19.940000000000001</v>
      </c>
      <c r="H160" s="12">
        <f t="shared" si="296"/>
        <v>26.719600000000003</v>
      </c>
      <c r="I160" s="12">
        <f t="shared" si="297"/>
        <v>72.142920000000018</v>
      </c>
      <c r="J160" s="12">
        <v>7.29</v>
      </c>
      <c r="K160" s="12">
        <f t="shared" si="298"/>
        <v>9.7686000000000011</v>
      </c>
      <c r="L160" s="12">
        <f t="shared" si="335"/>
        <v>24.421500000000002</v>
      </c>
      <c r="M160" s="12">
        <v>4.5</v>
      </c>
      <c r="N160" s="12">
        <f t="shared" si="299"/>
        <v>10.62</v>
      </c>
      <c r="O160" s="12">
        <f t="shared" si="300"/>
        <v>26.549999999999997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>
        <v>2.93</v>
      </c>
      <c r="Z160" s="12">
        <f>Y160*2.36</f>
        <v>6.9147999999999996</v>
      </c>
      <c r="AA160" s="12">
        <f t="shared" ref="AA160" si="364">Z160*2.5</f>
        <v>17.286999999999999</v>
      </c>
      <c r="AB160" s="12">
        <v>10.76</v>
      </c>
      <c r="AC160" s="12">
        <f t="shared" ref="AC160" si="365">AB160*1.34</f>
        <v>14.4184</v>
      </c>
      <c r="AD160" s="12">
        <f t="shared" si="315"/>
        <v>38.929680000000005</v>
      </c>
      <c r="AE160" s="12">
        <v>8.68</v>
      </c>
      <c r="AF160" s="12">
        <f t="shared" si="307"/>
        <v>11.6312</v>
      </c>
      <c r="AG160" s="12">
        <f t="shared" si="221"/>
        <v>31.404240000000001</v>
      </c>
      <c r="AH160" s="12">
        <v>8.2100000000000009</v>
      </c>
      <c r="AI160" s="12">
        <f t="shared" si="361"/>
        <v>11.001400000000002</v>
      </c>
      <c r="AJ160" s="12">
        <f t="shared" si="362"/>
        <v>29.703780000000009</v>
      </c>
      <c r="AK160" s="12"/>
      <c r="AL160" s="12"/>
      <c r="AM160" s="12"/>
      <c r="AN160" s="12"/>
      <c r="AO160" s="12"/>
      <c r="AP160" s="12"/>
      <c r="AQ160" s="12"/>
      <c r="AR160" s="12"/>
      <c r="AS160" s="12"/>
      <c r="AT160" s="12">
        <v>2.65</v>
      </c>
      <c r="AU160" s="12">
        <f t="shared" si="356"/>
        <v>7.2874999999999996</v>
      </c>
      <c r="AV160" s="12">
        <f t="shared" si="357"/>
        <v>19.67625</v>
      </c>
      <c r="AW160" s="12">
        <v>3.29</v>
      </c>
      <c r="AX160" s="12">
        <f t="shared" si="353"/>
        <v>9.0474999999999994</v>
      </c>
      <c r="AY160" s="12">
        <f t="shared" si="354"/>
        <v>22.618749999999999</v>
      </c>
      <c r="AZ160" s="12"/>
      <c r="BA160" s="12"/>
      <c r="BB160" s="12"/>
      <c r="BC160" s="12"/>
      <c r="BD160" s="12"/>
      <c r="BE160" s="12"/>
      <c r="BF160" s="13"/>
      <c r="BG160" s="1">
        <f t="shared" si="293"/>
        <v>0.78</v>
      </c>
      <c r="BH160" s="12">
        <f t="shared" si="291"/>
        <v>0.22</v>
      </c>
      <c r="BI160" s="12">
        <f t="shared" si="294"/>
        <v>1</v>
      </c>
    </row>
    <row r="161" spans="2:61" x14ac:dyDescent="0.35">
      <c r="B161" t="s">
        <v>37</v>
      </c>
      <c r="C161" t="s">
        <v>42</v>
      </c>
      <c r="D161" s="12">
        <f t="shared" si="332"/>
        <v>68.3</v>
      </c>
      <c r="E161" s="12">
        <f t="shared" si="285"/>
        <v>108.61000000000003</v>
      </c>
      <c r="F161" s="12">
        <f t="shared" si="295"/>
        <v>286.56780000000003</v>
      </c>
      <c r="G161" s="12">
        <v>24.5</v>
      </c>
      <c r="H161" s="12">
        <f t="shared" si="296"/>
        <v>32.830000000000005</v>
      </c>
      <c r="I161" s="12">
        <f t="shared" si="297"/>
        <v>88.64100000000002</v>
      </c>
      <c r="J161" s="12">
        <v>7.2</v>
      </c>
      <c r="K161" s="12">
        <f t="shared" si="298"/>
        <v>9.6480000000000015</v>
      </c>
      <c r="L161" s="12">
        <f t="shared" si="335"/>
        <v>24.120000000000005</v>
      </c>
      <c r="M161" s="12">
        <v>3.5</v>
      </c>
      <c r="N161" s="12">
        <f t="shared" si="299"/>
        <v>8.26</v>
      </c>
      <c r="O161" s="12">
        <f t="shared" si="300"/>
        <v>20.65</v>
      </c>
      <c r="P161" s="12">
        <v>3.3</v>
      </c>
      <c r="Q161" s="12">
        <f t="shared" ref="Q161:Q164" si="366">P161*2.36</f>
        <v>7.7879999999999994</v>
      </c>
      <c r="R161" s="12">
        <f t="shared" ref="R161:R164" si="367">Q161*2.5</f>
        <v>19.47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>
        <v>13.3</v>
      </c>
      <c r="AC161" s="12">
        <f t="shared" ref="AC161" si="368">AB161*1.34</f>
        <v>17.822000000000003</v>
      </c>
      <c r="AD161" s="12">
        <f t="shared" si="315"/>
        <v>48.119400000000013</v>
      </c>
      <c r="AE161" s="12">
        <v>9.3000000000000007</v>
      </c>
      <c r="AF161" s="12">
        <f t="shared" si="307"/>
        <v>12.462000000000002</v>
      </c>
      <c r="AG161" s="12">
        <f t="shared" si="221"/>
        <v>33.647400000000005</v>
      </c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>
        <v>4.4000000000000004</v>
      </c>
      <c r="AU161" s="12">
        <f t="shared" si="356"/>
        <v>12.100000000000001</v>
      </c>
      <c r="AV161" s="12">
        <f t="shared" si="357"/>
        <v>32.670000000000009</v>
      </c>
      <c r="AW161" s="12">
        <v>2.8</v>
      </c>
      <c r="AX161" s="12">
        <f t="shared" si="353"/>
        <v>7.6999999999999993</v>
      </c>
      <c r="AY161" s="12">
        <f t="shared" si="354"/>
        <v>19.25</v>
      </c>
      <c r="AZ161" s="12"/>
      <c r="BA161" s="12"/>
      <c r="BB161" s="12"/>
      <c r="BC161" s="12">
        <f>9.4+4.7</f>
        <v>14.100000000000001</v>
      </c>
      <c r="BD161" s="12">
        <f>BC161*0.6</f>
        <v>8.4600000000000009</v>
      </c>
      <c r="BE161" s="12">
        <f t="shared" ref="BE161" si="369">BD161*2.5</f>
        <v>21.150000000000002</v>
      </c>
      <c r="BF161" s="13"/>
      <c r="BG161" s="1">
        <f t="shared" si="293"/>
        <v>0.8</v>
      </c>
      <c r="BH161" s="12">
        <f t="shared" si="291"/>
        <v>0.2</v>
      </c>
      <c r="BI161" s="12">
        <f t="shared" si="294"/>
        <v>1</v>
      </c>
    </row>
    <row r="162" spans="2:61" x14ac:dyDescent="0.35">
      <c r="B162" t="s">
        <v>39</v>
      </c>
      <c r="C162" t="s">
        <v>75</v>
      </c>
      <c r="D162" s="12">
        <f t="shared" si="332"/>
        <v>68.319999999999993</v>
      </c>
      <c r="E162" s="12">
        <f t="shared" si="285"/>
        <v>106.18639999999999</v>
      </c>
      <c r="F162" s="12">
        <f t="shared" si="295"/>
        <v>279.85395999999997</v>
      </c>
      <c r="G162" s="12">
        <v>19.36</v>
      </c>
      <c r="H162" s="12">
        <f t="shared" si="296"/>
        <v>25.942399999999999</v>
      </c>
      <c r="I162" s="12">
        <f t="shared" si="297"/>
        <v>70.044480000000007</v>
      </c>
      <c r="J162" s="12">
        <v>7.49</v>
      </c>
      <c r="K162" s="12">
        <f t="shared" si="298"/>
        <v>10.036600000000002</v>
      </c>
      <c r="L162" s="12">
        <f t="shared" si="335"/>
        <v>25.091500000000003</v>
      </c>
      <c r="M162" s="12">
        <v>3.6</v>
      </c>
      <c r="N162" s="12">
        <f t="shared" si="299"/>
        <v>8.4960000000000004</v>
      </c>
      <c r="O162" s="12">
        <f t="shared" si="300"/>
        <v>21.240000000000002</v>
      </c>
      <c r="P162" s="12">
        <v>2.65</v>
      </c>
      <c r="Q162" s="12">
        <f t="shared" si="366"/>
        <v>6.2539999999999996</v>
      </c>
      <c r="R162" s="12">
        <f t="shared" si="367"/>
        <v>15.634999999999998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>
        <v>11.54</v>
      </c>
      <c r="AC162" s="12">
        <f t="shared" ref="AC162" si="370">AB162*1.34</f>
        <v>15.4636</v>
      </c>
      <c r="AD162" s="12">
        <f t="shared" si="315"/>
        <v>41.751719999999999</v>
      </c>
      <c r="AE162" s="12">
        <v>9.2899999999999991</v>
      </c>
      <c r="AF162" s="12">
        <f t="shared" si="307"/>
        <v>12.448599999999999</v>
      </c>
      <c r="AG162" s="12">
        <f t="shared" si="221"/>
        <v>33.611220000000003</v>
      </c>
      <c r="AH162" s="12">
        <v>8.5299999999999994</v>
      </c>
      <c r="AI162" s="12">
        <f t="shared" ref="AI162:AI164" si="371">AH162*1.34</f>
        <v>11.430199999999999</v>
      </c>
      <c r="AJ162" s="12">
        <f t="shared" ref="AJ162:AJ164" si="372">AI162*2.7</f>
        <v>30.861540000000002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>
        <v>2.42</v>
      </c>
      <c r="AU162" s="12">
        <f t="shared" si="356"/>
        <v>6.6549999999999994</v>
      </c>
      <c r="AV162" s="12">
        <f t="shared" si="357"/>
        <v>17.968499999999999</v>
      </c>
      <c r="AW162" s="12">
        <v>3.44</v>
      </c>
      <c r="AX162" s="12">
        <f t="shared" si="353"/>
        <v>9.4599999999999991</v>
      </c>
      <c r="AY162" s="12">
        <f t="shared" si="354"/>
        <v>23.65</v>
      </c>
      <c r="AZ162" s="12"/>
      <c r="BA162" s="12"/>
      <c r="BB162" s="12"/>
      <c r="BC162" s="12"/>
      <c r="BD162" s="12"/>
      <c r="BE162" s="12"/>
      <c r="BF162" s="13"/>
      <c r="BG162" s="1">
        <f t="shared" si="293"/>
        <v>0.8</v>
      </c>
      <c r="BH162" s="12">
        <f t="shared" si="291"/>
        <v>0.2</v>
      </c>
      <c r="BI162" s="12">
        <f t="shared" si="294"/>
        <v>1</v>
      </c>
    </row>
    <row r="163" spans="2:61" x14ac:dyDescent="0.35">
      <c r="C163" t="s">
        <v>52</v>
      </c>
      <c r="D163" s="12">
        <f t="shared" si="332"/>
        <v>68.350000000000009</v>
      </c>
      <c r="E163" s="12">
        <f t="shared" si="285"/>
        <v>108.92600000000002</v>
      </c>
      <c r="F163" s="12">
        <f t="shared" si="295"/>
        <v>285.52474000000001</v>
      </c>
      <c r="G163" s="12">
        <v>18.190000000000001</v>
      </c>
      <c r="H163" s="12">
        <f t="shared" si="296"/>
        <v>24.374600000000004</v>
      </c>
      <c r="I163" s="12">
        <f t="shared" si="297"/>
        <v>65.811420000000012</v>
      </c>
      <c r="J163" s="12">
        <v>7.26</v>
      </c>
      <c r="K163" s="12">
        <f t="shared" si="298"/>
        <v>9.7284000000000006</v>
      </c>
      <c r="L163" s="12">
        <f t="shared" si="335"/>
        <v>24.321000000000002</v>
      </c>
      <c r="M163" s="12">
        <v>3.38</v>
      </c>
      <c r="N163" s="12">
        <f t="shared" si="299"/>
        <v>7.976799999999999</v>
      </c>
      <c r="O163" s="12">
        <f t="shared" si="300"/>
        <v>19.941999999999997</v>
      </c>
      <c r="P163" s="12">
        <v>3.36</v>
      </c>
      <c r="Q163" s="12">
        <f t="shared" si="366"/>
        <v>7.9295999999999989</v>
      </c>
      <c r="R163" s="12">
        <f t="shared" si="367"/>
        <v>19.823999999999998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>
        <v>12.6</v>
      </c>
      <c r="AC163" s="12">
        <f t="shared" ref="AC163" si="373">AB163*1.34</f>
        <v>16.884</v>
      </c>
      <c r="AD163" s="12">
        <f t="shared" si="315"/>
        <v>45.586800000000004</v>
      </c>
      <c r="AE163" s="12">
        <v>8.1300000000000008</v>
      </c>
      <c r="AF163" s="12">
        <f t="shared" si="307"/>
        <v>10.894200000000001</v>
      </c>
      <c r="AG163" s="12">
        <f t="shared" si="221"/>
        <v>29.414340000000006</v>
      </c>
      <c r="AH163" s="12">
        <v>8.01</v>
      </c>
      <c r="AI163" s="12">
        <f t="shared" si="371"/>
        <v>10.7334</v>
      </c>
      <c r="AJ163" s="12">
        <f t="shared" si="372"/>
        <v>28.980180000000001</v>
      </c>
      <c r="AK163" s="12"/>
      <c r="AL163" s="12"/>
      <c r="AM163" s="12"/>
      <c r="AN163" s="12"/>
      <c r="AO163" s="12"/>
      <c r="AP163" s="12"/>
      <c r="AQ163" s="12"/>
      <c r="AR163" s="12"/>
      <c r="AS163" s="12"/>
      <c r="AT163" s="12">
        <v>1.1499999999999999</v>
      </c>
      <c r="AU163" s="12">
        <f t="shared" si="356"/>
        <v>3.1624999999999996</v>
      </c>
      <c r="AV163" s="12">
        <f t="shared" si="357"/>
        <v>8.5387500000000003</v>
      </c>
      <c r="AW163" s="12">
        <v>6.27</v>
      </c>
      <c r="AX163" s="12">
        <f t="shared" si="353"/>
        <v>17.2425</v>
      </c>
      <c r="AY163" s="12">
        <f t="shared" si="354"/>
        <v>43.106250000000003</v>
      </c>
      <c r="AZ163" s="12"/>
      <c r="BA163" s="12"/>
      <c r="BB163" s="12"/>
      <c r="BC163" s="12"/>
      <c r="BD163" s="12"/>
      <c r="BE163" s="12"/>
      <c r="BF163" s="13"/>
      <c r="BG163" s="1">
        <f t="shared" si="293"/>
        <v>0.8</v>
      </c>
      <c r="BH163" s="12">
        <f t="shared" si="291"/>
        <v>0.2</v>
      </c>
      <c r="BI163" s="12">
        <f t="shared" si="294"/>
        <v>1</v>
      </c>
    </row>
    <row r="164" spans="2:61" x14ac:dyDescent="0.35">
      <c r="C164" t="s">
        <v>52</v>
      </c>
      <c r="D164" s="12">
        <f t="shared" si="332"/>
        <v>68.540000000000006</v>
      </c>
      <c r="E164" s="12">
        <f t="shared" si="285"/>
        <v>108.99760000000001</v>
      </c>
      <c r="F164" s="12">
        <f t="shared" si="295"/>
        <v>285.73716000000002</v>
      </c>
      <c r="G164" s="12">
        <v>18.489999999999998</v>
      </c>
      <c r="H164" s="12">
        <f t="shared" si="296"/>
        <v>24.776599999999998</v>
      </c>
      <c r="I164" s="12">
        <f t="shared" si="297"/>
        <v>66.896820000000005</v>
      </c>
      <c r="J164" s="12">
        <v>7.59</v>
      </c>
      <c r="K164" s="12">
        <f t="shared" si="298"/>
        <v>10.1706</v>
      </c>
      <c r="L164" s="12">
        <f t="shared" si="335"/>
        <v>25.426500000000001</v>
      </c>
      <c r="M164" s="12">
        <v>3.78</v>
      </c>
      <c r="N164" s="12">
        <f t="shared" si="299"/>
        <v>8.9207999999999998</v>
      </c>
      <c r="O164" s="12">
        <f t="shared" si="300"/>
        <v>22.302</v>
      </c>
      <c r="P164" s="12">
        <v>3.14</v>
      </c>
      <c r="Q164" s="12">
        <f t="shared" si="366"/>
        <v>7.4104000000000001</v>
      </c>
      <c r="R164" s="12">
        <f t="shared" si="367"/>
        <v>18.526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>
        <v>12.03</v>
      </c>
      <c r="AC164" s="12">
        <f t="shared" ref="AC164" si="374">AB164*1.34</f>
        <v>16.120200000000001</v>
      </c>
      <c r="AD164" s="12">
        <f t="shared" si="315"/>
        <v>43.524540000000002</v>
      </c>
      <c r="AE164" s="12">
        <v>8.25</v>
      </c>
      <c r="AF164" s="12">
        <f t="shared" si="307"/>
        <v>11.055000000000001</v>
      </c>
      <c r="AG164" s="12">
        <f t="shared" si="221"/>
        <v>29.848500000000005</v>
      </c>
      <c r="AH164" s="12">
        <v>8.1</v>
      </c>
      <c r="AI164" s="12">
        <f t="shared" si="371"/>
        <v>10.854000000000001</v>
      </c>
      <c r="AJ164" s="12">
        <f t="shared" si="372"/>
        <v>29.305800000000005</v>
      </c>
      <c r="AK164" s="12"/>
      <c r="AL164" s="12"/>
      <c r="AM164" s="12"/>
      <c r="AN164" s="12"/>
      <c r="AO164" s="12"/>
      <c r="AP164" s="12"/>
      <c r="AQ164" s="12"/>
      <c r="AR164" s="12"/>
      <c r="AS164" s="12"/>
      <c r="AT164" s="12">
        <v>1.24</v>
      </c>
      <c r="AU164" s="12">
        <f t="shared" si="356"/>
        <v>3.41</v>
      </c>
      <c r="AV164" s="12">
        <f t="shared" si="357"/>
        <v>9.2070000000000007</v>
      </c>
      <c r="AW164" s="12">
        <v>5.92</v>
      </c>
      <c r="AX164" s="12">
        <f t="shared" si="353"/>
        <v>16.28</v>
      </c>
      <c r="AY164" s="12">
        <f t="shared" si="354"/>
        <v>40.700000000000003</v>
      </c>
      <c r="AZ164" s="12"/>
      <c r="BA164" s="12"/>
      <c r="BB164" s="12"/>
      <c r="BC164" s="12"/>
      <c r="BD164" s="12"/>
      <c r="BE164" s="12"/>
      <c r="BF164" s="13"/>
      <c r="BG164" s="1">
        <f t="shared" si="293"/>
        <v>0.79</v>
      </c>
      <c r="BH164" s="12">
        <f t="shared" si="291"/>
        <v>0.21</v>
      </c>
      <c r="BI164" s="12">
        <f t="shared" si="294"/>
        <v>1</v>
      </c>
    </row>
    <row r="165" spans="2:61" x14ac:dyDescent="0.35">
      <c r="B165" t="s">
        <v>38</v>
      </c>
      <c r="C165" t="s">
        <v>44</v>
      </c>
      <c r="D165" s="12">
        <f t="shared" si="332"/>
        <v>68.599999999999994</v>
      </c>
      <c r="E165" s="12">
        <f t="shared" si="285"/>
        <v>99.67</v>
      </c>
      <c r="F165" s="12">
        <f t="shared" si="295"/>
        <v>263.32540000000006</v>
      </c>
      <c r="G165" s="12">
        <v>26.6</v>
      </c>
      <c r="H165" s="12">
        <f t="shared" si="296"/>
        <v>35.644000000000005</v>
      </c>
      <c r="I165" s="12">
        <f t="shared" si="297"/>
        <v>96.238800000000026</v>
      </c>
      <c r="J165" s="12">
        <v>9.1999999999999993</v>
      </c>
      <c r="K165" s="12">
        <f t="shared" si="298"/>
        <v>12.327999999999999</v>
      </c>
      <c r="L165" s="12">
        <f t="shared" si="335"/>
        <v>30.82</v>
      </c>
      <c r="M165" s="12">
        <v>4</v>
      </c>
      <c r="N165" s="12">
        <f t="shared" si="299"/>
        <v>9.44</v>
      </c>
      <c r="O165" s="12">
        <f t="shared" si="300"/>
        <v>23.599999999999998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>
        <v>15.5</v>
      </c>
      <c r="AC165" s="12">
        <f t="shared" ref="AC165" si="375">AB165*1.34</f>
        <v>20.77</v>
      </c>
      <c r="AD165" s="12">
        <f t="shared" si="315"/>
        <v>56.079000000000001</v>
      </c>
      <c r="AE165" s="12">
        <v>10.7</v>
      </c>
      <c r="AF165" s="12">
        <f t="shared" si="307"/>
        <v>14.337999999999999</v>
      </c>
      <c r="AG165" s="12">
        <f t="shared" si="221"/>
        <v>38.712600000000002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>
        <v>2.6</v>
      </c>
      <c r="AX165" s="12">
        <f t="shared" si="353"/>
        <v>7.15</v>
      </c>
      <c r="AY165" s="12">
        <f t="shared" si="354"/>
        <v>17.875</v>
      </c>
      <c r="AZ165" s="12"/>
      <c r="BA165" s="12"/>
      <c r="BB165" s="12"/>
      <c r="BC165" s="12">
        <f>6.8+1.1</f>
        <v>7.9</v>
      </c>
      <c r="BD165" s="12">
        <f t="shared" ref="BD165:BD166" si="376">BC165*0.6</f>
        <v>4.74</v>
      </c>
      <c r="BE165" s="12">
        <f t="shared" ref="BE165:BE166" si="377">BD165*2.5</f>
        <v>11.850000000000001</v>
      </c>
      <c r="BF165" s="13"/>
      <c r="BG165" s="1">
        <f t="shared" si="293"/>
        <v>0.81</v>
      </c>
      <c r="BH165" s="12">
        <f t="shared" si="291"/>
        <v>0.19</v>
      </c>
      <c r="BI165" s="12">
        <f t="shared" si="294"/>
        <v>1</v>
      </c>
    </row>
    <row r="166" spans="2:61" x14ac:dyDescent="0.35">
      <c r="C166" t="s">
        <v>64</v>
      </c>
      <c r="D166" s="12">
        <f t="shared" si="332"/>
        <v>68.62</v>
      </c>
      <c r="E166" s="12">
        <f t="shared" si="285"/>
        <v>109.08799999999999</v>
      </c>
      <c r="F166" s="12">
        <f t="shared" si="295"/>
        <v>286.90213999999997</v>
      </c>
      <c r="G166" s="12">
        <v>19.899999999999999</v>
      </c>
      <c r="H166" s="12">
        <f t="shared" si="296"/>
        <v>26.666</v>
      </c>
      <c r="I166" s="12">
        <f t="shared" si="297"/>
        <v>71.998200000000011</v>
      </c>
      <c r="J166" s="12">
        <v>6.61</v>
      </c>
      <c r="K166" s="12">
        <f t="shared" si="298"/>
        <v>8.8574000000000002</v>
      </c>
      <c r="L166" s="12">
        <f t="shared" si="335"/>
        <v>22.1435</v>
      </c>
      <c r="M166" s="12">
        <v>4.46</v>
      </c>
      <c r="N166" s="12">
        <f t="shared" si="299"/>
        <v>10.525599999999999</v>
      </c>
      <c r="O166" s="12">
        <f t="shared" si="300"/>
        <v>26.313999999999997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>
        <v>2.93</v>
      </c>
      <c r="Z166" s="12">
        <f>Y166*2.36</f>
        <v>6.9147999999999996</v>
      </c>
      <c r="AA166" s="12">
        <f t="shared" ref="AA166" si="378">Z166*2.5</f>
        <v>17.286999999999999</v>
      </c>
      <c r="AB166" s="12">
        <v>10.68</v>
      </c>
      <c r="AC166" s="12">
        <f t="shared" ref="AC166" si="379">AB166*1.34</f>
        <v>14.311200000000001</v>
      </c>
      <c r="AD166" s="12">
        <f t="shared" si="315"/>
        <v>38.640240000000006</v>
      </c>
      <c r="AE166" s="12">
        <v>8.69</v>
      </c>
      <c r="AF166" s="12">
        <f t="shared" si="307"/>
        <v>11.644600000000001</v>
      </c>
      <c r="AG166" s="12">
        <f t="shared" si="221"/>
        <v>31.440420000000003</v>
      </c>
      <c r="AH166" s="12">
        <v>8.2100000000000009</v>
      </c>
      <c r="AI166" s="12">
        <f t="shared" ref="AI166:AI167" si="380">AH166*1.34</f>
        <v>11.001400000000002</v>
      </c>
      <c r="AJ166" s="12">
        <f t="shared" ref="AJ166:AJ167" si="381">AI166*2.7</f>
        <v>29.703780000000009</v>
      </c>
      <c r="AK166" s="12"/>
      <c r="AL166" s="12"/>
      <c r="AM166" s="12"/>
      <c r="AN166" s="12"/>
      <c r="AO166" s="12"/>
      <c r="AP166" s="12"/>
      <c r="AQ166" s="12"/>
      <c r="AR166" s="12"/>
      <c r="AS166" s="12"/>
      <c r="AT166" s="12">
        <v>2.65</v>
      </c>
      <c r="AU166" s="12">
        <f t="shared" ref="AU166:AU167" si="382">AT166*2.75</f>
        <v>7.2874999999999996</v>
      </c>
      <c r="AV166" s="12">
        <f t="shared" ref="AV166:AV167" si="383">AU166*2.7</f>
        <v>19.67625</v>
      </c>
      <c r="AW166" s="12">
        <v>3.29</v>
      </c>
      <c r="AX166" s="12">
        <f t="shared" si="353"/>
        <v>9.0474999999999994</v>
      </c>
      <c r="AY166" s="12">
        <f t="shared" si="354"/>
        <v>22.618749999999999</v>
      </c>
      <c r="AZ166" s="12">
        <v>1.2</v>
      </c>
      <c r="BA166" s="12">
        <f>AZ166*2.36</f>
        <v>2.8319999999999999</v>
      </c>
      <c r="BB166" s="12">
        <f>BA166*2.5</f>
        <v>7.08</v>
      </c>
      <c r="BC166" s="12">
        <v>1.88</v>
      </c>
      <c r="BD166" s="12">
        <f t="shared" si="376"/>
        <v>1.1279999999999999</v>
      </c>
      <c r="BE166" s="12">
        <f t="shared" si="377"/>
        <v>2.82</v>
      </c>
      <c r="BF166" s="13"/>
      <c r="BG166" s="1">
        <f t="shared" si="293"/>
        <v>0.8</v>
      </c>
      <c r="BH166" s="12">
        <f t="shared" si="291"/>
        <v>0.2</v>
      </c>
      <c r="BI166" s="12">
        <f t="shared" si="294"/>
        <v>1</v>
      </c>
    </row>
    <row r="167" spans="2:61" x14ac:dyDescent="0.35">
      <c r="B167" t="s">
        <v>39</v>
      </c>
      <c r="C167" t="s">
        <v>74</v>
      </c>
      <c r="D167" s="12">
        <f t="shared" si="332"/>
        <v>68.649999999999991</v>
      </c>
      <c r="E167" s="12">
        <f t="shared" si="285"/>
        <v>110.75150000000001</v>
      </c>
      <c r="F167" s="12">
        <f t="shared" si="295"/>
        <v>291.78964999999999</v>
      </c>
      <c r="G167" s="12">
        <v>18.5</v>
      </c>
      <c r="H167" s="12">
        <f t="shared" si="296"/>
        <v>24.790000000000003</v>
      </c>
      <c r="I167" s="12">
        <f t="shared" si="297"/>
        <v>66.933000000000007</v>
      </c>
      <c r="J167" s="12">
        <v>7.15</v>
      </c>
      <c r="K167" s="12">
        <f t="shared" si="298"/>
        <v>9.5810000000000013</v>
      </c>
      <c r="L167" s="12">
        <f t="shared" si="335"/>
        <v>23.952500000000004</v>
      </c>
      <c r="M167" s="12">
        <v>3.95</v>
      </c>
      <c r="N167" s="12">
        <f t="shared" si="299"/>
        <v>9.3219999999999992</v>
      </c>
      <c r="O167" s="12">
        <f t="shared" si="300"/>
        <v>23.305</v>
      </c>
      <c r="P167" s="12">
        <v>2.9</v>
      </c>
      <c r="Q167" s="12">
        <f t="shared" ref="Q167:Q170" si="384">P167*2.36</f>
        <v>6.8439999999999994</v>
      </c>
      <c r="R167" s="12">
        <f t="shared" ref="R167:R170" si="385">Q167*2.5</f>
        <v>17.11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>
        <v>12.45</v>
      </c>
      <c r="AC167" s="12">
        <f t="shared" ref="AC167" si="386">AB167*1.34</f>
        <v>16.683</v>
      </c>
      <c r="AD167" s="12">
        <f t="shared" si="315"/>
        <v>45.0441</v>
      </c>
      <c r="AE167" s="12">
        <v>8.0500000000000007</v>
      </c>
      <c r="AF167" s="12">
        <f t="shared" si="307"/>
        <v>10.787000000000001</v>
      </c>
      <c r="AG167" s="12">
        <f t="shared" si="221"/>
        <v>29.124900000000004</v>
      </c>
      <c r="AH167" s="12">
        <v>7.3</v>
      </c>
      <c r="AI167" s="12">
        <f t="shared" si="380"/>
        <v>9.782</v>
      </c>
      <c r="AJ167" s="12">
        <f t="shared" si="381"/>
        <v>26.4114</v>
      </c>
      <c r="AK167" s="12"/>
      <c r="AL167" s="12"/>
      <c r="AM167" s="12"/>
      <c r="AN167" s="12"/>
      <c r="AO167" s="12"/>
      <c r="AP167" s="12"/>
      <c r="AQ167" s="12"/>
      <c r="AR167" s="12"/>
      <c r="AS167" s="12"/>
      <c r="AT167" s="12">
        <v>4.55</v>
      </c>
      <c r="AU167" s="12">
        <f t="shared" si="382"/>
        <v>12.512499999999999</v>
      </c>
      <c r="AV167" s="12">
        <f t="shared" si="383"/>
        <v>33.783749999999998</v>
      </c>
      <c r="AW167" s="12">
        <v>3.8</v>
      </c>
      <c r="AX167" s="12">
        <f t="shared" si="353"/>
        <v>10.45</v>
      </c>
      <c r="AY167" s="12">
        <f t="shared" si="354"/>
        <v>26.125</v>
      </c>
      <c r="AZ167" s="12"/>
      <c r="BA167" s="12"/>
      <c r="BB167" s="12"/>
      <c r="BC167" s="12"/>
      <c r="BD167" s="12"/>
      <c r="BE167" s="12"/>
      <c r="BF167" s="13"/>
      <c r="BG167" s="1">
        <f t="shared" si="293"/>
        <v>0.8</v>
      </c>
      <c r="BH167" s="12">
        <f t="shared" si="291"/>
        <v>0.2</v>
      </c>
      <c r="BI167" s="12">
        <f t="shared" si="294"/>
        <v>1</v>
      </c>
    </row>
    <row r="168" spans="2:61" x14ac:dyDescent="0.35">
      <c r="B168" t="s">
        <v>59</v>
      </c>
      <c r="C168" t="s">
        <v>100</v>
      </c>
      <c r="D168" s="12">
        <f t="shared" si="332"/>
        <v>68.660000000000011</v>
      </c>
      <c r="E168" s="12">
        <f t="shared" si="285"/>
        <v>106.18600000000001</v>
      </c>
      <c r="F168" s="12">
        <f t="shared" si="295"/>
        <v>278.72564000000006</v>
      </c>
      <c r="G168" s="12">
        <v>23.53</v>
      </c>
      <c r="H168" s="12">
        <f t="shared" si="296"/>
        <v>31.530200000000004</v>
      </c>
      <c r="I168" s="12">
        <f t="shared" si="297"/>
        <v>85.131540000000015</v>
      </c>
      <c r="J168" s="12">
        <v>6.5</v>
      </c>
      <c r="K168" s="12">
        <f t="shared" si="298"/>
        <v>8.7100000000000009</v>
      </c>
      <c r="L168" s="12">
        <f t="shared" si="335"/>
        <v>21.775000000000002</v>
      </c>
      <c r="M168" s="12">
        <v>5.07</v>
      </c>
      <c r="N168" s="12">
        <f t="shared" si="299"/>
        <v>11.965199999999999</v>
      </c>
      <c r="O168" s="12">
        <f t="shared" si="300"/>
        <v>29.912999999999997</v>
      </c>
      <c r="P168" s="12">
        <v>4.41</v>
      </c>
      <c r="Q168" s="12">
        <f t="shared" si="384"/>
        <v>10.4076</v>
      </c>
      <c r="R168" s="12">
        <f t="shared" si="385"/>
        <v>26.019000000000002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>
        <v>14.13</v>
      </c>
      <c r="AC168" s="12">
        <f t="shared" ref="AC168" si="387">AB168*1.34</f>
        <v>18.934200000000001</v>
      </c>
      <c r="AD168" s="12">
        <f t="shared" si="315"/>
        <v>51.122340000000008</v>
      </c>
      <c r="AE168" s="12">
        <v>11.82</v>
      </c>
      <c r="AF168" s="12">
        <f t="shared" si="307"/>
        <v>15.838800000000001</v>
      </c>
      <c r="AG168" s="12">
        <f t="shared" si="221"/>
        <v>42.764760000000003</v>
      </c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>
        <v>3.2</v>
      </c>
      <c r="AX168" s="12">
        <f t="shared" si="353"/>
        <v>8.8000000000000007</v>
      </c>
      <c r="AY168" s="12">
        <f t="shared" si="354"/>
        <v>22</v>
      </c>
      <c r="AZ168" s="12"/>
      <c r="BA168" s="12"/>
      <c r="BB168" s="12"/>
      <c r="BC168" s="12"/>
      <c r="BD168" s="12"/>
      <c r="BE168" s="12"/>
      <c r="BF168" s="13"/>
      <c r="BG168" s="1">
        <f t="shared" si="293"/>
        <v>0.77</v>
      </c>
      <c r="BH168" s="12">
        <f t="shared" si="291"/>
        <v>0.23</v>
      </c>
      <c r="BI168" s="12">
        <f t="shared" si="294"/>
        <v>1</v>
      </c>
    </row>
    <row r="169" spans="2:61" x14ac:dyDescent="0.35">
      <c r="B169" t="s">
        <v>101</v>
      </c>
      <c r="C169" t="s">
        <v>102</v>
      </c>
      <c r="D169" s="12">
        <f t="shared" si="332"/>
        <v>68.75</v>
      </c>
      <c r="E169" s="12">
        <f t="shared" si="285"/>
        <v>107.929</v>
      </c>
      <c r="F169" s="12">
        <f t="shared" si="295"/>
        <v>283.85129999999998</v>
      </c>
      <c r="G169" s="12">
        <v>19.3</v>
      </c>
      <c r="H169" s="12">
        <f t="shared" si="296"/>
        <v>25.862000000000002</v>
      </c>
      <c r="I169" s="12">
        <f t="shared" si="297"/>
        <v>69.827400000000011</v>
      </c>
      <c r="J169" s="12">
        <v>8.9499999999999993</v>
      </c>
      <c r="K169" s="12">
        <f t="shared" si="298"/>
        <v>11.993</v>
      </c>
      <c r="L169" s="12">
        <f t="shared" si="335"/>
        <v>29.982500000000002</v>
      </c>
      <c r="M169" s="12">
        <v>3.65</v>
      </c>
      <c r="N169" s="12">
        <f t="shared" si="299"/>
        <v>8.613999999999999</v>
      </c>
      <c r="O169" s="12">
        <f t="shared" si="300"/>
        <v>21.534999999999997</v>
      </c>
      <c r="P169" s="12">
        <v>3.55</v>
      </c>
      <c r="Q169" s="12">
        <f t="shared" si="384"/>
        <v>8.3779999999999983</v>
      </c>
      <c r="R169" s="12">
        <f t="shared" si="385"/>
        <v>20.944999999999997</v>
      </c>
      <c r="S169" s="12"/>
      <c r="T169" s="12"/>
      <c r="U169" s="12"/>
      <c r="V169" s="12"/>
      <c r="W169" s="12"/>
      <c r="X169" s="12"/>
      <c r="Y169" s="12"/>
      <c r="Z169" s="12"/>
      <c r="AA169" s="12"/>
      <c r="AB169" s="12">
        <v>12.45</v>
      </c>
      <c r="AC169" s="12">
        <f t="shared" ref="AC169" si="388">AB169*1.34</f>
        <v>16.683</v>
      </c>
      <c r="AD169" s="12">
        <f t="shared" si="315"/>
        <v>45.0441</v>
      </c>
      <c r="AE169" s="12">
        <v>7.5</v>
      </c>
      <c r="AF169" s="12">
        <f t="shared" si="307"/>
        <v>10.050000000000001</v>
      </c>
      <c r="AG169" s="12">
        <f t="shared" si="221"/>
        <v>27.135000000000005</v>
      </c>
      <c r="AH169" s="12">
        <v>7.35</v>
      </c>
      <c r="AI169" s="12">
        <f t="shared" ref="AI169:AI171" si="389">AH169*1.34</f>
        <v>9.8490000000000002</v>
      </c>
      <c r="AJ169" s="12">
        <f t="shared" ref="AJ169:AJ171" si="390">AI169*2.7</f>
        <v>26.592300000000002</v>
      </c>
      <c r="AK169" s="12"/>
      <c r="AL169" s="12"/>
      <c r="AM169" s="12"/>
      <c r="AN169" s="12"/>
      <c r="AO169" s="12"/>
      <c r="AP169" s="12"/>
      <c r="AQ169" s="12"/>
      <c r="AR169" s="12"/>
      <c r="AS169" s="12"/>
      <c r="AT169" s="12">
        <v>2.8</v>
      </c>
      <c r="AU169" s="12">
        <f t="shared" ref="AU169:AU174" si="391">AT169*2.75</f>
        <v>7.6999999999999993</v>
      </c>
      <c r="AV169" s="12">
        <f t="shared" ref="AV169:AV174" si="392">AU169*2.7</f>
        <v>20.79</v>
      </c>
      <c r="AW169" s="12">
        <v>3.2</v>
      </c>
      <c r="AX169" s="12">
        <f t="shared" si="353"/>
        <v>8.8000000000000007</v>
      </c>
      <c r="AY169" s="12">
        <f t="shared" si="354"/>
        <v>22</v>
      </c>
      <c r="AZ169" s="12"/>
      <c r="BA169" s="12"/>
      <c r="BB169" s="12"/>
      <c r="BC169" s="12">
        <v>9</v>
      </c>
      <c r="BD169" s="12">
        <f t="shared" ref="BD169:BD170" si="393">BC169*0.6</f>
        <v>5.3999999999999995</v>
      </c>
      <c r="BE169" s="12">
        <f t="shared" ref="BE169:BE171" si="394">BD169*2.5</f>
        <v>13.499999999999998</v>
      </c>
      <c r="BF169" s="13"/>
      <c r="BG169" s="1">
        <f t="shared" si="293"/>
        <v>0.77</v>
      </c>
      <c r="BH169" s="12">
        <f t="shared" si="291"/>
        <v>0.23</v>
      </c>
      <c r="BI169" s="12">
        <f t="shared" si="294"/>
        <v>1</v>
      </c>
    </row>
    <row r="170" spans="2:61" x14ac:dyDescent="0.35">
      <c r="B170" t="s">
        <v>39</v>
      </c>
      <c r="C170" t="s">
        <v>66</v>
      </c>
      <c r="D170" s="12">
        <f t="shared" si="332"/>
        <v>68.77000000000001</v>
      </c>
      <c r="E170" s="12">
        <f t="shared" si="285"/>
        <v>109.43389999999999</v>
      </c>
      <c r="F170" s="12">
        <f t="shared" si="295"/>
        <v>287.80927000000003</v>
      </c>
      <c r="G170" s="12">
        <v>18.12</v>
      </c>
      <c r="H170" s="12">
        <f t="shared" si="296"/>
        <v>24.280800000000003</v>
      </c>
      <c r="I170" s="12">
        <f t="shared" si="297"/>
        <v>65.558160000000015</v>
      </c>
      <c r="J170" s="12">
        <v>8.52</v>
      </c>
      <c r="K170" s="12">
        <f t="shared" si="298"/>
        <v>11.4168</v>
      </c>
      <c r="L170" s="12">
        <f t="shared" si="335"/>
        <v>28.542000000000002</v>
      </c>
      <c r="M170" s="12">
        <v>3.52</v>
      </c>
      <c r="N170" s="12">
        <f t="shared" si="299"/>
        <v>8.3071999999999999</v>
      </c>
      <c r="O170" s="12">
        <f t="shared" si="300"/>
        <v>20.768000000000001</v>
      </c>
      <c r="P170" s="12">
        <v>3.18</v>
      </c>
      <c r="Q170" s="12">
        <f t="shared" si="384"/>
        <v>7.5048000000000004</v>
      </c>
      <c r="R170" s="12">
        <f t="shared" si="385"/>
        <v>18.762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>
        <v>11.93</v>
      </c>
      <c r="AC170" s="12">
        <f t="shared" ref="AC170" si="395">AB170*1.34</f>
        <v>15.9862</v>
      </c>
      <c r="AD170" s="12">
        <f t="shared" si="315"/>
        <v>43.162740000000007</v>
      </c>
      <c r="AE170" s="12">
        <v>8.89</v>
      </c>
      <c r="AF170" s="12">
        <f t="shared" si="307"/>
        <v>11.912600000000001</v>
      </c>
      <c r="AG170" s="12">
        <f t="shared" ref="AG170:AG233" si="396">AF170*2.7</f>
        <v>32.164020000000008</v>
      </c>
      <c r="AH170" s="12">
        <v>7.2</v>
      </c>
      <c r="AI170" s="12">
        <f t="shared" si="389"/>
        <v>9.6480000000000015</v>
      </c>
      <c r="AJ170" s="12">
        <f t="shared" si="390"/>
        <v>26.049600000000005</v>
      </c>
      <c r="AK170" s="12"/>
      <c r="AL170" s="12"/>
      <c r="AM170" s="12"/>
      <c r="AN170" s="12"/>
      <c r="AO170" s="12"/>
      <c r="AP170" s="12"/>
      <c r="AQ170" s="12"/>
      <c r="AR170" s="12"/>
      <c r="AS170" s="12"/>
      <c r="AT170" s="12">
        <v>3.38</v>
      </c>
      <c r="AU170" s="12">
        <f t="shared" si="391"/>
        <v>9.2949999999999999</v>
      </c>
      <c r="AV170" s="12">
        <f t="shared" si="392"/>
        <v>25.096500000000002</v>
      </c>
      <c r="AW170" s="12">
        <v>4.03</v>
      </c>
      <c r="AX170" s="12">
        <f t="shared" si="353"/>
        <v>11.082500000000001</v>
      </c>
      <c r="AY170" s="12">
        <f t="shared" si="354"/>
        <v>27.706250000000004</v>
      </c>
      <c r="AZ170" s="12"/>
      <c r="BA170" s="12"/>
      <c r="BB170" s="12"/>
      <c r="BC170" s="12">
        <v>2.06</v>
      </c>
      <c r="BD170" s="12">
        <f t="shared" si="393"/>
        <v>1.236</v>
      </c>
      <c r="BE170" s="12">
        <f t="shared" si="394"/>
        <v>3.09</v>
      </c>
      <c r="BF170" s="13"/>
      <c r="BG170" s="1">
        <f t="shared" si="293"/>
        <v>0.78</v>
      </c>
      <c r="BH170" s="12">
        <f t="shared" si="291"/>
        <v>0.22</v>
      </c>
      <c r="BI170" s="12">
        <f t="shared" si="294"/>
        <v>1</v>
      </c>
    </row>
    <row r="171" spans="2:61" x14ac:dyDescent="0.35">
      <c r="B171" t="s">
        <v>39</v>
      </c>
      <c r="C171" t="s">
        <v>66</v>
      </c>
      <c r="D171" s="12">
        <f t="shared" si="332"/>
        <v>68.84</v>
      </c>
      <c r="E171" s="12">
        <f t="shared" si="285"/>
        <v>107.6764</v>
      </c>
      <c r="F171" s="12">
        <f t="shared" si="295"/>
        <v>283.03984000000003</v>
      </c>
      <c r="G171" s="12">
        <v>19.47</v>
      </c>
      <c r="H171" s="12">
        <f t="shared" si="296"/>
        <v>26.0898</v>
      </c>
      <c r="I171" s="12">
        <f t="shared" si="297"/>
        <v>70.442460000000011</v>
      </c>
      <c r="J171" s="12">
        <v>9.84</v>
      </c>
      <c r="K171" s="12">
        <f t="shared" si="298"/>
        <v>13.185600000000001</v>
      </c>
      <c r="L171" s="12">
        <f t="shared" si="335"/>
        <v>32.963999999999999</v>
      </c>
      <c r="M171" s="12">
        <v>3.2</v>
      </c>
      <c r="N171" s="12">
        <f t="shared" si="299"/>
        <v>7.5519999999999996</v>
      </c>
      <c r="O171" s="12">
        <f t="shared" si="300"/>
        <v>18.88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>
        <v>2.86</v>
      </c>
      <c r="Z171" s="12">
        <f>Y171*2.36</f>
        <v>6.7495999999999992</v>
      </c>
      <c r="AA171" s="12">
        <f t="shared" ref="AA171" si="397">Z171*2.5</f>
        <v>16.873999999999999</v>
      </c>
      <c r="AB171" s="12">
        <v>11.62</v>
      </c>
      <c r="AC171" s="12">
        <f t="shared" ref="AC171" si="398">AB171*1.34</f>
        <v>15.5708</v>
      </c>
      <c r="AD171" s="12">
        <f t="shared" si="315"/>
        <v>42.041160000000005</v>
      </c>
      <c r="AE171" s="12">
        <v>7.99</v>
      </c>
      <c r="AF171" s="12">
        <f t="shared" si="307"/>
        <v>10.706600000000002</v>
      </c>
      <c r="AG171" s="12">
        <f t="shared" si="396"/>
        <v>28.907820000000008</v>
      </c>
      <c r="AH171" s="12">
        <v>7.3</v>
      </c>
      <c r="AI171" s="12">
        <f t="shared" si="389"/>
        <v>9.782</v>
      </c>
      <c r="AJ171" s="12">
        <f t="shared" si="390"/>
        <v>26.4114</v>
      </c>
      <c r="AK171" s="12"/>
      <c r="AL171" s="12"/>
      <c r="AM171" s="12"/>
      <c r="AN171" s="12"/>
      <c r="AO171" s="12"/>
      <c r="AP171" s="12"/>
      <c r="AQ171" s="12"/>
      <c r="AR171" s="12"/>
      <c r="AS171" s="12"/>
      <c r="AT171" s="12">
        <v>2.58</v>
      </c>
      <c r="AU171" s="12">
        <f t="shared" si="391"/>
        <v>7.0950000000000006</v>
      </c>
      <c r="AV171" s="12">
        <f t="shared" si="392"/>
        <v>19.156500000000005</v>
      </c>
      <c r="AW171" s="12">
        <v>3.98</v>
      </c>
      <c r="AX171" s="12">
        <f t="shared" si="353"/>
        <v>10.945</v>
      </c>
      <c r="AY171" s="12">
        <f t="shared" si="354"/>
        <v>27.362500000000001</v>
      </c>
      <c r="AZ171" s="12"/>
      <c r="BA171" s="12"/>
      <c r="BB171" s="12"/>
      <c r="BC171" s="12">
        <v>2.06</v>
      </c>
      <c r="BD171" s="12">
        <f>BC171*0.6</f>
        <v>1.236</v>
      </c>
      <c r="BE171" s="12">
        <f t="shared" si="394"/>
        <v>3.09</v>
      </c>
      <c r="BF171" s="13"/>
      <c r="BG171" s="1">
        <f t="shared" si="293"/>
        <v>0.77</v>
      </c>
      <c r="BH171" s="12">
        <f t="shared" si="291"/>
        <v>0.23</v>
      </c>
      <c r="BI171" s="12">
        <f t="shared" si="294"/>
        <v>1</v>
      </c>
    </row>
    <row r="172" spans="2:61" x14ac:dyDescent="0.35">
      <c r="B172" t="s">
        <v>39</v>
      </c>
      <c r="C172" t="s">
        <v>51</v>
      </c>
      <c r="D172" s="12">
        <f t="shared" si="332"/>
        <v>68.84</v>
      </c>
      <c r="E172" s="12">
        <f t="shared" si="285"/>
        <v>115.1587</v>
      </c>
      <c r="F172" s="12">
        <f t="shared" si="295"/>
        <v>301.85338999999999</v>
      </c>
      <c r="G172" s="12">
        <v>19.309999999999999</v>
      </c>
      <c r="H172" s="12">
        <f t="shared" si="296"/>
        <v>25.875399999999999</v>
      </c>
      <c r="I172" s="12">
        <f t="shared" si="297"/>
        <v>69.863579999999999</v>
      </c>
      <c r="J172" s="12">
        <v>8.17</v>
      </c>
      <c r="K172" s="12">
        <f t="shared" si="298"/>
        <v>10.947800000000001</v>
      </c>
      <c r="L172" s="12">
        <f t="shared" si="335"/>
        <v>27.369500000000002</v>
      </c>
      <c r="M172" s="12">
        <v>5.19</v>
      </c>
      <c r="N172" s="12">
        <f t="shared" si="299"/>
        <v>12.2484</v>
      </c>
      <c r="O172" s="12">
        <f t="shared" si="300"/>
        <v>30.621000000000002</v>
      </c>
      <c r="P172" s="12">
        <v>3.63</v>
      </c>
      <c r="Q172" s="12">
        <f t="shared" ref="Q172:Q174" si="399">P172*2.36</f>
        <v>8.5667999999999989</v>
      </c>
      <c r="R172" s="12">
        <f t="shared" ref="R172:R173" si="400">Q172*2.5</f>
        <v>21.416999999999998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>
        <v>14.45</v>
      </c>
      <c r="AC172" s="12">
        <f t="shared" ref="AC172" si="401">AB172*1.34</f>
        <v>19.363</v>
      </c>
      <c r="AD172" s="12">
        <f t="shared" si="315"/>
        <v>52.280100000000004</v>
      </c>
      <c r="AE172" s="12">
        <v>8.2200000000000006</v>
      </c>
      <c r="AF172" s="12">
        <f t="shared" si="307"/>
        <v>11.014800000000001</v>
      </c>
      <c r="AG172" s="12">
        <f t="shared" si="396"/>
        <v>29.739960000000004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>
        <v>4.92</v>
      </c>
      <c r="AU172" s="12">
        <f t="shared" si="391"/>
        <v>13.53</v>
      </c>
      <c r="AV172" s="12">
        <f t="shared" si="392"/>
        <v>36.530999999999999</v>
      </c>
      <c r="AW172" s="12">
        <v>4.95</v>
      </c>
      <c r="AX172" s="12">
        <f t="shared" si="353"/>
        <v>13.612500000000001</v>
      </c>
      <c r="AY172" s="12">
        <f t="shared" si="354"/>
        <v>34.03125</v>
      </c>
      <c r="AZ172" s="12"/>
      <c r="BA172" s="12"/>
      <c r="BB172" s="12"/>
      <c r="BC172" s="12"/>
      <c r="BD172" s="12"/>
      <c r="BE172" s="12"/>
      <c r="BF172" s="13"/>
      <c r="BG172" s="1">
        <f t="shared" si="293"/>
        <v>0.75</v>
      </c>
      <c r="BH172" s="12">
        <f t="shared" si="291"/>
        <v>0.25</v>
      </c>
      <c r="BI172" s="12">
        <f t="shared" si="294"/>
        <v>1</v>
      </c>
    </row>
    <row r="173" spans="2:61" x14ac:dyDescent="0.35">
      <c r="C173" t="s">
        <v>52</v>
      </c>
      <c r="D173" s="12">
        <f t="shared" si="332"/>
        <v>68.87</v>
      </c>
      <c r="E173" s="12">
        <f t="shared" si="285"/>
        <v>111.02260000000001</v>
      </c>
      <c r="F173" s="12">
        <f t="shared" si="295"/>
        <v>290.67102000000006</v>
      </c>
      <c r="G173" s="12">
        <v>18.03</v>
      </c>
      <c r="H173" s="12">
        <f t="shared" si="296"/>
        <v>24.160200000000003</v>
      </c>
      <c r="I173" s="12">
        <f t="shared" si="297"/>
        <v>65.232540000000014</v>
      </c>
      <c r="J173" s="12">
        <v>7.33</v>
      </c>
      <c r="K173" s="12">
        <f t="shared" si="298"/>
        <v>9.8222000000000005</v>
      </c>
      <c r="L173" s="12">
        <f t="shared" si="335"/>
        <v>24.555500000000002</v>
      </c>
      <c r="M173" s="12">
        <v>4.6900000000000004</v>
      </c>
      <c r="N173" s="12">
        <f t="shared" si="299"/>
        <v>11.0684</v>
      </c>
      <c r="O173" s="12">
        <f t="shared" si="300"/>
        <v>27.670999999999999</v>
      </c>
      <c r="P173" s="12">
        <v>2.04</v>
      </c>
      <c r="Q173" s="12">
        <f t="shared" si="399"/>
        <v>4.8144</v>
      </c>
      <c r="R173" s="12">
        <f t="shared" si="400"/>
        <v>12.036</v>
      </c>
      <c r="S173" s="12"/>
      <c r="T173" s="12"/>
      <c r="U173" s="12"/>
      <c r="V173" s="12"/>
      <c r="W173" s="12"/>
      <c r="X173" s="12"/>
      <c r="Y173" s="12"/>
      <c r="Z173" s="12"/>
      <c r="AA173" s="12"/>
      <c r="AB173" s="12">
        <v>12.36</v>
      </c>
      <c r="AC173" s="12">
        <f t="shared" ref="AC173" si="402">AB173*1.34</f>
        <v>16.5624</v>
      </c>
      <c r="AD173" s="12">
        <f t="shared" si="315"/>
        <v>44.718480000000007</v>
      </c>
      <c r="AE173" s="12">
        <v>8</v>
      </c>
      <c r="AF173" s="12">
        <f t="shared" si="307"/>
        <v>10.72</v>
      </c>
      <c r="AG173" s="12">
        <f t="shared" si="396"/>
        <v>28.944000000000003</v>
      </c>
      <c r="AH173" s="12">
        <v>8</v>
      </c>
      <c r="AI173" s="12">
        <f t="shared" ref="AI173:AI174" si="403">AH173*1.34</f>
        <v>10.72</v>
      </c>
      <c r="AJ173" s="12">
        <f t="shared" ref="AJ173:AJ174" si="404">AI173*2.7</f>
        <v>28.944000000000003</v>
      </c>
      <c r="AK173" s="12"/>
      <c r="AL173" s="12"/>
      <c r="AM173" s="12"/>
      <c r="AN173" s="12"/>
      <c r="AO173" s="12"/>
      <c r="AP173" s="12"/>
      <c r="AQ173" s="12"/>
      <c r="AR173" s="12"/>
      <c r="AS173" s="12"/>
      <c r="AT173" s="12">
        <v>1.24</v>
      </c>
      <c r="AU173" s="12">
        <f t="shared" si="391"/>
        <v>3.41</v>
      </c>
      <c r="AV173" s="12">
        <f t="shared" si="392"/>
        <v>9.2070000000000007</v>
      </c>
      <c r="AW173" s="12">
        <v>7.18</v>
      </c>
      <c r="AX173" s="12">
        <f t="shared" si="353"/>
        <v>19.744999999999997</v>
      </c>
      <c r="AY173" s="12">
        <f t="shared" si="354"/>
        <v>49.362499999999997</v>
      </c>
      <c r="AZ173" s="12"/>
      <c r="BA173" s="12"/>
      <c r="BB173" s="12"/>
      <c r="BC173" s="12"/>
      <c r="BD173" s="12"/>
      <c r="BE173" s="12"/>
      <c r="BF173" s="13"/>
      <c r="BG173" s="1">
        <f t="shared" si="293"/>
        <v>0.8</v>
      </c>
      <c r="BH173" s="12">
        <f t="shared" si="291"/>
        <v>0.2</v>
      </c>
      <c r="BI173" s="12">
        <f t="shared" si="294"/>
        <v>1</v>
      </c>
    </row>
    <row r="174" spans="2:61" x14ac:dyDescent="0.35">
      <c r="B174" t="s">
        <v>39</v>
      </c>
      <c r="C174" t="s">
        <v>74</v>
      </c>
      <c r="D174" s="12">
        <f t="shared" si="332"/>
        <v>68.95</v>
      </c>
      <c r="E174" s="12">
        <f t="shared" si="285"/>
        <v>107.94800000000001</v>
      </c>
      <c r="F174" s="12">
        <f t="shared" si="295"/>
        <v>284.45740000000001</v>
      </c>
      <c r="G174" s="12">
        <v>18</v>
      </c>
      <c r="H174" s="12">
        <f t="shared" si="296"/>
        <v>24.12</v>
      </c>
      <c r="I174" s="12">
        <f t="shared" si="297"/>
        <v>65.124000000000009</v>
      </c>
      <c r="J174" s="12">
        <v>7</v>
      </c>
      <c r="K174" s="12">
        <f t="shared" si="298"/>
        <v>9.3800000000000008</v>
      </c>
      <c r="L174" s="12">
        <f t="shared" si="335"/>
        <v>23.450000000000003</v>
      </c>
      <c r="M174" s="12">
        <v>3.45</v>
      </c>
      <c r="N174" s="12">
        <f t="shared" si="299"/>
        <v>8.1419999999999995</v>
      </c>
      <c r="O174" s="12">
        <f t="shared" si="300"/>
        <v>20.354999999999997</v>
      </c>
      <c r="P174" s="12">
        <v>2.4</v>
      </c>
      <c r="Q174" s="12">
        <f t="shared" si="399"/>
        <v>5.6639999999999997</v>
      </c>
      <c r="R174" s="12">
        <f>Q174*2.5</f>
        <v>14.16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>
        <v>13.15</v>
      </c>
      <c r="AC174" s="12">
        <f t="shared" ref="AC174" si="405">AB174*1.34</f>
        <v>17.621000000000002</v>
      </c>
      <c r="AD174" s="12">
        <f t="shared" si="315"/>
        <v>47.57670000000001</v>
      </c>
      <c r="AE174" s="12">
        <v>9.6</v>
      </c>
      <c r="AF174" s="12">
        <f t="shared" si="307"/>
        <v>12.864000000000001</v>
      </c>
      <c r="AG174" s="12">
        <f t="shared" si="396"/>
        <v>34.732800000000005</v>
      </c>
      <c r="AH174" s="12">
        <v>8.5500000000000007</v>
      </c>
      <c r="AI174" s="12">
        <f t="shared" si="403"/>
        <v>11.457000000000003</v>
      </c>
      <c r="AJ174" s="12">
        <f t="shared" si="404"/>
        <v>30.933900000000008</v>
      </c>
      <c r="AK174" s="12"/>
      <c r="AL174" s="12"/>
      <c r="AM174" s="12"/>
      <c r="AN174" s="12"/>
      <c r="AO174" s="12"/>
      <c r="AP174" s="12"/>
      <c r="AQ174" s="12"/>
      <c r="AR174" s="12"/>
      <c r="AS174" s="12"/>
      <c r="AT174" s="12">
        <v>2.5</v>
      </c>
      <c r="AU174" s="12">
        <f t="shared" si="391"/>
        <v>6.875</v>
      </c>
      <c r="AV174" s="12">
        <f t="shared" si="392"/>
        <v>18.5625</v>
      </c>
      <c r="AW174" s="12">
        <v>4.3</v>
      </c>
      <c r="AX174" s="12">
        <f t="shared" si="353"/>
        <v>11.824999999999999</v>
      </c>
      <c r="AY174" s="12">
        <f t="shared" si="354"/>
        <v>29.5625</v>
      </c>
      <c r="AZ174" s="12"/>
      <c r="BA174" s="12"/>
      <c r="BB174" s="12"/>
      <c r="BC174" s="12"/>
      <c r="BD174" s="12"/>
      <c r="BE174" s="12"/>
      <c r="BF174" s="13"/>
      <c r="BG174" s="1">
        <f t="shared" si="293"/>
        <v>0.81</v>
      </c>
      <c r="BH174" s="12">
        <f t="shared" si="291"/>
        <v>0.19</v>
      </c>
      <c r="BI174" s="12">
        <f t="shared" si="294"/>
        <v>1</v>
      </c>
    </row>
    <row r="175" spans="2:61" x14ac:dyDescent="0.35">
      <c r="C175" t="s">
        <v>61</v>
      </c>
      <c r="D175" s="12">
        <f t="shared" si="332"/>
        <v>69.03</v>
      </c>
      <c r="E175" s="12">
        <f t="shared" si="285"/>
        <v>101.0136</v>
      </c>
      <c r="F175" s="12">
        <f t="shared" si="295"/>
        <v>266.95776000000001</v>
      </c>
      <c r="G175" s="12">
        <v>22.18</v>
      </c>
      <c r="H175" s="12">
        <f t="shared" si="296"/>
        <v>29.7212</v>
      </c>
      <c r="I175" s="12">
        <f t="shared" si="297"/>
        <v>80.247240000000005</v>
      </c>
      <c r="J175" s="12">
        <v>7.72</v>
      </c>
      <c r="K175" s="12">
        <f t="shared" si="298"/>
        <v>10.344800000000001</v>
      </c>
      <c r="L175" s="12">
        <f t="shared" si="335"/>
        <v>25.862000000000002</v>
      </c>
      <c r="M175" s="12">
        <v>5.25</v>
      </c>
      <c r="N175" s="12">
        <f t="shared" si="299"/>
        <v>12.389999999999999</v>
      </c>
      <c r="O175" s="12">
        <f t="shared" si="300"/>
        <v>30.974999999999998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>
        <v>17.690000000000001</v>
      </c>
      <c r="AC175" s="12">
        <f t="shared" ref="AC175" si="406">AB175*1.34</f>
        <v>23.704600000000003</v>
      </c>
      <c r="AD175" s="12">
        <f t="shared" si="315"/>
        <v>64.002420000000015</v>
      </c>
      <c r="AE175" s="12">
        <v>13.95</v>
      </c>
      <c r="AF175" s="12">
        <f t="shared" si="307"/>
        <v>18.693000000000001</v>
      </c>
      <c r="AG175" s="12">
        <f t="shared" si="396"/>
        <v>50.471100000000007</v>
      </c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>
        <v>2.2400000000000002</v>
      </c>
      <c r="AX175" s="12">
        <f t="shared" si="353"/>
        <v>6.16</v>
      </c>
      <c r="AY175" s="12">
        <f t="shared" si="354"/>
        <v>15.4</v>
      </c>
      <c r="AZ175" s="12"/>
      <c r="BA175" s="12"/>
      <c r="BB175" s="12"/>
      <c r="BC175" s="12">
        <f>28.71+23.89</f>
        <v>52.6</v>
      </c>
      <c r="BD175" s="12">
        <f>BC175*0.6</f>
        <v>31.56</v>
      </c>
      <c r="BE175" s="12">
        <f t="shared" ref="BE175" si="407">BD175*2.5</f>
        <v>78.899999999999991</v>
      </c>
      <c r="BF175" s="13"/>
      <c r="BG175" s="1">
        <f t="shared" si="293"/>
        <v>0.81</v>
      </c>
      <c r="BH175" s="12">
        <f t="shared" si="291"/>
        <v>0.19</v>
      </c>
      <c r="BI175" s="12">
        <f t="shared" si="294"/>
        <v>1</v>
      </c>
    </row>
    <row r="176" spans="2:61" x14ac:dyDescent="0.35">
      <c r="C176" t="s">
        <v>52</v>
      </c>
      <c r="D176" s="12">
        <f t="shared" si="332"/>
        <v>69.050000000000011</v>
      </c>
      <c r="E176" s="12">
        <f t="shared" si="285"/>
        <v>111.31180000000001</v>
      </c>
      <c r="F176" s="12">
        <f t="shared" si="295"/>
        <v>291.47358000000003</v>
      </c>
      <c r="G176" s="12">
        <v>18.04</v>
      </c>
      <c r="H176" s="12">
        <f t="shared" si="296"/>
        <v>24.1736</v>
      </c>
      <c r="I176" s="12">
        <f t="shared" si="297"/>
        <v>65.268720000000002</v>
      </c>
      <c r="J176" s="12">
        <v>7.02</v>
      </c>
      <c r="K176" s="12">
        <f t="shared" si="298"/>
        <v>9.4068000000000005</v>
      </c>
      <c r="L176" s="12">
        <f t="shared" si="335"/>
        <v>23.517000000000003</v>
      </c>
      <c r="M176" s="12">
        <v>3.92</v>
      </c>
      <c r="N176" s="12">
        <f t="shared" si="299"/>
        <v>9.251199999999999</v>
      </c>
      <c r="O176" s="12">
        <f t="shared" si="300"/>
        <v>23.127999999999997</v>
      </c>
      <c r="P176" s="12">
        <v>2.94</v>
      </c>
      <c r="Q176" s="12">
        <f>P176*2.36</f>
        <v>6.9383999999999997</v>
      </c>
      <c r="R176" s="12">
        <f>Q176*2.5</f>
        <v>17.346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>
        <v>12.01</v>
      </c>
      <c r="AC176" s="12">
        <f t="shared" ref="AC176" si="408">AB176*1.34</f>
        <v>16.093399999999999</v>
      </c>
      <c r="AD176" s="12">
        <f t="shared" si="315"/>
        <v>43.452179999999998</v>
      </c>
      <c r="AE176" s="12">
        <v>8.3800000000000008</v>
      </c>
      <c r="AF176" s="12">
        <f t="shared" si="307"/>
        <v>11.229200000000002</v>
      </c>
      <c r="AG176" s="12">
        <f t="shared" si="396"/>
        <v>30.318840000000009</v>
      </c>
      <c r="AH176" s="12">
        <v>8.3800000000000008</v>
      </c>
      <c r="AI176" s="12">
        <f t="shared" ref="AI176:AI178" si="409">AH176*1.34</f>
        <v>11.229200000000002</v>
      </c>
      <c r="AJ176" s="12">
        <f>AI176*2.7</f>
        <v>30.318840000000009</v>
      </c>
      <c r="AK176" s="12"/>
      <c r="AL176" s="12"/>
      <c r="AM176" s="12"/>
      <c r="AN176" s="12"/>
      <c r="AO176" s="12"/>
      <c r="AP176" s="12"/>
      <c r="AQ176" s="12"/>
      <c r="AR176" s="12"/>
      <c r="AS176" s="12"/>
      <c r="AT176" s="12">
        <v>1.18</v>
      </c>
      <c r="AU176" s="12">
        <f t="shared" ref="AU176:AU183" si="410">AT176*2.75</f>
        <v>3.2449999999999997</v>
      </c>
      <c r="AV176" s="12">
        <f t="shared" ref="AV176:AV183" si="411">AU176*2.7</f>
        <v>8.7614999999999998</v>
      </c>
      <c r="AW176" s="12">
        <v>7.18</v>
      </c>
      <c r="AX176" s="12">
        <f t="shared" si="353"/>
        <v>19.744999999999997</v>
      </c>
      <c r="AY176" s="12">
        <f t="shared" si="354"/>
        <v>49.362499999999997</v>
      </c>
      <c r="AZ176" s="12"/>
      <c r="BA176" s="12"/>
      <c r="BB176" s="12"/>
      <c r="BC176" s="12"/>
      <c r="BD176" s="12"/>
      <c r="BE176" s="12"/>
      <c r="BF176" s="13"/>
      <c r="BG176" s="1">
        <f t="shared" si="293"/>
        <v>0.8</v>
      </c>
      <c r="BH176" s="12">
        <f t="shared" si="291"/>
        <v>0.2</v>
      </c>
      <c r="BI176" s="12">
        <f t="shared" si="294"/>
        <v>1</v>
      </c>
    </row>
    <row r="177" spans="1:61" x14ac:dyDescent="0.35">
      <c r="A177" t="s">
        <v>57</v>
      </c>
      <c r="B177" t="s">
        <v>39</v>
      </c>
      <c r="C177" t="s">
        <v>67</v>
      </c>
      <c r="D177" s="12">
        <f t="shared" si="332"/>
        <v>69.09</v>
      </c>
      <c r="E177" s="12">
        <f t="shared" si="285"/>
        <v>112.137</v>
      </c>
      <c r="F177" s="12">
        <f t="shared" si="295"/>
        <v>298.68293200000005</v>
      </c>
      <c r="G177" s="12">
        <v>19.224000000000004</v>
      </c>
      <c r="H177" s="12">
        <f t="shared" si="296"/>
        <v>25.760160000000006</v>
      </c>
      <c r="I177" s="12">
        <f t="shared" si="297"/>
        <v>69.552432000000024</v>
      </c>
      <c r="J177" s="12">
        <v>4.8060000000000009</v>
      </c>
      <c r="K177" s="12">
        <f t="shared" si="298"/>
        <v>6.4400400000000015</v>
      </c>
      <c r="L177" s="12">
        <f t="shared" si="335"/>
        <v>16.100100000000005</v>
      </c>
      <c r="M177" s="12">
        <v>5.93</v>
      </c>
      <c r="N177" s="12">
        <f t="shared" si="299"/>
        <v>13.994799999999998</v>
      </c>
      <c r="O177" s="12">
        <f t="shared" si="300"/>
        <v>34.986999999999995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>
        <v>12.14</v>
      </c>
      <c r="AC177" s="12">
        <f t="shared" ref="AC177" si="412">AB177*1.34</f>
        <v>16.267600000000002</v>
      </c>
      <c r="AD177" s="12">
        <f t="shared" si="315"/>
        <v>43.922520000000006</v>
      </c>
      <c r="AE177" s="12">
        <v>8.82</v>
      </c>
      <c r="AF177" s="12">
        <f t="shared" si="307"/>
        <v>11.818800000000001</v>
      </c>
      <c r="AG177" s="12">
        <f t="shared" si="396"/>
        <v>31.910760000000007</v>
      </c>
      <c r="AH177" s="12">
        <v>8.59</v>
      </c>
      <c r="AI177" s="12">
        <f t="shared" si="409"/>
        <v>11.5106</v>
      </c>
      <c r="AJ177" s="12">
        <f>AI177*2.7</f>
        <v>31.078620000000001</v>
      </c>
      <c r="AK177" s="12"/>
      <c r="AL177" s="12"/>
      <c r="AM177" s="12"/>
      <c r="AN177" s="12"/>
      <c r="AO177" s="12"/>
      <c r="AP177" s="12"/>
      <c r="AQ177" s="12"/>
      <c r="AR177" s="12"/>
      <c r="AS177" s="12"/>
      <c r="AT177" s="12">
        <v>9.58</v>
      </c>
      <c r="AU177" s="12">
        <f t="shared" si="410"/>
        <v>26.344999999999999</v>
      </c>
      <c r="AV177" s="12">
        <f t="shared" si="411"/>
        <v>71.131500000000003</v>
      </c>
      <c r="AW177" s="12"/>
      <c r="AX177" s="12"/>
      <c r="AY177" s="12"/>
      <c r="AZ177" s="12"/>
      <c r="BA177" s="12"/>
      <c r="BB177" s="12"/>
      <c r="BC177" s="12"/>
      <c r="BD177" s="12"/>
      <c r="BE177" s="12"/>
      <c r="BF177" s="13"/>
      <c r="BG177" s="1">
        <f t="shared" si="293"/>
        <v>0.84</v>
      </c>
      <c r="BH177" s="12">
        <f t="shared" si="291"/>
        <v>0.16</v>
      </c>
      <c r="BI177" s="12">
        <f t="shared" si="294"/>
        <v>1</v>
      </c>
    </row>
    <row r="178" spans="1:61" x14ac:dyDescent="0.35">
      <c r="C178" t="s">
        <v>52</v>
      </c>
      <c r="D178" s="12">
        <f t="shared" si="332"/>
        <v>69.11</v>
      </c>
      <c r="E178" s="12">
        <f t="shared" si="285"/>
        <v>109.06810000000002</v>
      </c>
      <c r="F178" s="12">
        <f t="shared" si="295"/>
        <v>286.31033000000008</v>
      </c>
      <c r="G178" s="12">
        <v>19.53</v>
      </c>
      <c r="H178" s="12">
        <f t="shared" si="296"/>
        <v>26.170200000000005</v>
      </c>
      <c r="I178" s="12">
        <f t="shared" si="297"/>
        <v>70.659540000000021</v>
      </c>
      <c r="J178" s="12">
        <v>7.48</v>
      </c>
      <c r="K178" s="12">
        <f t="shared" si="298"/>
        <v>10.023200000000001</v>
      </c>
      <c r="L178" s="12">
        <f t="shared" si="335"/>
        <v>25.058000000000003</v>
      </c>
      <c r="M178" s="12">
        <v>3.57</v>
      </c>
      <c r="N178" s="12">
        <f t="shared" si="299"/>
        <v>8.4251999999999985</v>
      </c>
      <c r="O178" s="12">
        <f t="shared" si="300"/>
        <v>21.062999999999995</v>
      </c>
      <c r="P178" s="12">
        <v>2.38</v>
      </c>
      <c r="Q178" s="12">
        <f t="shared" ref="Q178:Q181" si="413">P178*2.36</f>
        <v>5.6167999999999996</v>
      </c>
      <c r="R178" s="12">
        <f t="shared" ref="R178:R181" si="414">Q178*2.5</f>
        <v>14.041999999999998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>
        <v>12.4</v>
      </c>
      <c r="AC178" s="12">
        <f t="shared" ref="AC178" si="415">AB178*1.34</f>
        <v>16.616000000000003</v>
      </c>
      <c r="AD178" s="12">
        <f t="shared" si="315"/>
        <v>44.863200000000013</v>
      </c>
      <c r="AE178" s="12">
        <v>8.2100000000000009</v>
      </c>
      <c r="AF178" s="12">
        <f t="shared" si="307"/>
        <v>11.001400000000002</v>
      </c>
      <c r="AG178" s="12">
        <f t="shared" si="396"/>
        <v>29.703780000000009</v>
      </c>
      <c r="AH178" s="12">
        <v>8.17</v>
      </c>
      <c r="AI178" s="12">
        <f t="shared" si="409"/>
        <v>10.947800000000001</v>
      </c>
      <c r="AJ178" s="12">
        <f>AI178*2.7</f>
        <v>29.559060000000006</v>
      </c>
      <c r="AK178" s="12"/>
      <c r="AL178" s="12"/>
      <c r="AM178" s="12"/>
      <c r="AN178" s="12"/>
      <c r="AO178" s="12"/>
      <c r="AP178" s="12"/>
      <c r="AQ178" s="12"/>
      <c r="AR178" s="12"/>
      <c r="AS178" s="12"/>
      <c r="AT178" s="12">
        <v>1.26</v>
      </c>
      <c r="AU178" s="12">
        <f t="shared" si="410"/>
        <v>3.4649999999999999</v>
      </c>
      <c r="AV178" s="12">
        <f t="shared" si="411"/>
        <v>9.355500000000001</v>
      </c>
      <c r="AW178" s="12">
        <v>6.11</v>
      </c>
      <c r="AX178" s="12">
        <f>AW178*2.75</f>
        <v>16.802500000000002</v>
      </c>
      <c r="AY178" s="12">
        <f t="shared" ref="AY178:AY179" si="416">AX178*2.5</f>
        <v>42.006250000000009</v>
      </c>
      <c r="AZ178" s="12"/>
      <c r="BA178" s="12"/>
      <c r="BB178" s="12"/>
      <c r="BC178" s="12"/>
      <c r="BD178" s="12"/>
      <c r="BE178" s="12"/>
      <c r="BF178" s="13"/>
      <c r="BG178" s="1">
        <f t="shared" si="293"/>
        <v>0.81</v>
      </c>
      <c r="BH178" s="12">
        <f t="shared" si="291"/>
        <v>0.19</v>
      </c>
      <c r="BI178" s="12">
        <f t="shared" si="294"/>
        <v>1</v>
      </c>
    </row>
    <row r="179" spans="1:61" x14ac:dyDescent="0.35">
      <c r="B179" t="s">
        <v>92</v>
      </c>
      <c r="C179" t="s">
        <v>93</v>
      </c>
      <c r="D179" s="12">
        <f t="shared" si="332"/>
        <v>69.150000000000006</v>
      </c>
      <c r="E179" s="12">
        <f t="shared" si="285"/>
        <v>111.49680000000001</v>
      </c>
      <c r="F179" s="12">
        <f t="shared" si="295"/>
        <v>292.28273999999999</v>
      </c>
      <c r="G179" s="12">
        <v>17.27</v>
      </c>
      <c r="H179" s="12">
        <f t="shared" si="296"/>
        <v>23.1418</v>
      </c>
      <c r="I179" s="12">
        <f t="shared" si="297"/>
        <v>62.482860000000002</v>
      </c>
      <c r="J179" s="12">
        <v>9.06</v>
      </c>
      <c r="K179" s="12">
        <f t="shared" si="298"/>
        <v>12.140400000000001</v>
      </c>
      <c r="L179" s="12">
        <f t="shared" si="335"/>
        <v>30.351000000000003</v>
      </c>
      <c r="M179" s="12">
        <v>4.3099999999999996</v>
      </c>
      <c r="N179" s="12">
        <f t="shared" si="299"/>
        <v>10.171599999999998</v>
      </c>
      <c r="O179" s="12">
        <f t="shared" si="300"/>
        <v>25.428999999999995</v>
      </c>
      <c r="P179" s="12">
        <v>4.01</v>
      </c>
      <c r="Q179" s="12">
        <f t="shared" si="413"/>
        <v>9.4635999999999996</v>
      </c>
      <c r="R179" s="12">
        <f t="shared" si="414"/>
        <v>23.658999999999999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>
        <v>16.34</v>
      </c>
      <c r="AC179" s="12">
        <f t="shared" ref="AC179" si="417">AB179*1.34</f>
        <v>21.895600000000002</v>
      </c>
      <c r="AD179" s="12">
        <f t="shared" si="315"/>
        <v>59.118120000000012</v>
      </c>
      <c r="AE179" s="12">
        <v>10.82</v>
      </c>
      <c r="AF179" s="12">
        <f t="shared" si="307"/>
        <v>14.498800000000001</v>
      </c>
      <c r="AG179" s="12">
        <f t="shared" si="396"/>
        <v>39.146760000000008</v>
      </c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>
        <v>2.97</v>
      </c>
      <c r="AU179" s="12">
        <f t="shared" si="410"/>
        <v>8.1675000000000004</v>
      </c>
      <c r="AV179" s="12">
        <f t="shared" si="411"/>
        <v>22.052250000000004</v>
      </c>
      <c r="AW179" s="12">
        <v>4.37</v>
      </c>
      <c r="AX179" s="12">
        <f>AW179*2.75</f>
        <v>12.0175</v>
      </c>
      <c r="AY179" s="12">
        <f t="shared" si="416"/>
        <v>30.043749999999999</v>
      </c>
      <c r="AZ179" s="12"/>
      <c r="BA179" s="12"/>
      <c r="BB179" s="12"/>
      <c r="BC179" s="12">
        <v>10.220000000000001</v>
      </c>
      <c r="BD179" s="12">
        <f>BC179*0.6</f>
        <v>6.1320000000000006</v>
      </c>
      <c r="BE179" s="12">
        <f t="shared" ref="BE179:BE180" si="418">BD179*2.5</f>
        <v>15.330000000000002</v>
      </c>
      <c r="BF179" s="13"/>
      <c r="BG179" s="1">
        <f t="shared" si="293"/>
        <v>0.75</v>
      </c>
      <c r="BH179" s="12">
        <f t="shared" si="291"/>
        <v>0.25</v>
      </c>
      <c r="BI179" s="12">
        <f t="shared" si="294"/>
        <v>1</v>
      </c>
    </row>
    <row r="180" spans="1:61" x14ac:dyDescent="0.35">
      <c r="C180" t="s">
        <v>65</v>
      </c>
      <c r="D180" s="12">
        <f t="shared" si="332"/>
        <v>69.2</v>
      </c>
      <c r="E180" s="12">
        <f t="shared" si="285"/>
        <v>108.63250000000002</v>
      </c>
      <c r="F180" s="12">
        <f t="shared" si="295"/>
        <v>288.41095000000007</v>
      </c>
      <c r="G180" s="12">
        <v>19.100000000000001</v>
      </c>
      <c r="H180" s="12">
        <f t="shared" si="296"/>
        <v>25.594000000000005</v>
      </c>
      <c r="I180" s="12">
        <f t="shared" si="297"/>
        <v>69.103800000000021</v>
      </c>
      <c r="J180" s="12">
        <v>7</v>
      </c>
      <c r="K180" s="12">
        <f t="shared" si="298"/>
        <v>9.3800000000000008</v>
      </c>
      <c r="L180" s="12">
        <f t="shared" si="335"/>
        <v>23.450000000000003</v>
      </c>
      <c r="M180" s="12">
        <v>3.25</v>
      </c>
      <c r="N180" s="12">
        <f t="shared" si="299"/>
        <v>7.67</v>
      </c>
      <c r="O180" s="12">
        <f t="shared" si="300"/>
        <v>19.175000000000001</v>
      </c>
      <c r="P180" s="12">
        <v>3.15</v>
      </c>
      <c r="Q180" s="12">
        <f t="shared" si="413"/>
        <v>7.4339999999999993</v>
      </c>
      <c r="R180" s="12">
        <f t="shared" si="414"/>
        <v>18.584999999999997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>
        <v>11.8</v>
      </c>
      <c r="AC180" s="12">
        <f t="shared" ref="AC180" si="419">AB180*1.34</f>
        <v>15.812000000000001</v>
      </c>
      <c r="AD180" s="12">
        <f t="shared" si="315"/>
        <v>42.692400000000006</v>
      </c>
      <c r="AE180" s="12">
        <v>10.1</v>
      </c>
      <c r="AF180" s="12">
        <f t="shared" si="307"/>
        <v>13.534000000000001</v>
      </c>
      <c r="AG180" s="12">
        <f t="shared" si="396"/>
        <v>36.541800000000002</v>
      </c>
      <c r="AH180" s="12">
        <v>8.15</v>
      </c>
      <c r="AI180" s="12">
        <f t="shared" ref="AI180:AI185" si="420">AH180*1.34</f>
        <v>10.921000000000001</v>
      </c>
      <c r="AJ180" s="12">
        <f t="shared" ref="AJ180:AJ185" si="421">AI180*2.7</f>
        <v>29.486700000000006</v>
      </c>
      <c r="AK180" s="12"/>
      <c r="AL180" s="12"/>
      <c r="AM180" s="12"/>
      <c r="AN180" s="12"/>
      <c r="AO180" s="12"/>
      <c r="AP180" s="12"/>
      <c r="AQ180" s="12"/>
      <c r="AR180" s="12"/>
      <c r="AS180" s="12"/>
      <c r="AT180" s="12">
        <v>6.65</v>
      </c>
      <c r="AU180" s="12">
        <f t="shared" si="410"/>
        <v>18.287500000000001</v>
      </c>
      <c r="AV180" s="12">
        <f t="shared" si="411"/>
        <v>49.376250000000006</v>
      </c>
      <c r="AW180" s="12"/>
      <c r="AX180" s="12"/>
      <c r="AY180" s="12"/>
      <c r="AZ180" s="12"/>
      <c r="BA180" s="12"/>
      <c r="BB180" s="12"/>
      <c r="BC180" s="12">
        <v>1.6</v>
      </c>
      <c r="BD180" s="12">
        <f>BC180*0.6</f>
        <v>0.96</v>
      </c>
      <c r="BE180" s="12">
        <f t="shared" si="418"/>
        <v>2.4</v>
      </c>
      <c r="BF180" s="13"/>
      <c r="BG180" s="1">
        <f t="shared" si="293"/>
        <v>0.81</v>
      </c>
      <c r="BH180" s="12">
        <f t="shared" si="291"/>
        <v>0.19</v>
      </c>
      <c r="BI180" s="12">
        <f t="shared" si="294"/>
        <v>1</v>
      </c>
    </row>
    <row r="181" spans="1:61" x14ac:dyDescent="0.35">
      <c r="B181" t="s">
        <v>39</v>
      </c>
      <c r="C181" t="s">
        <v>74</v>
      </c>
      <c r="D181" s="12">
        <f t="shared" si="332"/>
        <v>69.300000000000011</v>
      </c>
      <c r="E181" s="12">
        <f t="shared" si="285"/>
        <v>111.03450000000001</v>
      </c>
      <c r="F181" s="12">
        <f t="shared" si="295"/>
        <v>291.71805000000006</v>
      </c>
      <c r="G181" s="12">
        <v>18.2</v>
      </c>
      <c r="H181" s="12">
        <f t="shared" si="296"/>
        <v>24.388000000000002</v>
      </c>
      <c r="I181" s="12">
        <f t="shared" si="297"/>
        <v>65.847600000000014</v>
      </c>
      <c r="J181" s="12">
        <v>7</v>
      </c>
      <c r="K181" s="12">
        <f t="shared" si="298"/>
        <v>9.3800000000000008</v>
      </c>
      <c r="L181" s="12">
        <f t="shared" si="335"/>
        <v>23.450000000000003</v>
      </c>
      <c r="M181" s="12">
        <v>4.1500000000000004</v>
      </c>
      <c r="N181" s="12">
        <f t="shared" si="299"/>
        <v>9.7940000000000005</v>
      </c>
      <c r="O181" s="12">
        <f t="shared" si="300"/>
        <v>24.484999999999999</v>
      </c>
      <c r="P181" s="12">
        <v>2.4</v>
      </c>
      <c r="Q181" s="12">
        <f t="shared" si="413"/>
        <v>5.6639999999999997</v>
      </c>
      <c r="R181" s="12">
        <f t="shared" si="414"/>
        <v>14.16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>
        <v>11</v>
      </c>
      <c r="AC181" s="12">
        <f t="shared" ref="AC181" si="422">AB181*1.34</f>
        <v>14.74</v>
      </c>
      <c r="AD181" s="12">
        <f t="shared" si="315"/>
        <v>39.798000000000002</v>
      </c>
      <c r="AE181" s="12">
        <v>9.6</v>
      </c>
      <c r="AF181" s="12">
        <f t="shared" si="307"/>
        <v>12.864000000000001</v>
      </c>
      <c r="AG181" s="12">
        <f t="shared" si="396"/>
        <v>34.732800000000005</v>
      </c>
      <c r="AH181" s="12">
        <v>8.8000000000000007</v>
      </c>
      <c r="AI181" s="12">
        <f t="shared" si="420"/>
        <v>11.792000000000002</v>
      </c>
      <c r="AJ181" s="12">
        <f t="shared" si="421"/>
        <v>31.838400000000007</v>
      </c>
      <c r="AK181" s="12"/>
      <c r="AL181" s="12"/>
      <c r="AM181" s="12"/>
      <c r="AN181" s="12"/>
      <c r="AO181" s="12"/>
      <c r="AP181" s="12"/>
      <c r="AQ181" s="12"/>
      <c r="AR181" s="12"/>
      <c r="AS181" s="12"/>
      <c r="AT181" s="12">
        <v>2.5</v>
      </c>
      <c r="AU181" s="12">
        <f t="shared" si="410"/>
        <v>6.875</v>
      </c>
      <c r="AV181" s="12">
        <f t="shared" si="411"/>
        <v>18.5625</v>
      </c>
      <c r="AW181" s="12">
        <v>5.65</v>
      </c>
      <c r="AX181" s="12">
        <f t="shared" ref="AX181:AX197" si="423">AW181*2.75</f>
        <v>15.537500000000001</v>
      </c>
      <c r="AY181" s="12">
        <f t="shared" ref="AY181:AY197" si="424">AX181*2.5</f>
        <v>38.84375</v>
      </c>
      <c r="AZ181" s="12"/>
      <c r="BA181" s="12"/>
      <c r="BB181" s="12"/>
      <c r="BC181" s="12"/>
      <c r="BD181" s="12"/>
      <c r="BE181" s="12"/>
      <c r="BF181" s="13"/>
      <c r="BG181" s="1">
        <f t="shared" si="293"/>
        <v>0.8</v>
      </c>
      <c r="BH181" s="12">
        <f t="shared" si="291"/>
        <v>0.2</v>
      </c>
      <c r="BI181" s="12">
        <f t="shared" si="294"/>
        <v>1</v>
      </c>
    </row>
    <row r="182" spans="1:61" x14ac:dyDescent="0.35">
      <c r="B182" t="s">
        <v>39</v>
      </c>
      <c r="C182" t="s">
        <v>51</v>
      </c>
      <c r="D182" s="12">
        <f t="shared" si="332"/>
        <v>69.37</v>
      </c>
      <c r="E182" s="12">
        <f t="shared" si="285"/>
        <v>105.7424</v>
      </c>
      <c r="F182" s="12">
        <f t="shared" si="295"/>
        <v>279.89928000000003</v>
      </c>
      <c r="G182" s="12">
        <v>20.29</v>
      </c>
      <c r="H182" s="12">
        <f t="shared" si="296"/>
        <v>27.188600000000001</v>
      </c>
      <c r="I182" s="12">
        <f t="shared" si="297"/>
        <v>73.409220000000005</v>
      </c>
      <c r="J182" s="12">
        <v>7.14</v>
      </c>
      <c r="K182" s="12">
        <f t="shared" si="298"/>
        <v>9.5676000000000005</v>
      </c>
      <c r="L182" s="12">
        <f t="shared" si="335"/>
        <v>23.919</v>
      </c>
      <c r="M182" s="12">
        <v>3.44</v>
      </c>
      <c r="N182" s="12">
        <f t="shared" si="299"/>
        <v>8.1183999999999994</v>
      </c>
      <c r="O182" s="12">
        <f t="shared" si="300"/>
        <v>20.295999999999999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>
        <v>12.35</v>
      </c>
      <c r="AC182" s="12">
        <f t="shared" ref="AC182" si="425">AB182*1.34</f>
        <v>16.548999999999999</v>
      </c>
      <c r="AD182" s="12">
        <f t="shared" si="315"/>
        <v>44.682300000000005</v>
      </c>
      <c r="AE182" s="12">
        <v>10.89</v>
      </c>
      <c r="AF182" s="12">
        <f t="shared" si="307"/>
        <v>14.592600000000001</v>
      </c>
      <c r="AG182" s="12">
        <f t="shared" si="396"/>
        <v>39.400020000000005</v>
      </c>
      <c r="AH182" s="12">
        <v>8.68</v>
      </c>
      <c r="AI182" s="12">
        <f t="shared" si="420"/>
        <v>11.6312</v>
      </c>
      <c r="AJ182" s="12">
        <f t="shared" si="421"/>
        <v>31.404240000000001</v>
      </c>
      <c r="AK182" s="12"/>
      <c r="AL182" s="12"/>
      <c r="AM182" s="12"/>
      <c r="AN182" s="12"/>
      <c r="AO182" s="12"/>
      <c r="AP182" s="12"/>
      <c r="AQ182" s="12"/>
      <c r="AR182" s="12"/>
      <c r="AS182" s="12"/>
      <c r="AT182" s="12">
        <v>2.82</v>
      </c>
      <c r="AU182" s="12">
        <f t="shared" si="410"/>
        <v>7.7549999999999999</v>
      </c>
      <c r="AV182" s="12">
        <f t="shared" si="411"/>
        <v>20.938500000000001</v>
      </c>
      <c r="AW182" s="12">
        <v>3.76</v>
      </c>
      <c r="AX182" s="12">
        <f t="shared" si="423"/>
        <v>10.34</v>
      </c>
      <c r="AY182" s="12">
        <f t="shared" si="424"/>
        <v>25.85</v>
      </c>
      <c r="AZ182" s="12"/>
      <c r="BA182" s="12"/>
      <c r="BB182" s="12"/>
      <c r="BC182" s="12"/>
      <c r="BD182" s="12"/>
      <c r="BE182" s="12"/>
      <c r="BF182" s="13"/>
      <c r="BG182" s="1">
        <f t="shared" si="293"/>
        <v>0.85</v>
      </c>
      <c r="BH182" s="12">
        <f t="shared" si="291"/>
        <v>0.15</v>
      </c>
      <c r="BI182" s="12">
        <f t="shared" si="294"/>
        <v>1</v>
      </c>
    </row>
    <row r="183" spans="1:61" x14ac:dyDescent="0.35">
      <c r="B183" t="s">
        <v>39</v>
      </c>
      <c r="C183" t="s">
        <v>74</v>
      </c>
      <c r="D183" s="12">
        <f t="shared" si="332"/>
        <v>69.399999999999991</v>
      </c>
      <c r="E183" s="12">
        <f t="shared" si="285"/>
        <v>112.65799999999999</v>
      </c>
      <c r="F183" s="12">
        <f t="shared" si="295"/>
        <v>295.38610000000006</v>
      </c>
      <c r="G183" s="12">
        <v>18.45</v>
      </c>
      <c r="H183" s="12">
        <f t="shared" si="296"/>
        <v>24.722999999999999</v>
      </c>
      <c r="I183" s="12">
        <f t="shared" si="297"/>
        <v>66.752099999999999</v>
      </c>
      <c r="J183" s="12">
        <v>7</v>
      </c>
      <c r="K183" s="12">
        <f t="shared" si="298"/>
        <v>9.3800000000000008</v>
      </c>
      <c r="L183" s="12">
        <f t="shared" si="335"/>
        <v>23.450000000000003</v>
      </c>
      <c r="M183" s="12">
        <v>3.9</v>
      </c>
      <c r="N183" s="12">
        <f t="shared" si="299"/>
        <v>9.2039999999999988</v>
      </c>
      <c r="O183" s="12">
        <f t="shared" si="300"/>
        <v>23.009999999999998</v>
      </c>
      <c r="P183" s="12">
        <v>3.35</v>
      </c>
      <c r="Q183" s="12">
        <f>P183*2.36</f>
        <v>7.9059999999999997</v>
      </c>
      <c r="R183" s="12">
        <f>Q183*2.5</f>
        <v>19.765000000000001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>
        <v>11.45</v>
      </c>
      <c r="AC183" s="12">
        <f t="shared" ref="AC183" si="426">AB183*1.34</f>
        <v>15.343</v>
      </c>
      <c r="AD183" s="12">
        <f t="shared" si="315"/>
        <v>41.426100000000005</v>
      </c>
      <c r="AE183" s="12">
        <v>9.15</v>
      </c>
      <c r="AF183" s="12">
        <f t="shared" si="307"/>
        <v>12.261000000000001</v>
      </c>
      <c r="AG183" s="12">
        <f t="shared" si="396"/>
        <v>33.104700000000008</v>
      </c>
      <c r="AH183" s="12">
        <v>7.4</v>
      </c>
      <c r="AI183" s="12">
        <f t="shared" si="420"/>
        <v>9.9160000000000004</v>
      </c>
      <c r="AJ183" s="12">
        <f t="shared" si="421"/>
        <v>26.773200000000003</v>
      </c>
      <c r="AK183" s="12"/>
      <c r="AL183" s="12"/>
      <c r="AM183" s="12"/>
      <c r="AN183" s="12"/>
      <c r="AO183" s="12"/>
      <c r="AP183" s="12"/>
      <c r="AQ183" s="12"/>
      <c r="AR183" s="12"/>
      <c r="AS183" s="12"/>
      <c r="AT183" s="12">
        <v>2.35</v>
      </c>
      <c r="AU183" s="12">
        <f t="shared" si="410"/>
        <v>6.4625000000000004</v>
      </c>
      <c r="AV183" s="12">
        <f t="shared" si="411"/>
        <v>17.44875</v>
      </c>
      <c r="AW183" s="12">
        <v>6.35</v>
      </c>
      <c r="AX183" s="12">
        <f t="shared" si="423"/>
        <v>17.462499999999999</v>
      </c>
      <c r="AY183" s="12">
        <f t="shared" si="424"/>
        <v>43.65625</v>
      </c>
      <c r="AZ183" s="12"/>
      <c r="BA183" s="12"/>
      <c r="BB183" s="12"/>
      <c r="BC183" s="12"/>
      <c r="BD183" s="12"/>
      <c r="BE183" s="12"/>
      <c r="BF183" s="13"/>
      <c r="BG183" s="1">
        <f t="shared" si="293"/>
        <v>0.79</v>
      </c>
      <c r="BH183" s="12">
        <f t="shared" si="291"/>
        <v>0.21</v>
      </c>
      <c r="BI183" s="12">
        <f t="shared" si="294"/>
        <v>1</v>
      </c>
    </row>
    <row r="184" spans="1:61" x14ac:dyDescent="0.35">
      <c r="B184" t="s">
        <v>39</v>
      </c>
      <c r="C184" t="s">
        <v>53</v>
      </c>
      <c r="D184" s="12">
        <f t="shared" si="332"/>
        <v>69.45</v>
      </c>
      <c r="E184" s="12">
        <f t="shared" si="285"/>
        <v>106.461</v>
      </c>
      <c r="F184" s="12">
        <f t="shared" si="295"/>
        <v>279.83390000000003</v>
      </c>
      <c r="G184" s="12">
        <v>19.399999999999999</v>
      </c>
      <c r="H184" s="12">
        <f t="shared" si="296"/>
        <v>25.995999999999999</v>
      </c>
      <c r="I184" s="12">
        <f t="shared" si="297"/>
        <v>70.1892</v>
      </c>
      <c r="J184" s="12">
        <v>7.1</v>
      </c>
      <c r="K184" s="12">
        <f t="shared" si="298"/>
        <v>9.5139999999999993</v>
      </c>
      <c r="L184" s="12">
        <f t="shared" si="335"/>
        <v>23.784999999999997</v>
      </c>
      <c r="M184" s="12">
        <v>3.85</v>
      </c>
      <c r="N184" s="12">
        <f t="shared" si="299"/>
        <v>9.0860000000000003</v>
      </c>
      <c r="O184" s="12">
        <f t="shared" si="300"/>
        <v>22.715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>
        <v>12.95</v>
      </c>
      <c r="AC184" s="12">
        <f t="shared" ref="AC184" si="427">AB184*1.34</f>
        <v>17.353000000000002</v>
      </c>
      <c r="AD184" s="12">
        <f t="shared" si="315"/>
        <v>46.853100000000005</v>
      </c>
      <c r="AE184" s="12">
        <v>9.35</v>
      </c>
      <c r="AF184" s="12">
        <f t="shared" si="307"/>
        <v>12.529</v>
      </c>
      <c r="AG184" s="12">
        <f t="shared" si="396"/>
        <v>33.828299999999999</v>
      </c>
      <c r="AH184" s="12">
        <v>9.35</v>
      </c>
      <c r="AI184" s="12">
        <f t="shared" si="420"/>
        <v>12.529</v>
      </c>
      <c r="AJ184" s="12">
        <f t="shared" si="421"/>
        <v>33.828299999999999</v>
      </c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>
        <v>4.8</v>
      </c>
      <c r="AX184" s="12">
        <f t="shared" si="423"/>
        <v>13.2</v>
      </c>
      <c r="AY184" s="12">
        <f t="shared" si="424"/>
        <v>33</v>
      </c>
      <c r="AZ184" s="12">
        <v>2.65</v>
      </c>
      <c r="BA184" s="12">
        <f>AZ184*2.36</f>
        <v>6.2539999999999996</v>
      </c>
      <c r="BB184" s="12">
        <f>BA184*2.5</f>
        <v>15.634999999999998</v>
      </c>
      <c r="BC184" s="12"/>
      <c r="BD184" s="12"/>
      <c r="BE184" s="12"/>
      <c r="BF184" s="13"/>
      <c r="BG184" s="1">
        <f t="shared" si="293"/>
        <v>0.84</v>
      </c>
      <c r="BH184" s="12">
        <f t="shared" si="291"/>
        <v>0.16</v>
      </c>
      <c r="BI184" s="12">
        <f t="shared" si="294"/>
        <v>1</v>
      </c>
    </row>
    <row r="185" spans="1:61" x14ac:dyDescent="0.35">
      <c r="C185" t="s">
        <v>64</v>
      </c>
      <c r="D185" s="12">
        <f t="shared" si="332"/>
        <v>69.489999999999995</v>
      </c>
      <c r="E185" s="12">
        <f t="shared" si="285"/>
        <v>112.2722</v>
      </c>
      <c r="F185" s="12">
        <f t="shared" si="295"/>
        <v>294.97865999999999</v>
      </c>
      <c r="G185" s="12">
        <v>18.32</v>
      </c>
      <c r="H185" s="12">
        <f t="shared" si="296"/>
        <v>24.548800000000004</v>
      </c>
      <c r="I185" s="12">
        <f t="shared" si="297"/>
        <v>66.28176000000002</v>
      </c>
      <c r="J185" s="12">
        <v>7.47</v>
      </c>
      <c r="K185" s="12">
        <f t="shared" si="298"/>
        <v>10.0098</v>
      </c>
      <c r="L185" s="12">
        <f t="shared" si="335"/>
        <v>25.0245</v>
      </c>
      <c r="M185" s="12">
        <v>3.59</v>
      </c>
      <c r="N185" s="12">
        <f t="shared" si="299"/>
        <v>8.4723999999999986</v>
      </c>
      <c r="O185" s="12">
        <f t="shared" si="300"/>
        <v>21.180999999999997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>
        <v>2.97</v>
      </c>
      <c r="Z185" s="12">
        <f>Y185*2.36</f>
        <v>7.0091999999999999</v>
      </c>
      <c r="AA185" s="12">
        <f t="shared" ref="AA185" si="428">Z185*2.5</f>
        <v>17.523</v>
      </c>
      <c r="AB185" s="12">
        <v>10.98</v>
      </c>
      <c r="AC185" s="12">
        <f t="shared" ref="AC185" si="429">AB185*1.34</f>
        <v>14.713200000000002</v>
      </c>
      <c r="AD185" s="12">
        <f t="shared" si="315"/>
        <v>39.725640000000006</v>
      </c>
      <c r="AE185" s="12">
        <v>8.6999999999999993</v>
      </c>
      <c r="AF185" s="12">
        <f t="shared" si="307"/>
        <v>11.657999999999999</v>
      </c>
      <c r="AG185" s="12">
        <f t="shared" si="396"/>
        <v>31.476600000000001</v>
      </c>
      <c r="AH185" s="12">
        <v>8.6199999999999992</v>
      </c>
      <c r="AI185" s="12">
        <f t="shared" si="420"/>
        <v>11.550799999999999</v>
      </c>
      <c r="AJ185" s="12">
        <f t="shared" si="421"/>
        <v>31.187159999999999</v>
      </c>
      <c r="AK185" s="12"/>
      <c r="AL185" s="12"/>
      <c r="AM185" s="12"/>
      <c r="AN185" s="12"/>
      <c r="AO185" s="12"/>
      <c r="AP185" s="12"/>
      <c r="AQ185" s="12"/>
      <c r="AR185" s="12"/>
      <c r="AS185" s="12"/>
      <c r="AT185" s="12">
        <v>3.28</v>
      </c>
      <c r="AU185" s="12">
        <f t="shared" ref="AU185:AU215" si="430">AT185*2.75</f>
        <v>9.02</v>
      </c>
      <c r="AV185" s="12">
        <f t="shared" ref="AV185:AV215" si="431">AU185*2.7</f>
        <v>24.353999999999999</v>
      </c>
      <c r="AW185" s="12">
        <v>5.56</v>
      </c>
      <c r="AX185" s="12">
        <f t="shared" si="423"/>
        <v>15.29</v>
      </c>
      <c r="AY185" s="12">
        <f t="shared" si="424"/>
        <v>38.224999999999994</v>
      </c>
      <c r="AZ185" s="12"/>
      <c r="BA185" s="12"/>
      <c r="BB185" s="12"/>
      <c r="BC185" s="12"/>
      <c r="BD185" s="12"/>
      <c r="BE185" s="12"/>
      <c r="BF185" s="13"/>
      <c r="BG185" s="1">
        <f t="shared" si="293"/>
        <v>0.8</v>
      </c>
      <c r="BH185" s="12">
        <f t="shared" si="291"/>
        <v>0.2</v>
      </c>
      <c r="BI185" s="12">
        <f t="shared" si="294"/>
        <v>1</v>
      </c>
    </row>
    <row r="186" spans="1:61" x14ac:dyDescent="0.35">
      <c r="B186" t="s">
        <v>81</v>
      </c>
      <c r="C186" t="s">
        <v>82</v>
      </c>
      <c r="D186" s="12">
        <f t="shared" si="332"/>
        <v>69.599999999999994</v>
      </c>
      <c r="E186" s="12">
        <f t="shared" si="285"/>
        <v>117.81</v>
      </c>
      <c r="F186" s="12">
        <f t="shared" si="295"/>
        <v>308.75940000000003</v>
      </c>
      <c r="G186" s="12">
        <v>18.3</v>
      </c>
      <c r="H186" s="12">
        <f t="shared" si="296"/>
        <v>24.522000000000002</v>
      </c>
      <c r="I186" s="12">
        <f t="shared" si="297"/>
        <v>66.209400000000016</v>
      </c>
      <c r="J186" s="12">
        <v>8.1</v>
      </c>
      <c r="K186" s="12">
        <f t="shared" si="298"/>
        <v>10.854000000000001</v>
      </c>
      <c r="L186" s="12">
        <f t="shared" si="335"/>
        <v>27.135000000000002</v>
      </c>
      <c r="M186" s="12">
        <v>5.2</v>
      </c>
      <c r="N186" s="12">
        <f t="shared" si="299"/>
        <v>12.272</v>
      </c>
      <c r="O186" s="12">
        <f t="shared" si="300"/>
        <v>30.68</v>
      </c>
      <c r="P186" s="12">
        <v>3.5</v>
      </c>
      <c r="Q186" s="12">
        <f t="shared" ref="Q186:Q190" si="432">P186*2.36</f>
        <v>8.26</v>
      </c>
      <c r="R186" s="12">
        <f t="shared" ref="R186:R190" si="433">Q186*2.5</f>
        <v>20.65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>
        <v>12.2</v>
      </c>
      <c r="AC186" s="12">
        <f t="shared" ref="AC186" si="434">AB186*1.34</f>
        <v>16.347999999999999</v>
      </c>
      <c r="AD186" s="12">
        <f t="shared" si="315"/>
        <v>44.139600000000002</v>
      </c>
      <c r="AE186" s="12">
        <v>10.3</v>
      </c>
      <c r="AF186" s="12">
        <f t="shared" si="307"/>
        <v>13.802000000000001</v>
      </c>
      <c r="AG186" s="12">
        <f t="shared" si="396"/>
        <v>37.265400000000007</v>
      </c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>
        <v>6</v>
      </c>
      <c r="AU186" s="12">
        <f t="shared" si="430"/>
        <v>16.5</v>
      </c>
      <c r="AV186" s="12">
        <f t="shared" si="431"/>
        <v>44.550000000000004</v>
      </c>
      <c r="AW186" s="12">
        <v>2.8</v>
      </c>
      <c r="AX186" s="12">
        <f t="shared" si="423"/>
        <v>7.6999999999999993</v>
      </c>
      <c r="AY186" s="12">
        <f t="shared" si="424"/>
        <v>19.25</v>
      </c>
      <c r="AZ186" s="12">
        <v>3.2</v>
      </c>
      <c r="BA186" s="12">
        <f>AZ186*2.36</f>
        <v>7.5519999999999996</v>
      </c>
      <c r="BB186" s="12">
        <f t="shared" ref="BB186:BB187" si="435">BA186*2.5</f>
        <v>18.88</v>
      </c>
      <c r="BC186" s="12">
        <v>4.8</v>
      </c>
      <c r="BD186" s="12">
        <f>BC186*0.6</f>
        <v>2.88</v>
      </c>
      <c r="BE186" s="12">
        <f t="shared" ref="BE186:BE187" si="436">BD186*2.5</f>
        <v>7.1999999999999993</v>
      </c>
      <c r="BF186" s="13"/>
      <c r="BG186" s="1">
        <f t="shared" si="293"/>
        <v>0.76</v>
      </c>
      <c r="BH186" s="12">
        <f t="shared" si="291"/>
        <v>0.24</v>
      </c>
      <c r="BI186" s="12">
        <f t="shared" si="294"/>
        <v>1</v>
      </c>
    </row>
    <row r="187" spans="1:61" x14ac:dyDescent="0.35">
      <c r="B187" t="s">
        <v>101</v>
      </c>
      <c r="C187" t="s">
        <v>102</v>
      </c>
      <c r="D187" s="12">
        <f t="shared" si="332"/>
        <v>69.649999999999991</v>
      </c>
      <c r="E187" s="12">
        <f t="shared" si="285"/>
        <v>110.6845</v>
      </c>
      <c r="F187" s="12">
        <f t="shared" si="295"/>
        <v>291.18004999999999</v>
      </c>
      <c r="G187" s="12">
        <v>17.05</v>
      </c>
      <c r="H187" s="12">
        <f t="shared" si="296"/>
        <v>22.847000000000001</v>
      </c>
      <c r="I187" s="12">
        <f t="shared" si="297"/>
        <v>61.686900000000009</v>
      </c>
      <c r="J187" s="12">
        <v>8.35</v>
      </c>
      <c r="K187" s="12">
        <f t="shared" si="298"/>
        <v>11.189</v>
      </c>
      <c r="L187" s="12">
        <f t="shared" si="335"/>
        <v>27.9725</v>
      </c>
      <c r="M187" s="12">
        <v>4</v>
      </c>
      <c r="N187" s="12">
        <f t="shared" si="299"/>
        <v>9.44</v>
      </c>
      <c r="O187" s="12">
        <f t="shared" si="300"/>
        <v>23.599999999999998</v>
      </c>
      <c r="P187" s="12">
        <v>3.9</v>
      </c>
      <c r="Q187" s="12">
        <f t="shared" si="432"/>
        <v>9.2039999999999988</v>
      </c>
      <c r="R187" s="12">
        <f t="shared" si="433"/>
        <v>23.009999999999998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>
        <v>14.1</v>
      </c>
      <c r="AC187" s="12">
        <f t="shared" ref="AC187" si="437">AB187*1.34</f>
        <v>18.894000000000002</v>
      </c>
      <c r="AD187" s="12">
        <f t="shared" si="315"/>
        <v>51.01380000000001</v>
      </c>
      <c r="AE187" s="12">
        <v>7.9</v>
      </c>
      <c r="AF187" s="12">
        <f t="shared" si="307"/>
        <v>10.586</v>
      </c>
      <c r="AG187" s="12">
        <f t="shared" si="396"/>
        <v>28.582200000000004</v>
      </c>
      <c r="AH187" s="12">
        <v>7.55</v>
      </c>
      <c r="AI187" s="12">
        <f t="shared" ref="AI187:AI191" si="438">AH187*1.34</f>
        <v>10.117000000000001</v>
      </c>
      <c r="AJ187" s="12">
        <f t="shared" ref="AJ187:AJ191" si="439">AI187*2.7</f>
        <v>27.315900000000003</v>
      </c>
      <c r="AK187" s="12"/>
      <c r="AL187" s="12"/>
      <c r="AM187" s="12"/>
      <c r="AN187" s="12"/>
      <c r="AO187" s="12"/>
      <c r="AP187" s="12"/>
      <c r="AQ187" s="12"/>
      <c r="AR187" s="12"/>
      <c r="AS187" s="12"/>
      <c r="AT187" s="12">
        <v>3.6</v>
      </c>
      <c r="AU187" s="12">
        <f t="shared" si="430"/>
        <v>9.9</v>
      </c>
      <c r="AV187" s="12">
        <f t="shared" si="431"/>
        <v>26.730000000000004</v>
      </c>
      <c r="AW187" s="12">
        <v>2.4500000000000002</v>
      </c>
      <c r="AX187" s="12">
        <f t="shared" si="423"/>
        <v>6.7375000000000007</v>
      </c>
      <c r="AY187" s="12">
        <f t="shared" si="424"/>
        <v>16.84375</v>
      </c>
      <c r="AZ187" s="12">
        <v>0.75</v>
      </c>
      <c r="BA187" s="12">
        <f>AZ187*2.36</f>
        <v>1.77</v>
      </c>
      <c r="BB187" s="12">
        <f t="shared" si="435"/>
        <v>4.4249999999999998</v>
      </c>
      <c r="BC187" s="12">
        <v>13</v>
      </c>
      <c r="BD187" s="12">
        <f>BC187*0.6</f>
        <v>7.8</v>
      </c>
      <c r="BE187" s="12">
        <f t="shared" si="436"/>
        <v>19.5</v>
      </c>
      <c r="BF187" s="13"/>
      <c r="BG187" s="1">
        <f t="shared" si="293"/>
        <v>0.77</v>
      </c>
      <c r="BH187" s="12">
        <f t="shared" si="291"/>
        <v>0.23</v>
      </c>
      <c r="BI187" s="12">
        <f t="shared" si="294"/>
        <v>1</v>
      </c>
    </row>
    <row r="188" spans="1:61" x14ac:dyDescent="0.35">
      <c r="A188" t="s">
        <v>57</v>
      </c>
      <c r="C188" t="s">
        <v>64</v>
      </c>
      <c r="D188" s="12">
        <f t="shared" si="332"/>
        <v>69.709999999999994</v>
      </c>
      <c r="E188" s="12">
        <f t="shared" si="285"/>
        <v>111.23200000000001</v>
      </c>
      <c r="F188" s="12">
        <f t="shared" si="295"/>
        <v>292.30246</v>
      </c>
      <c r="G188" s="12">
        <v>19.489999999999998</v>
      </c>
      <c r="H188" s="12">
        <f t="shared" si="296"/>
        <v>26.116599999999998</v>
      </c>
      <c r="I188" s="12">
        <f t="shared" si="297"/>
        <v>70.51482</v>
      </c>
      <c r="J188" s="12">
        <v>7.68</v>
      </c>
      <c r="K188" s="12">
        <f t="shared" si="298"/>
        <v>10.2912</v>
      </c>
      <c r="L188" s="12">
        <f t="shared" si="335"/>
        <v>25.728000000000002</v>
      </c>
      <c r="M188" s="12">
        <v>3.39</v>
      </c>
      <c r="N188" s="12">
        <f t="shared" si="299"/>
        <v>8.0003999999999991</v>
      </c>
      <c r="O188" s="12">
        <f t="shared" si="300"/>
        <v>20.000999999999998</v>
      </c>
      <c r="P188" s="12">
        <v>4.46</v>
      </c>
      <c r="Q188" s="12">
        <f t="shared" si="432"/>
        <v>10.525599999999999</v>
      </c>
      <c r="R188" s="12">
        <f t="shared" si="433"/>
        <v>26.313999999999997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>
        <v>10.63</v>
      </c>
      <c r="AC188" s="12">
        <f t="shared" ref="AC188" si="440">AB188*1.34</f>
        <v>14.244200000000001</v>
      </c>
      <c r="AD188" s="12">
        <f t="shared" si="315"/>
        <v>38.459340000000005</v>
      </c>
      <c r="AE188" s="12">
        <v>9.08</v>
      </c>
      <c r="AF188" s="12">
        <f t="shared" si="307"/>
        <v>12.167200000000001</v>
      </c>
      <c r="AG188" s="12">
        <f t="shared" si="396"/>
        <v>32.851440000000004</v>
      </c>
      <c r="AH188" s="12">
        <v>8.02</v>
      </c>
      <c r="AI188" s="12">
        <f t="shared" si="438"/>
        <v>10.7468</v>
      </c>
      <c r="AJ188" s="12">
        <f t="shared" si="439"/>
        <v>29.016360000000002</v>
      </c>
      <c r="AK188" s="12"/>
      <c r="AL188" s="12"/>
      <c r="AM188" s="12"/>
      <c r="AN188" s="12"/>
      <c r="AO188" s="12"/>
      <c r="AP188" s="12"/>
      <c r="AQ188" s="12"/>
      <c r="AR188" s="12"/>
      <c r="AS188" s="12"/>
      <c r="AT188" s="12">
        <v>2.85</v>
      </c>
      <c r="AU188" s="12">
        <f t="shared" si="430"/>
        <v>7.8375000000000004</v>
      </c>
      <c r="AV188" s="12">
        <f t="shared" si="431"/>
        <v>21.161250000000003</v>
      </c>
      <c r="AW188" s="12">
        <v>4.1100000000000003</v>
      </c>
      <c r="AX188" s="12">
        <f t="shared" si="423"/>
        <v>11.3025</v>
      </c>
      <c r="AY188" s="12">
        <f t="shared" si="424"/>
        <v>28.256250000000001</v>
      </c>
      <c r="AZ188" s="12"/>
      <c r="BA188" s="12"/>
      <c r="BB188" s="12"/>
      <c r="BC188" s="12"/>
      <c r="BD188" s="12"/>
      <c r="BE188" s="12"/>
      <c r="BF188" s="13"/>
      <c r="BG188" s="1">
        <f t="shared" si="293"/>
        <v>0.78</v>
      </c>
      <c r="BH188" s="12">
        <f t="shared" si="291"/>
        <v>0.22</v>
      </c>
      <c r="BI188" s="12">
        <f t="shared" si="294"/>
        <v>1</v>
      </c>
    </row>
    <row r="189" spans="1:61" x14ac:dyDescent="0.35">
      <c r="B189" t="s">
        <v>39</v>
      </c>
      <c r="C189" t="s">
        <v>74</v>
      </c>
      <c r="D189" s="12">
        <f t="shared" si="332"/>
        <v>69.75</v>
      </c>
      <c r="E189" s="12">
        <f t="shared" si="285"/>
        <v>110.709</v>
      </c>
      <c r="F189" s="12">
        <f t="shared" si="295"/>
        <v>291.32320000000004</v>
      </c>
      <c r="G189" s="12">
        <v>18</v>
      </c>
      <c r="H189" s="12">
        <f t="shared" si="296"/>
        <v>24.12</v>
      </c>
      <c r="I189" s="12">
        <f t="shared" si="297"/>
        <v>65.124000000000009</v>
      </c>
      <c r="J189" s="12">
        <v>7.1</v>
      </c>
      <c r="K189" s="12">
        <f t="shared" si="298"/>
        <v>9.5139999999999993</v>
      </c>
      <c r="L189" s="12">
        <f t="shared" si="335"/>
        <v>23.784999999999997</v>
      </c>
      <c r="M189" s="12">
        <v>4.1500000000000004</v>
      </c>
      <c r="N189" s="12">
        <f t="shared" si="299"/>
        <v>9.7940000000000005</v>
      </c>
      <c r="O189" s="12">
        <f t="shared" si="300"/>
        <v>24.484999999999999</v>
      </c>
      <c r="P189" s="12">
        <v>2.25</v>
      </c>
      <c r="Q189" s="12">
        <f t="shared" si="432"/>
        <v>5.31</v>
      </c>
      <c r="R189" s="12">
        <f t="shared" si="433"/>
        <v>13.274999999999999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>
        <v>11.75</v>
      </c>
      <c r="AC189" s="12">
        <f t="shared" ref="AC189" si="441">AB189*1.34</f>
        <v>15.745000000000001</v>
      </c>
      <c r="AD189" s="12">
        <f t="shared" si="315"/>
        <v>42.511500000000005</v>
      </c>
      <c r="AE189" s="12">
        <v>9.75</v>
      </c>
      <c r="AF189" s="12">
        <f t="shared" si="307"/>
        <v>13.065000000000001</v>
      </c>
      <c r="AG189" s="12">
        <f t="shared" si="396"/>
        <v>35.275500000000008</v>
      </c>
      <c r="AH189" s="12">
        <v>9.15</v>
      </c>
      <c r="AI189" s="12">
        <f t="shared" si="438"/>
        <v>12.261000000000001</v>
      </c>
      <c r="AJ189" s="12">
        <f t="shared" si="439"/>
        <v>33.104700000000008</v>
      </c>
      <c r="AK189" s="12"/>
      <c r="AL189" s="12"/>
      <c r="AM189" s="12"/>
      <c r="AN189" s="12"/>
      <c r="AO189" s="12"/>
      <c r="AP189" s="12"/>
      <c r="AQ189" s="12"/>
      <c r="AR189" s="12"/>
      <c r="AS189" s="12"/>
      <c r="AT189" s="12">
        <v>2.75</v>
      </c>
      <c r="AU189" s="12">
        <f t="shared" si="430"/>
        <v>7.5625</v>
      </c>
      <c r="AV189" s="12">
        <f t="shared" si="431"/>
        <v>20.418750000000003</v>
      </c>
      <c r="AW189" s="12">
        <v>4.8499999999999996</v>
      </c>
      <c r="AX189" s="12">
        <f t="shared" si="423"/>
        <v>13.337499999999999</v>
      </c>
      <c r="AY189" s="12">
        <f t="shared" si="424"/>
        <v>33.34375</v>
      </c>
      <c r="AZ189" s="12"/>
      <c r="BA189" s="12"/>
      <c r="BB189" s="12"/>
      <c r="BC189" s="12"/>
      <c r="BD189" s="12"/>
      <c r="BE189" s="12"/>
      <c r="BF189" s="13"/>
      <c r="BG189" s="1">
        <f t="shared" si="293"/>
        <v>0.81</v>
      </c>
      <c r="BH189" s="12">
        <f t="shared" si="291"/>
        <v>0.19</v>
      </c>
      <c r="BI189" s="12">
        <f t="shared" si="294"/>
        <v>1</v>
      </c>
    </row>
    <row r="190" spans="1:61" x14ac:dyDescent="0.35">
      <c r="B190" t="s">
        <v>39</v>
      </c>
      <c r="C190" t="s">
        <v>51</v>
      </c>
      <c r="D190" s="12">
        <f t="shared" si="332"/>
        <v>69.75</v>
      </c>
      <c r="E190" s="12">
        <f t="shared" si="285"/>
        <v>107.343</v>
      </c>
      <c r="F190" s="12">
        <f t="shared" si="295"/>
        <v>282.37931999999995</v>
      </c>
      <c r="G190" s="12">
        <v>18.04</v>
      </c>
      <c r="H190" s="12">
        <f t="shared" si="296"/>
        <v>24.1736</v>
      </c>
      <c r="I190" s="12">
        <f t="shared" si="297"/>
        <v>65.268720000000002</v>
      </c>
      <c r="J190" s="12">
        <v>9.76</v>
      </c>
      <c r="K190" s="12">
        <f t="shared" si="298"/>
        <v>13.0784</v>
      </c>
      <c r="L190" s="12">
        <f t="shared" si="335"/>
        <v>32.695999999999998</v>
      </c>
      <c r="M190" s="12">
        <v>4.6100000000000003</v>
      </c>
      <c r="N190" s="12">
        <f t="shared" si="299"/>
        <v>10.8796</v>
      </c>
      <c r="O190" s="12">
        <f t="shared" si="300"/>
        <v>27.198999999999998</v>
      </c>
      <c r="P190" s="12">
        <v>3.19</v>
      </c>
      <c r="Q190" s="12">
        <f t="shared" si="432"/>
        <v>7.5283999999999995</v>
      </c>
      <c r="R190" s="12">
        <f t="shared" si="433"/>
        <v>18.820999999999998</v>
      </c>
      <c r="S190" s="12"/>
      <c r="T190" s="12"/>
      <c r="U190" s="12"/>
      <c r="V190" s="12"/>
      <c r="W190" s="12"/>
      <c r="X190" s="12"/>
      <c r="Y190" s="12"/>
      <c r="Z190" s="12"/>
      <c r="AA190" s="12"/>
      <c r="AB190" s="12">
        <v>12.92</v>
      </c>
      <c r="AC190" s="12">
        <f t="shared" ref="AC190" si="442">AB190*1.34</f>
        <v>17.312799999999999</v>
      </c>
      <c r="AD190" s="12">
        <f t="shared" si="315"/>
        <v>46.74456</v>
      </c>
      <c r="AE190" s="12">
        <v>8.64</v>
      </c>
      <c r="AF190" s="12">
        <f t="shared" si="307"/>
        <v>11.577600000000002</v>
      </c>
      <c r="AG190" s="12">
        <f t="shared" si="396"/>
        <v>31.259520000000009</v>
      </c>
      <c r="AH190" s="12">
        <v>8.39</v>
      </c>
      <c r="AI190" s="12">
        <f t="shared" si="438"/>
        <v>11.242600000000001</v>
      </c>
      <c r="AJ190" s="12">
        <f t="shared" si="439"/>
        <v>30.355020000000007</v>
      </c>
      <c r="AK190" s="12"/>
      <c r="AL190" s="12"/>
      <c r="AM190" s="12"/>
      <c r="AN190" s="12"/>
      <c r="AO190" s="12"/>
      <c r="AP190" s="12"/>
      <c r="AQ190" s="12"/>
      <c r="AR190" s="12"/>
      <c r="AS190" s="12"/>
      <c r="AT190" s="12">
        <v>2.11</v>
      </c>
      <c r="AU190" s="12">
        <f t="shared" si="430"/>
        <v>5.8024999999999993</v>
      </c>
      <c r="AV190" s="12">
        <f t="shared" si="431"/>
        <v>15.666749999999999</v>
      </c>
      <c r="AW190" s="12">
        <v>2.09</v>
      </c>
      <c r="AX190" s="12">
        <f t="shared" si="423"/>
        <v>5.7474999999999996</v>
      </c>
      <c r="AY190" s="12">
        <f t="shared" si="424"/>
        <v>14.368749999999999</v>
      </c>
      <c r="AZ190" s="12"/>
      <c r="BA190" s="12"/>
      <c r="BB190" s="12"/>
      <c r="BC190" s="12"/>
      <c r="BD190" s="12"/>
      <c r="BE190" s="12"/>
      <c r="BF190" s="13"/>
      <c r="BG190" s="1">
        <f t="shared" si="293"/>
        <v>0.75</v>
      </c>
      <c r="BH190" s="12">
        <f t="shared" si="291"/>
        <v>0.25</v>
      </c>
      <c r="BI190" s="12">
        <f t="shared" si="294"/>
        <v>1</v>
      </c>
    </row>
    <row r="191" spans="1:61" x14ac:dyDescent="0.35">
      <c r="B191" t="s">
        <v>39</v>
      </c>
      <c r="C191" t="s">
        <v>68</v>
      </c>
      <c r="D191" s="12">
        <f t="shared" si="332"/>
        <v>69.8</v>
      </c>
      <c r="E191" s="12">
        <f t="shared" si="285"/>
        <v>109.64320000000002</v>
      </c>
      <c r="F191" s="12">
        <f t="shared" si="295"/>
        <v>287.9643200000001</v>
      </c>
      <c r="G191" s="12">
        <v>18.93</v>
      </c>
      <c r="H191" s="12">
        <f t="shared" si="296"/>
        <v>25.366200000000003</v>
      </c>
      <c r="I191" s="12">
        <f t="shared" si="297"/>
        <v>68.488740000000007</v>
      </c>
      <c r="J191" s="12">
        <v>10</v>
      </c>
      <c r="K191" s="12">
        <f t="shared" si="298"/>
        <v>13.4</v>
      </c>
      <c r="L191" s="12">
        <f t="shared" si="335"/>
        <v>33.5</v>
      </c>
      <c r="M191" s="12">
        <v>4.41</v>
      </c>
      <c r="N191" s="12">
        <f t="shared" si="299"/>
        <v>10.4076</v>
      </c>
      <c r="O191" s="12">
        <f t="shared" si="300"/>
        <v>26.019000000000002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>
        <v>2.4</v>
      </c>
      <c r="Z191" s="12">
        <f>Y191*2.36</f>
        <v>5.6639999999999997</v>
      </c>
      <c r="AA191" s="12">
        <f t="shared" ref="AA191" si="443">Z191*2.5</f>
        <v>14.16</v>
      </c>
      <c r="AB191" s="12">
        <v>10.91</v>
      </c>
      <c r="AC191" s="12">
        <f t="shared" ref="AC191" si="444">AB191*1.34</f>
        <v>14.619400000000001</v>
      </c>
      <c r="AD191" s="12">
        <f t="shared" si="315"/>
        <v>39.472380000000001</v>
      </c>
      <c r="AE191" s="12">
        <v>8.5</v>
      </c>
      <c r="AF191" s="12">
        <f t="shared" si="307"/>
        <v>11.39</v>
      </c>
      <c r="AG191" s="12">
        <f t="shared" si="396"/>
        <v>30.753000000000004</v>
      </c>
      <c r="AH191" s="12">
        <v>8.15</v>
      </c>
      <c r="AI191" s="12">
        <f t="shared" si="438"/>
        <v>10.921000000000001</v>
      </c>
      <c r="AJ191" s="12">
        <f t="shared" si="439"/>
        <v>29.486700000000006</v>
      </c>
      <c r="AK191" s="12"/>
      <c r="AL191" s="12"/>
      <c r="AM191" s="12"/>
      <c r="AN191" s="12"/>
      <c r="AO191" s="12"/>
      <c r="AP191" s="12"/>
      <c r="AQ191" s="12"/>
      <c r="AR191" s="12"/>
      <c r="AS191" s="12"/>
      <c r="AT191" s="12">
        <v>2.54</v>
      </c>
      <c r="AU191" s="12">
        <f t="shared" si="430"/>
        <v>6.9850000000000003</v>
      </c>
      <c r="AV191" s="12">
        <f t="shared" si="431"/>
        <v>18.859500000000001</v>
      </c>
      <c r="AW191" s="12">
        <v>3.96</v>
      </c>
      <c r="AX191" s="12">
        <f t="shared" si="423"/>
        <v>10.89</v>
      </c>
      <c r="AY191" s="12">
        <f t="shared" si="424"/>
        <v>27.225000000000001</v>
      </c>
      <c r="AZ191" s="12"/>
      <c r="BA191" s="12"/>
      <c r="BB191" s="12"/>
      <c r="BC191" s="12"/>
      <c r="BD191" s="12"/>
      <c r="BE191" s="12"/>
      <c r="BF191" s="13"/>
      <c r="BG191" s="1">
        <f t="shared" si="293"/>
        <v>0.76</v>
      </c>
      <c r="BH191" s="12">
        <f t="shared" si="291"/>
        <v>0.24</v>
      </c>
      <c r="BI191" s="12">
        <f t="shared" si="294"/>
        <v>1</v>
      </c>
    </row>
    <row r="192" spans="1:61" x14ac:dyDescent="0.35">
      <c r="B192" t="s">
        <v>38</v>
      </c>
      <c r="C192" t="s">
        <v>44</v>
      </c>
      <c r="D192" s="12">
        <f t="shared" si="332"/>
        <v>69.8</v>
      </c>
      <c r="E192" s="12">
        <f t="shared" si="285"/>
        <v>112.11100000000002</v>
      </c>
      <c r="F192" s="12">
        <f t="shared" si="295"/>
        <v>293.73509999999999</v>
      </c>
      <c r="G192" s="12">
        <v>21.9</v>
      </c>
      <c r="H192" s="12">
        <f t="shared" si="296"/>
        <v>29.346</v>
      </c>
      <c r="I192" s="12">
        <f t="shared" si="297"/>
        <v>79.234200000000001</v>
      </c>
      <c r="J192" s="12">
        <v>8.6</v>
      </c>
      <c r="K192" s="12">
        <f t="shared" si="298"/>
        <v>11.524000000000001</v>
      </c>
      <c r="L192" s="12">
        <f t="shared" si="335"/>
        <v>28.810000000000002</v>
      </c>
      <c r="M192" s="12">
        <v>4.4000000000000004</v>
      </c>
      <c r="N192" s="12">
        <f t="shared" si="299"/>
        <v>10.384</v>
      </c>
      <c r="O192" s="12">
        <f t="shared" si="300"/>
        <v>25.96</v>
      </c>
      <c r="P192" s="12">
        <v>4</v>
      </c>
      <c r="Q192" s="12">
        <f>P192*2.36</f>
        <v>9.44</v>
      </c>
      <c r="R192" s="12">
        <f>Q192*2.5</f>
        <v>23.599999999999998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>
        <v>13.7</v>
      </c>
      <c r="AC192" s="12">
        <f t="shared" ref="AC192" si="445">AB192*1.34</f>
        <v>18.358000000000001</v>
      </c>
      <c r="AD192" s="12">
        <f t="shared" si="315"/>
        <v>49.566600000000008</v>
      </c>
      <c r="AE192" s="12">
        <v>10.1</v>
      </c>
      <c r="AF192" s="12">
        <f t="shared" si="307"/>
        <v>13.534000000000001</v>
      </c>
      <c r="AG192" s="12">
        <f t="shared" si="396"/>
        <v>36.541800000000002</v>
      </c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>
        <v>2.2000000000000002</v>
      </c>
      <c r="AU192" s="12">
        <f t="shared" si="430"/>
        <v>6.0500000000000007</v>
      </c>
      <c r="AV192" s="12">
        <f t="shared" si="431"/>
        <v>16.335000000000004</v>
      </c>
      <c r="AW192" s="12">
        <v>4.9000000000000004</v>
      </c>
      <c r="AX192" s="12">
        <f t="shared" si="423"/>
        <v>13.475000000000001</v>
      </c>
      <c r="AY192" s="12">
        <f t="shared" si="424"/>
        <v>33.6875</v>
      </c>
      <c r="AZ192" s="12"/>
      <c r="BA192" s="12"/>
      <c r="BB192" s="12"/>
      <c r="BC192" s="12">
        <v>10.1</v>
      </c>
      <c r="BD192" s="12">
        <f>BC192*0.6</f>
        <v>6.06</v>
      </c>
      <c r="BE192" s="12">
        <f t="shared" ref="BE192:BE193" si="446">BD192*2.5</f>
        <v>15.149999999999999</v>
      </c>
      <c r="BF192" s="13"/>
      <c r="BG192" s="1">
        <f t="shared" si="293"/>
        <v>0.76</v>
      </c>
      <c r="BH192" s="12">
        <f t="shared" si="291"/>
        <v>0.24</v>
      </c>
      <c r="BI192" s="12">
        <f t="shared" si="294"/>
        <v>1</v>
      </c>
    </row>
    <row r="193" spans="2:61" x14ac:dyDescent="0.35">
      <c r="C193" t="s">
        <v>64</v>
      </c>
      <c r="D193" s="12">
        <f t="shared" si="332"/>
        <v>69.820000000000007</v>
      </c>
      <c r="E193" s="12">
        <f t="shared" si="285"/>
        <v>111.92</v>
      </c>
      <c r="F193" s="12">
        <f t="shared" si="295"/>
        <v>293.98214000000002</v>
      </c>
      <c r="G193" s="12">
        <v>19.899999999999999</v>
      </c>
      <c r="H193" s="12">
        <f t="shared" si="296"/>
        <v>26.666</v>
      </c>
      <c r="I193" s="12">
        <f t="shared" si="297"/>
        <v>71.998200000000011</v>
      </c>
      <c r="J193" s="12">
        <v>6.61</v>
      </c>
      <c r="K193" s="12">
        <f t="shared" si="298"/>
        <v>8.8574000000000002</v>
      </c>
      <c r="L193" s="12">
        <f t="shared" si="335"/>
        <v>22.1435</v>
      </c>
      <c r="M193" s="12">
        <v>4.46</v>
      </c>
      <c r="N193" s="12">
        <f t="shared" si="299"/>
        <v>10.525599999999999</v>
      </c>
      <c r="O193" s="12">
        <f t="shared" si="300"/>
        <v>26.313999999999997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>
        <v>2.93</v>
      </c>
      <c r="Z193" s="12">
        <f>Y193*2.36</f>
        <v>6.9147999999999996</v>
      </c>
      <c r="AA193" s="12">
        <f t="shared" ref="AA193" si="447">Z193*2.5</f>
        <v>17.286999999999999</v>
      </c>
      <c r="AB193" s="12">
        <v>10.68</v>
      </c>
      <c r="AC193" s="12">
        <f t="shared" ref="AC193" si="448">AB193*1.34</f>
        <v>14.311200000000001</v>
      </c>
      <c r="AD193" s="12">
        <f t="shared" si="315"/>
        <v>38.640240000000006</v>
      </c>
      <c r="AE193" s="12">
        <v>8.69</v>
      </c>
      <c r="AF193" s="12">
        <f t="shared" si="307"/>
        <v>11.644600000000001</v>
      </c>
      <c r="AG193" s="12">
        <f t="shared" si="396"/>
        <v>31.440420000000003</v>
      </c>
      <c r="AH193" s="12">
        <v>8.2100000000000009</v>
      </c>
      <c r="AI193" s="12">
        <f t="shared" ref="AI193:AI194" si="449">AH193*1.34</f>
        <v>11.001400000000002</v>
      </c>
      <c r="AJ193" s="12">
        <f t="shared" ref="AJ193:AJ194" si="450">AI193*2.7</f>
        <v>29.703780000000009</v>
      </c>
      <c r="AK193" s="12"/>
      <c r="AL193" s="12"/>
      <c r="AM193" s="12"/>
      <c r="AN193" s="12"/>
      <c r="AO193" s="12"/>
      <c r="AP193" s="12"/>
      <c r="AQ193" s="12"/>
      <c r="AR193" s="12"/>
      <c r="AS193" s="12"/>
      <c r="AT193" s="12">
        <v>2.65</v>
      </c>
      <c r="AU193" s="12">
        <f t="shared" si="430"/>
        <v>7.2874999999999996</v>
      </c>
      <c r="AV193" s="12">
        <f t="shared" si="431"/>
        <v>19.67625</v>
      </c>
      <c r="AW193" s="12">
        <v>3.29</v>
      </c>
      <c r="AX193" s="12">
        <f t="shared" si="423"/>
        <v>9.0474999999999994</v>
      </c>
      <c r="AY193" s="12">
        <f t="shared" si="424"/>
        <v>22.618749999999999</v>
      </c>
      <c r="AZ193" s="12">
        <v>2.4</v>
      </c>
      <c r="BA193" s="12">
        <f>AZ193*2.36</f>
        <v>5.6639999999999997</v>
      </c>
      <c r="BB193" s="12">
        <f>BA193*2.5</f>
        <v>14.16</v>
      </c>
      <c r="BC193" s="12">
        <v>1.88</v>
      </c>
      <c r="BD193" s="12">
        <f>BC193*0.6</f>
        <v>1.1279999999999999</v>
      </c>
      <c r="BE193" s="12">
        <f t="shared" si="446"/>
        <v>2.82</v>
      </c>
      <c r="BF193" s="13"/>
      <c r="BG193" s="1">
        <f t="shared" si="293"/>
        <v>0.8</v>
      </c>
      <c r="BH193" s="12">
        <f t="shared" si="291"/>
        <v>0.2</v>
      </c>
      <c r="BI193" s="12">
        <f t="shared" si="294"/>
        <v>1</v>
      </c>
    </row>
    <row r="194" spans="2:61" x14ac:dyDescent="0.35">
      <c r="B194" t="s">
        <v>39</v>
      </c>
      <c r="C194" t="s">
        <v>74</v>
      </c>
      <c r="D194" s="12">
        <f t="shared" si="332"/>
        <v>69.849999999999994</v>
      </c>
      <c r="E194" s="12">
        <f t="shared" si="285"/>
        <v>111.84350000000001</v>
      </c>
      <c r="F194" s="12">
        <f t="shared" si="295"/>
        <v>293.64255000000003</v>
      </c>
      <c r="G194" s="12">
        <v>18.2</v>
      </c>
      <c r="H194" s="12">
        <f t="shared" si="296"/>
        <v>24.388000000000002</v>
      </c>
      <c r="I194" s="12">
        <f t="shared" si="297"/>
        <v>65.847600000000014</v>
      </c>
      <c r="J194" s="12">
        <v>7</v>
      </c>
      <c r="K194" s="12">
        <f t="shared" si="298"/>
        <v>9.3800000000000008</v>
      </c>
      <c r="L194" s="12">
        <f t="shared" si="335"/>
        <v>23.450000000000003</v>
      </c>
      <c r="M194" s="12">
        <v>3.85</v>
      </c>
      <c r="N194" s="12">
        <f t="shared" si="299"/>
        <v>9.0860000000000003</v>
      </c>
      <c r="O194" s="12">
        <f t="shared" si="300"/>
        <v>22.715</v>
      </c>
      <c r="P194" s="12">
        <v>3.6</v>
      </c>
      <c r="Q194" s="12">
        <f t="shared" ref="Q194:Q197" si="451">P194*2.36</f>
        <v>8.4960000000000004</v>
      </c>
      <c r="R194" s="12">
        <f t="shared" ref="R194:R197" si="452">Q194*2.5</f>
        <v>21.240000000000002</v>
      </c>
      <c r="S194" s="12"/>
      <c r="T194" s="12"/>
      <c r="U194" s="12"/>
      <c r="V194" s="12"/>
      <c r="W194" s="12"/>
      <c r="X194" s="12"/>
      <c r="Y194" s="12"/>
      <c r="Z194" s="12"/>
      <c r="AA194" s="12"/>
      <c r="AB194" s="12">
        <v>10.8</v>
      </c>
      <c r="AC194" s="12">
        <f t="shared" ref="AC194" si="453">AB194*1.34</f>
        <v>14.472000000000001</v>
      </c>
      <c r="AD194" s="12">
        <f t="shared" si="315"/>
        <v>39.074400000000004</v>
      </c>
      <c r="AE194" s="12">
        <v>9.4499999999999993</v>
      </c>
      <c r="AF194" s="12">
        <f t="shared" si="307"/>
        <v>12.663</v>
      </c>
      <c r="AG194" s="12">
        <f t="shared" si="396"/>
        <v>34.190100000000001</v>
      </c>
      <c r="AH194" s="12">
        <v>9.4</v>
      </c>
      <c r="AI194" s="12">
        <f t="shared" si="449"/>
        <v>12.596000000000002</v>
      </c>
      <c r="AJ194" s="12">
        <f t="shared" si="450"/>
        <v>34.009200000000007</v>
      </c>
      <c r="AK194" s="12"/>
      <c r="AL194" s="12"/>
      <c r="AM194" s="12"/>
      <c r="AN194" s="12"/>
      <c r="AO194" s="12"/>
      <c r="AP194" s="12"/>
      <c r="AQ194" s="12"/>
      <c r="AR194" s="12"/>
      <c r="AS194" s="12"/>
      <c r="AT194" s="12">
        <v>2.2000000000000002</v>
      </c>
      <c r="AU194" s="12">
        <f t="shared" si="430"/>
        <v>6.0500000000000007</v>
      </c>
      <c r="AV194" s="12">
        <f t="shared" si="431"/>
        <v>16.335000000000004</v>
      </c>
      <c r="AW194" s="12">
        <v>5.35</v>
      </c>
      <c r="AX194" s="12">
        <f t="shared" si="423"/>
        <v>14.712499999999999</v>
      </c>
      <c r="AY194" s="12">
        <f t="shared" si="424"/>
        <v>36.78125</v>
      </c>
      <c r="AZ194" s="12"/>
      <c r="BA194" s="12"/>
      <c r="BB194" s="12"/>
      <c r="BC194" s="12"/>
      <c r="BD194" s="12"/>
      <c r="BE194" s="12"/>
      <c r="BF194" s="13"/>
      <c r="BG194" s="1">
        <f t="shared" si="293"/>
        <v>0.79</v>
      </c>
      <c r="BH194" s="12">
        <f t="shared" si="291"/>
        <v>0.21</v>
      </c>
      <c r="BI194" s="12">
        <f t="shared" si="294"/>
        <v>1</v>
      </c>
    </row>
    <row r="195" spans="2:61" x14ac:dyDescent="0.35">
      <c r="B195" t="s">
        <v>39</v>
      </c>
      <c r="C195" t="s">
        <v>63</v>
      </c>
      <c r="D195" s="12">
        <f t="shared" si="332"/>
        <v>69.87</v>
      </c>
      <c r="E195" s="12">
        <f t="shared" si="285"/>
        <v>118.03590000000001</v>
      </c>
      <c r="F195" s="12">
        <f t="shared" si="295"/>
        <v>312.34219000000007</v>
      </c>
      <c r="G195" s="12">
        <v>20.16</v>
      </c>
      <c r="H195" s="12">
        <f t="shared" si="296"/>
        <v>27.014400000000002</v>
      </c>
      <c r="I195" s="12">
        <f t="shared" si="297"/>
        <v>72.938880000000012</v>
      </c>
      <c r="J195" s="12">
        <v>5.04</v>
      </c>
      <c r="K195" s="12">
        <f t="shared" si="298"/>
        <v>6.7536000000000005</v>
      </c>
      <c r="L195" s="12">
        <f t="shared" si="335"/>
        <v>16.884</v>
      </c>
      <c r="M195" s="12">
        <v>4.1100000000000003</v>
      </c>
      <c r="N195" s="12">
        <f t="shared" si="299"/>
        <v>9.6996000000000002</v>
      </c>
      <c r="O195" s="12">
        <f t="shared" si="300"/>
        <v>24.249000000000002</v>
      </c>
      <c r="P195" s="12">
        <v>3.8</v>
      </c>
      <c r="Q195" s="12">
        <f t="shared" si="451"/>
        <v>8.968</v>
      </c>
      <c r="R195" s="12">
        <f t="shared" si="452"/>
        <v>22.42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>
        <v>13.93</v>
      </c>
      <c r="AC195" s="12">
        <f t="shared" ref="AC195" si="454">AB195*1.34</f>
        <v>18.6662</v>
      </c>
      <c r="AD195" s="12">
        <f t="shared" si="315"/>
        <v>50.398740000000004</v>
      </c>
      <c r="AE195" s="12">
        <v>11.24</v>
      </c>
      <c r="AF195" s="12">
        <f t="shared" si="307"/>
        <v>15.0616</v>
      </c>
      <c r="AG195" s="12">
        <f t="shared" si="396"/>
        <v>40.666320000000006</v>
      </c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>
        <v>9.2799999999999994</v>
      </c>
      <c r="AU195" s="12">
        <f t="shared" si="430"/>
        <v>25.52</v>
      </c>
      <c r="AV195" s="12">
        <f t="shared" si="431"/>
        <v>68.903999999999996</v>
      </c>
      <c r="AW195" s="12">
        <v>2.31</v>
      </c>
      <c r="AX195" s="12">
        <f t="shared" si="423"/>
        <v>6.3525</v>
      </c>
      <c r="AY195" s="12">
        <f t="shared" si="424"/>
        <v>15.88125</v>
      </c>
      <c r="AZ195" s="12"/>
      <c r="BA195" s="12"/>
      <c r="BB195" s="12"/>
      <c r="BC195" s="12"/>
      <c r="BD195" s="12"/>
      <c r="BE195" s="12"/>
      <c r="BF195" s="13"/>
      <c r="BG195" s="1">
        <f t="shared" si="293"/>
        <v>0.81</v>
      </c>
      <c r="BH195" s="12">
        <f t="shared" si="291"/>
        <v>0.19</v>
      </c>
      <c r="BI195" s="12">
        <f t="shared" si="294"/>
        <v>1</v>
      </c>
    </row>
    <row r="196" spans="2:61" x14ac:dyDescent="0.35">
      <c r="B196" t="s">
        <v>39</v>
      </c>
      <c r="C196" t="s">
        <v>75</v>
      </c>
      <c r="D196" s="12">
        <f t="shared" si="332"/>
        <v>69.929999999999993</v>
      </c>
      <c r="E196" s="12">
        <f t="shared" ref="E196:E259" si="455">H196+K196+N196+Q196+T196+W196+Z196+AC196+AF196+AI196+AL196+AO196+AU196+AX196+BA196+AR196</f>
        <v>108.38910000000001</v>
      </c>
      <c r="F196" s="12">
        <f t="shared" si="295"/>
        <v>285.82801000000006</v>
      </c>
      <c r="G196" s="12">
        <v>19.09</v>
      </c>
      <c r="H196" s="12">
        <f t="shared" si="296"/>
        <v>25.5806</v>
      </c>
      <c r="I196" s="12">
        <f t="shared" si="297"/>
        <v>69.067620000000005</v>
      </c>
      <c r="J196" s="12">
        <v>7.49</v>
      </c>
      <c r="K196" s="12">
        <f t="shared" si="298"/>
        <v>10.036600000000002</v>
      </c>
      <c r="L196" s="12">
        <f t="shared" si="335"/>
        <v>25.091500000000003</v>
      </c>
      <c r="M196" s="12">
        <v>3.52</v>
      </c>
      <c r="N196" s="12">
        <f t="shared" si="299"/>
        <v>8.3071999999999999</v>
      </c>
      <c r="O196" s="12">
        <f t="shared" si="300"/>
        <v>20.768000000000001</v>
      </c>
      <c r="P196" s="12">
        <v>2.65</v>
      </c>
      <c r="Q196" s="12">
        <f t="shared" si="451"/>
        <v>6.2539999999999996</v>
      </c>
      <c r="R196" s="12">
        <f t="shared" si="452"/>
        <v>15.634999999999998</v>
      </c>
      <c r="S196" s="12"/>
      <c r="T196" s="12"/>
      <c r="U196" s="12"/>
      <c r="V196" s="12"/>
      <c r="W196" s="12"/>
      <c r="X196" s="12"/>
      <c r="Y196" s="12"/>
      <c r="Z196" s="12"/>
      <c r="AA196" s="12"/>
      <c r="AB196" s="12">
        <v>13.13</v>
      </c>
      <c r="AC196" s="12">
        <f t="shared" ref="AC196" si="456">AB196*1.34</f>
        <v>17.594200000000001</v>
      </c>
      <c r="AD196" s="12">
        <f t="shared" si="315"/>
        <v>47.504340000000006</v>
      </c>
      <c r="AE196" s="12">
        <v>9.17</v>
      </c>
      <c r="AF196" s="12">
        <f t="shared" si="307"/>
        <v>12.287800000000001</v>
      </c>
      <c r="AG196" s="12">
        <f t="shared" si="396"/>
        <v>33.177060000000004</v>
      </c>
      <c r="AH196" s="12">
        <v>8.93</v>
      </c>
      <c r="AI196" s="12">
        <f t="shared" ref="AI196" si="457">AH196*1.34</f>
        <v>11.966200000000001</v>
      </c>
      <c r="AJ196" s="12">
        <f t="shared" ref="AJ196:AJ202" si="458">AI196*2.7</f>
        <v>32.30874</v>
      </c>
      <c r="AK196" s="12"/>
      <c r="AL196" s="12"/>
      <c r="AM196" s="12"/>
      <c r="AN196" s="12"/>
      <c r="AO196" s="12"/>
      <c r="AP196" s="12"/>
      <c r="AQ196" s="12"/>
      <c r="AR196" s="12"/>
      <c r="AS196" s="12"/>
      <c r="AT196" s="12">
        <v>2.4900000000000002</v>
      </c>
      <c r="AU196" s="12">
        <f t="shared" si="430"/>
        <v>6.8475000000000001</v>
      </c>
      <c r="AV196" s="12">
        <f t="shared" si="431"/>
        <v>18.488250000000001</v>
      </c>
      <c r="AW196" s="12">
        <v>3.46</v>
      </c>
      <c r="AX196" s="12">
        <f t="shared" si="423"/>
        <v>9.5150000000000006</v>
      </c>
      <c r="AY196" s="12">
        <f t="shared" si="424"/>
        <v>23.787500000000001</v>
      </c>
      <c r="AZ196" s="12"/>
      <c r="BA196" s="12"/>
      <c r="BB196" s="12"/>
      <c r="BC196" s="12"/>
      <c r="BD196" s="12"/>
      <c r="BE196" s="12"/>
      <c r="BF196" s="13"/>
      <c r="BG196" s="1">
        <f t="shared" si="293"/>
        <v>0.8</v>
      </c>
      <c r="BH196" s="12">
        <f t="shared" si="291"/>
        <v>0.2</v>
      </c>
      <c r="BI196" s="12">
        <f t="shared" si="294"/>
        <v>1</v>
      </c>
    </row>
    <row r="197" spans="2:61" x14ac:dyDescent="0.35">
      <c r="B197" t="s">
        <v>39</v>
      </c>
      <c r="C197" t="s">
        <v>51</v>
      </c>
      <c r="D197" s="12">
        <f t="shared" si="332"/>
        <v>69.94</v>
      </c>
      <c r="E197" s="12">
        <f t="shared" si="455"/>
        <v>109.8719</v>
      </c>
      <c r="F197" s="12">
        <f t="shared" si="295"/>
        <v>289.75694999999996</v>
      </c>
      <c r="G197" s="12">
        <v>18.079999999999998</v>
      </c>
      <c r="H197" s="12">
        <f t="shared" si="296"/>
        <v>24.2272</v>
      </c>
      <c r="I197" s="12">
        <f t="shared" si="297"/>
        <v>65.413440000000008</v>
      </c>
      <c r="J197" s="12">
        <v>7.02</v>
      </c>
      <c r="K197" s="12">
        <f t="shared" si="298"/>
        <v>9.4068000000000005</v>
      </c>
      <c r="L197" s="12">
        <f t="shared" si="335"/>
        <v>23.517000000000003</v>
      </c>
      <c r="M197" s="12">
        <v>3.76</v>
      </c>
      <c r="N197" s="12">
        <f t="shared" si="299"/>
        <v>8.8735999999999997</v>
      </c>
      <c r="O197" s="12">
        <f t="shared" si="300"/>
        <v>22.183999999999997</v>
      </c>
      <c r="P197" s="12">
        <v>2.8</v>
      </c>
      <c r="Q197" s="12">
        <f t="shared" si="451"/>
        <v>6.6079999999999997</v>
      </c>
      <c r="R197" s="12">
        <f t="shared" si="452"/>
        <v>16.52</v>
      </c>
      <c r="S197" s="12"/>
      <c r="T197" s="12"/>
      <c r="U197" s="12"/>
      <c r="V197" s="12"/>
      <c r="W197" s="12"/>
      <c r="X197" s="12"/>
      <c r="Y197" s="12"/>
      <c r="Z197" s="12"/>
      <c r="AA197" s="12"/>
      <c r="AB197" s="12">
        <v>13.76</v>
      </c>
      <c r="AC197" s="12">
        <f t="shared" ref="AC197" si="459">AB197*1.34</f>
        <v>18.438400000000001</v>
      </c>
      <c r="AD197" s="12">
        <f t="shared" si="315"/>
        <v>49.783680000000004</v>
      </c>
      <c r="AE197" s="12">
        <v>9.59</v>
      </c>
      <c r="AF197" s="12">
        <f t="shared" si="307"/>
        <v>12.8506</v>
      </c>
      <c r="AG197" s="12">
        <f t="shared" si="396"/>
        <v>34.696620000000003</v>
      </c>
      <c r="AH197" s="12">
        <v>8.2200000000000006</v>
      </c>
      <c r="AI197" s="12">
        <f t="shared" ref="AI197" si="460">AH197*1.34</f>
        <v>11.014800000000001</v>
      </c>
      <c r="AJ197" s="12">
        <f t="shared" si="458"/>
        <v>29.739960000000004</v>
      </c>
      <c r="AK197" s="12"/>
      <c r="AL197" s="12"/>
      <c r="AM197" s="12"/>
      <c r="AN197" s="12"/>
      <c r="AO197" s="12"/>
      <c r="AP197" s="12"/>
      <c r="AQ197" s="12"/>
      <c r="AR197" s="12"/>
      <c r="AS197" s="12"/>
      <c r="AT197" s="12">
        <v>3.22</v>
      </c>
      <c r="AU197" s="12">
        <f t="shared" si="430"/>
        <v>8.8550000000000004</v>
      </c>
      <c r="AV197" s="12">
        <f t="shared" si="431"/>
        <v>23.908500000000004</v>
      </c>
      <c r="AW197" s="12">
        <v>3.49</v>
      </c>
      <c r="AX197" s="12">
        <f t="shared" si="423"/>
        <v>9.5975000000000001</v>
      </c>
      <c r="AY197" s="12">
        <f t="shared" si="424"/>
        <v>23.993749999999999</v>
      </c>
      <c r="AZ197" s="12"/>
      <c r="BA197" s="12"/>
      <c r="BB197" s="12"/>
      <c r="BC197" s="12"/>
      <c r="BD197" s="12"/>
      <c r="BE197" s="12"/>
      <c r="BF197" s="13"/>
      <c r="BG197" s="1">
        <f t="shared" si="293"/>
        <v>0.81</v>
      </c>
      <c r="BH197" s="12">
        <f t="shared" ref="BH197:BH260" si="461">ROUND((J197+M197+P197+S197+V197+Y197)/D197,2)</f>
        <v>0.19</v>
      </c>
      <c r="BI197" s="12">
        <f t="shared" si="294"/>
        <v>1</v>
      </c>
    </row>
    <row r="198" spans="2:61" x14ac:dyDescent="0.35">
      <c r="B198" t="s">
        <v>39</v>
      </c>
      <c r="C198" t="s">
        <v>67</v>
      </c>
      <c r="D198" s="12">
        <f t="shared" si="332"/>
        <v>69.94</v>
      </c>
      <c r="E198" s="12">
        <f t="shared" si="455"/>
        <v>112.2071</v>
      </c>
      <c r="F198" s="12">
        <f t="shared" si="295"/>
        <v>297.10209000000003</v>
      </c>
      <c r="G198" s="12">
        <v>18.09</v>
      </c>
      <c r="H198" s="12">
        <f t="shared" si="296"/>
        <v>24.240600000000001</v>
      </c>
      <c r="I198" s="12">
        <f t="shared" si="297"/>
        <v>65.44962000000001</v>
      </c>
      <c r="J198" s="12">
        <v>7.73</v>
      </c>
      <c r="K198" s="12">
        <f t="shared" si="298"/>
        <v>10.358200000000002</v>
      </c>
      <c r="L198" s="12">
        <f t="shared" si="335"/>
        <v>25.895500000000006</v>
      </c>
      <c r="M198" s="12">
        <v>5.0999999999999996</v>
      </c>
      <c r="N198" s="12">
        <f t="shared" si="299"/>
        <v>12.035999999999998</v>
      </c>
      <c r="O198" s="12">
        <f t="shared" si="300"/>
        <v>30.089999999999996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>
        <v>2.92</v>
      </c>
      <c r="Z198" s="12">
        <f>Y198*2.36</f>
        <v>6.8911999999999995</v>
      </c>
      <c r="AA198" s="12">
        <f t="shared" ref="AA198" si="462">Z198*2.5</f>
        <v>17.227999999999998</v>
      </c>
      <c r="AB198" s="12">
        <v>12.05</v>
      </c>
      <c r="AC198" s="12">
        <f t="shared" ref="AC198" si="463">AB198*1.34</f>
        <v>16.147000000000002</v>
      </c>
      <c r="AD198" s="12">
        <f t="shared" si="315"/>
        <v>43.596900000000005</v>
      </c>
      <c r="AE198" s="12">
        <v>8.3699999999999992</v>
      </c>
      <c r="AF198" s="12">
        <f t="shared" si="307"/>
        <v>11.2158</v>
      </c>
      <c r="AG198" s="12">
        <f t="shared" si="396"/>
        <v>30.28266</v>
      </c>
      <c r="AH198" s="12">
        <v>8.3699999999999992</v>
      </c>
      <c r="AI198" s="12">
        <f t="shared" ref="AI198" si="464">AH198*1.34</f>
        <v>11.2158</v>
      </c>
      <c r="AJ198" s="12">
        <f t="shared" si="458"/>
        <v>30.28266</v>
      </c>
      <c r="AK198" s="12"/>
      <c r="AL198" s="12"/>
      <c r="AM198" s="12"/>
      <c r="AN198" s="12"/>
      <c r="AO198" s="12"/>
      <c r="AP198" s="12"/>
      <c r="AQ198" s="12"/>
      <c r="AR198" s="12"/>
      <c r="AS198" s="12"/>
      <c r="AT198" s="12">
        <v>7.31</v>
      </c>
      <c r="AU198" s="12">
        <f t="shared" si="430"/>
        <v>20.102499999999999</v>
      </c>
      <c r="AV198" s="12">
        <f t="shared" si="431"/>
        <v>54.27675</v>
      </c>
      <c r="AW198" s="12"/>
      <c r="AX198" s="12"/>
      <c r="AY198" s="12"/>
      <c r="AZ198" s="12"/>
      <c r="BA198" s="12"/>
      <c r="BB198" s="12"/>
      <c r="BC198" s="12"/>
      <c r="BD198" s="12"/>
      <c r="BE198" s="12"/>
      <c r="BF198" s="13"/>
      <c r="BG198" s="1">
        <f t="shared" ref="BG198:BG261" si="465">ROUND((G198+AB198+AE198+AH198+AK198+AN198+AT198+AW198+AZ198+AQ198)/D198,2)</f>
        <v>0.77</v>
      </c>
      <c r="BH198" s="12">
        <f t="shared" si="461"/>
        <v>0.23</v>
      </c>
      <c r="BI198" s="12">
        <f t="shared" ref="BI198:BI261" si="466">BG198+BH198</f>
        <v>1</v>
      </c>
    </row>
    <row r="199" spans="2:61" x14ac:dyDescent="0.35">
      <c r="B199" t="s">
        <v>39</v>
      </c>
      <c r="C199" t="s">
        <v>74</v>
      </c>
      <c r="D199" s="12">
        <f t="shared" si="332"/>
        <v>69.95</v>
      </c>
      <c r="E199" s="12">
        <f t="shared" si="455"/>
        <v>111.38799999999998</v>
      </c>
      <c r="F199" s="12">
        <f t="shared" ref="F199:F262" si="467">I199+L199+O199+R199+U199+X199+AA199+AD199+AG199+AJ199+AM199+AP199+AV199+AY199+BB199+AS199</f>
        <v>292.82820000000004</v>
      </c>
      <c r="G199" s="12">
        <v>18</v>
      </c>
      <c r="H199" s="12">
        <f t="shared" ref="H199:H262" si="468">G199*1.34</f>
        <v>24.12</v>
      </c>
      <c r="I199" s="12">
        <f t="shared" ref="I199:I262" si="469">H199*2.7</f>
        <v>65.124000000000009</v>
      </c>
      <c r="J199" s="12">
        <v>7.05</v>
      </c>
      <c r="K199" s="12">
        <f t="shared" ref="K199:K262" si="470">J199*1.34</f>
        <v>9.447000000000001</v>
      </c>
      <c r="L199" s="12">
        <f t="shared" si="335"/>
        <v>23.617500000000003</v>
      </c>
      <c r="M199" s="12">
        <v>3.95</v>
      </c>
      <c r="N199" s="12">
        <f t="shared" ref="N199:N262" si="471">M199*2.36</f>
        <v>9.3219999999999992</v>
      </c>
      <c r="O199" s="12">
        <f t="shared" ref="O199:O262" si="472">N199*2.5</f>
        <v>23.305</v>
      </c>
      <c r="P199" s="12">
        <v>2.2999999999999998</v>
      </c>
      <c r="Q199" s="12">
        <f t="shared" ref="Q199:Q203" si="473">P199*2.36</f>
        <v>5.427999999999999</v>
      </c>
      <c r="R199" s="12">
        <f t="shared" ref="R199:R203" si="474">Q199*2.5</f>
        <v>13.569999999999997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>
        <v>11.8</v>
      </c>
      <c r="AC199" s="12">
        <f t="shared" ref="AC199" si="475">AB199*1.34</f>
        <v>15.812000000000001</v>
      </c>
      <c r="AD199" s="12">
        <f t="shared" si="315"/>
        <v>42.692400000000006</v>
      </c>
      <c r="AE199" s="12">
        <v>9.75</v>
      </c>
      <c r="AF199" s="12">
        <f t="shared" si="307"/>
        <v>13.065000000000001</v>
      </c>
      <c r="AG199" s="12">
        <f t="shared" si="396"/>
        <v>35.275500000000008</v>
      </c>
      <c r="AH199" s="12">
        <v>9.1</v>
      </c>
      <c r="AI199" s="12">
        <f t="shared" ref="AI199" si="476">AH199*1.34</f>
        <v>12.194000000000001</v>
      </c>
      <c r="AJ199" s="12">
        <f t="shared" si="458"/>
        <v>32.923800000000007</v>
      </c>
      <c r="AK199" s="12"/>
      <c r="AL199" s="12"/>
      <c r="AM199" s="12"/>
      <c r="AN199" s="12"/>
      <c r="AO199" s="12"/>
      <c r="AP199" s="12"/>
      <c r="AQ199" s="12"/>
      <c r="AR199" s="12"/>
      <c r="AS199" s="12"/>
      <c r="AT199" s="12">
        <v>2.4</v>
      </c>
      <c r="AU199" s="12">
        <f t="shared" si="430"/>
        <v>6.6</v>
      </c>
      <c r="AV199" s="12">
        <f t="shared" si="431"/>
        <v>17.82</v>
      </c>
      <c r="AW199" s="12">
        <v>5.6</v>
      </c>
      <c r="AX199" s="12">
        <f>AW199*2.75</f>
        <v>15.399999999999999</v>
      </c>
      <c r="AY199" s="12">
        <f t="shared" ref="AY199:AY201" si="477">AX199*2.5</f>
        <v>38.5</v>
      </c>
      <c r="AZ199" s="12"/>
      <c r="BA199" s="12"/>
      <c r="BB199" s="12"/>
      <c r="BC199" s="12"/>
      <c r="BD199" s="12"/>
      <c r="BE199" s="12"/>
      <c r="BF199" s="13"/>
      <c r="BG199" s="1">
        <f t="shared" si="465"/>
        <v>0.81</v>
      </c>
      <c r="BH199" s="12">
        <f t="shared" si="461"/>
        <v>0.19</v>
      </c>
      <c r="BI199" s="12">
        <f t="shared" si="466"/>
        <v>1</v>
      </c>
    </row>
    <row r="200" spans="2:61" x14ac:dyDescent="0.35">
      <c r="C200" t="s">
        <v>52</v>
      </c>
      <c r="D200" s="12">
        <f t="shared" si="332"/>
        <v>69.989999999999995</v>
      </c>
      <c r="E200" s="12">
        <f t="shared" si="455"/>
        <v>114.54540000000001</v>
      </c>
      <c r="F200" s="12">
        <f t="shared" si="467"/>
        <v>299.42146000000002</v>
      </c>
      <c r="G200" s="12">
        <v>18.059999999999999</v>
      </c>
      <c r="H200" s="12">
        <f t="shared" si="468"/>
        <v>24.200399999999998</v>
      </c>
      <c r="I200" s="12">
        <f t="shared" si="469"/>
        <v>65.341080000000005</v>
      </c>
      <c r="J200" s="12">
        <v>7.15</v>
      </c>
      <c r="K200" s="12">
        <f t="shared" si="470"/>
        <v>9.5810000000000013</v>
      </c>
      <c r="L200" s="12">
        <f t="shared" si="335"/>
        <v>23.952500000000004</v>
      </c>
      <c r="M200" s="12">
        <v>3.92</v>
      </c>
      <c r="N200" s="12">
        <f t="shared" si="471"/>
        <v>9.251199999999999</v>
      </c>
      <c r="O200" s="12">
        <f t="shared" si="472"/>
        <v>23.127999999999997</v>
      </c>
      <c r="P200" s="12">
        <v>2.94</v>
      </c>
      <c r="Q200" s="12">
        <f t="shared" si="473"/>
        <v>6.9383999999999997</v>
      </c>
      <c r="R200" s="12">
        <f t="shared" si="474"/>
        <v>17.346</v>
      </c>
      <c r="S200" s="12"/>
      <c r="T200" s="12"/>
      <c r="U200" s="12"/>
      <c r="V200" s="12"/>
      <c r="W200" s="12"/>
      <c r="X200" s="12"/>
      <c r="Y200" s="12"/>
      <c r="Z200" s="12"/>
      <c r="AA200" s="12"/>
      <c r="AB200" s="12">
        <v>12.07</v>
      </c>
      <c r="AC200" s="12">
        <f t="shared" ref="AC200" si="478">AB200*1.34</f>
        <v>16.1738</v>
      </c>
      <c r="AD200" s="12">
        <f t="shared" si="315"/>
        <v>43.669260000000001</v>
      </c>
      <c r="AE200" s="12">
        <v>8.08</v>
      </c>
      <c r="AF200" s="12">
        <f t="shared" si="307"/>
        <v>10.827200000000001</v>
      </c>
      <c r="AG200" s="12">
        <f t="shared" si="396"/>
        <v>29.233440000000005</v>
      </c>
      <c r="AH200" s="12">
        <v>8.01</v>
      </c>
      <c r="AI200" s="12">
        <f t="shared" ref="AI200" si="479">AH200*1.34</f>
        <v>10.7334</v>
      </c>
      <c r="AJ200" s="12">
        <f t="shared" si="458"/>
        <v>28.980180000000001</v>
      </c>
      <c r="AK200" s="12"/>
      <c r="AL200" s="12"/>
      <c r="AM200" s="12"/>
      <c r="AN200" s="12"/>
      <c r="AO200" s="12"/>
      <c r="AP200" s="12"/>
      <c r="AQ200" s="12"/>
      <c r="AR200" s="12"/>
      <c r="AS200" s="12"/>
      <c r="AT200" s="12">
        <v>1.22</v>
      </c>
      <c r="AU200" s="12">
        <f t="shared" si="430"/>
        <v>3.355</v>
      </c>
      <c r="AV200" s="12">
        <f t="shared" si="431"/>
        <v>9.0585000000000004</v>
      </c>
      <c r="AW200" s="12">
        <v>8.5399999999999991</v>
      </c>
      <c r="AX200" s="12">
        <f>AW200*2.75</f>
        <v>23.484999999999999</v>
      </c>
      <c r="AY200" s="12">
        <f t="shared" si="477"/>
        <v>58.712499999999999</v>
      </c>
      <c r="AZ200" s="12"/>
      <c r="BA200" s="12"/>
      <c r="BB200" s="12"/>
      <c r="BC200" s="12"/>
      <c r="BD200" s="12"/>
      <c r="BE200" s="12"/>
      <c r="BF200" s="13"/>
      <c r="BG200" s="1">
        <f t="shared" si="465"/>
        <v>0.8</v>
      </c>
      <c r="BH200" s="12">
        <f t="shared" si="461"/>
        <v>0.2</v>
      </c>
      <c r="BI200" s="12">
        <f t="shared" si="466"/>
        <v>1</v>
      </c>
    </row>
    <row r="201" spans="2:61" x14ac:dyDescent="0.35">
      <c r="C201" t="s">
        <v>52</v>
      </c>
      <c r="D201" s="12">
        <f t="shared" si="332"/>
        <v>69.990000000000009</v>
      </c>
      <c r="E201" s="12">
        <f t="shared" si="455"/>
        <v>111.08610000000002</v>
      </c>
      <c r="F201" s="12">
        <f t="shared" si="467"/>
        <v>291.42375000000004</v>
      </c>
      <c r="G201" s="12">
        <v>19.96</v>
      </c>
      <c r="H201" s="12">
        <f t="shared" si="468"/>
        <v>26.746400000000001</v>
      </c>
      <c r="I201" s="12">
        <f t="shared" si="469"/>
        <v>72.215280000000007</v>
      </c>
      <c r="J201" s="12">
        <v>7.09</v>
      </c>
      <c r="K201" s="12">
        <f t="shared" si="470"/>
        <v>9.5006000000000004</v>
      </c>
      <c r="L201" s="12">
        <f t="shared" si="335"/>
        <v>23.7515</v>
      </c>
      <c r="M201" s="12">
        <v>3.92</v>
      </c>
      <c r="N201" s="12">
        <f t="shared" si="471"/>
        <v>9.251199999999999</v>
      </c>
      <c r="O201" s="12">
        <f t="shared" si="472"/>
        <v>23.127999999999997</v>
      </c>
      <c r="P201" s="12">
        <v>2.88</v>
      </c>
      <c r="Q201" s="12">
        <f t="shared" si="473"/>
        <v>6.7967999999999993</v>
      </c>
      <c r="R201" s="12">
        <f t="shared" si="474"/>
        <v>16.991999999999997</v>
      </c>
      <c r="S201" s="12"/>
      <c r="T201" s="12"/>
      <c r="U201" s="12"/>
      <c r="V201" s="12"/>
      <c r="W201" s="12"/>
      <c r="X201" s="12"/>
      <c r="Y201" s="12"/>
      <c r="Z201" s="12"/>
      <c r="AA201" s="12"/>
      <c r="AB201" s="12">
        <v>12</v>
      </c>
      <c r="AC201" s="12">
        <f t="shared" ref="AC201" si="480">AB201*1.34</f>
        <v>16.080000000000002</v>
      </c>
      <c r="AD201" s="12">
        <f t="shared" si="315"/>
        <v>43.416000000000011</v>
      </c>
      <c r="AE201" s="12">
        <v>8.41</v>
      </c>
      <c r="AF201" s="12">
        <f t="shared" si="307"/>
        <v>11.269400000000001</v>
      </c>
      <c r="AG201" s="12">
        <f t="shared" si="396"/>
        <v>30.427380000000003</v>
      </c>
      <c r="AH201" s="12">
        <v>8.3800000000000008</v>
      </c>
      <c r="AI201" s="12">
        <f t="shared" ref="AI201" si="481">AH201*1.34</f>
        <v>11.229200000000002</v>
      </c>
      <c r="AJ201" s="12">
        <f t="shared" si="458"/>
        <v>30.318840000000009</v>
      </c>
      <c r="AK201" s="12"/>
      <c r="AL201" s="12"/>
      <c r="AM201" s="12"/>
      <c r="AN201" s="12"/>
      <c r="AO201" s="12"/>
      <c r="AP201" s="12"/>
      <c r="AQ201" s="12"/>
      <c r="AR201" s="12"/>
      <c r="AS201" s="12"/>
      <c r="AT201" s="12">
        <v>1.17</v>
      </c>
      <c r="AU201" s="12">
        <f t="shared" si="430"/>
        <v>3.2174999999999998</v>
      </c>
      <c r="AV201" s="12">
        <f t="shared" si="431"/>
        <v>8.6872500000000006</v>
      </c>
      <c r="AW201" s="12">
        <v>6.18</v>
      </c>
      <c r="AX201" s="12">
        <f>AW201*2.75</f>
        <v>16.994999999999997</v>
      </c>
      <c r="AY201" s="12">
        <f t="shared" si="477"/>
        <v>42.487499999999997</v>
      </c>
      <c r="AZ201" s="12"/>
      <c r="BA201" s="12"/>
      <c r="BB201" s="12"/>
      <c r="BC201" s="12"/>
      <c r="BD201" s="12"/>
      <c r="BE201" s="12"/>
      <c r="BF201" s="13"/>
      <c r="BG201" s="1">
        <f t="shared" si="465"/>
        <v>0.8</v>
      </c>
      <c r="BH201" s="12">
        <f t="shared" si="461"/>
        <v>0.2</v>
      </c>
      <c r="BI201" s="12">
        <f t="shared" si="466"/>
        <v>1</v>
      </c>
    </row>
    <row r="202" spans="2:61" x14ac:dyDescent="0.35">
      <c r="B202" t="s">
        <v>39</v>
      </c>
      <c r="C202" t="s">
        <v>67</v>
      </c>
      <c r="D202" s="12">
        <f t="shared" si="332"/>
        <v>70</v>
      </c>
      <c r="E202" s="12">
        <f t="shared" si="455"/>
        <v>113.71400000000001</v>
      </c>
      <c r="F202" s="12">
        <f t="shared" si="467"/>
        <v>301.47882400000003</v>
      </c>
      <c r="G202" s="12">
        <v>19.488</v>
      </c>
      <c r="H202" s="12">
        <f t="shared" si="468"/>
        <v>26.11392</v>
      </c>
      <c r="I202" s="12">
        <f t="shared" si="469"/>
        <v>70.507584000000008</v>
      </c>
      <c r="J202" s="12">
        <v>4.8719999999999999</v>
      </c>
      <c r="K202" s="12">
        <f t="shared" si="470"/>
        <v>6.5284800000000001</v>
      </c>
      <c r="L202" s="12">
        <f t="shared" si="335"/>
        <v>16.321200000000001</v>
      </c>
      <c r="M202" s="12">
        <v>5.32</v>
      </c>
      <c r="N202" s="12">
        <f t="shared" si="471"/>
        <v>12.555199999999999</v>
      </c>
      <c r="O202" s="12">
        <f t="shared" si="472"/>
        <v>31.387999999999998</v>
      </c>
      <c r="P202" s="12">
        <v>3.67</v>
      </c>
      <c r="Q202" s="12">
        <f t="shared" si="473"/>
        <v>8.6611999999999991</v>
      </c>
      <c r="R202" s="12">
        <f t="shared" si="474"/>
        <v>21.652999999999999</v>
      </c>
      <c r="S202" s="12"/>
      <c r="T202" s="12"/>
      <c r="U202" s="12"/>
      <c r="V202" s="12"/>
      <c r="W202" s="12"/>
      <c r="X202" s="12"/>
      <c r="Y202" s="12"/>
      <c r="Z202" s="12"/>
      <c r="AA202" s="12"/>
      <c r="AB202" s="12">
        <v>12.21</v>
      </c>
      <c r="AC202" s="12">
        <f t="shared" ref="AC202" si="482">AB202*1.34</f>
        <v>16.361400000000003</v>
      </c>
      <c r="AD202" s="12">
        <f t="shared" si="315"/>
        <v>44.17578000000001</v>
      </c>
      <c r="AE202" s="12">
        <v>8.4499999999999993</v>
      </c>
      <c r="AF202" s="12">
        <f t="shared" si="307"/>
        <v>11.323</v>
      </c>
      <c r="AG202" s="12">
        <f t="shared" si="396"/>
        <v>30.572100000000002</v>
      </c>
      <c r="AH202" s="12">
        <v>8.3699999999999992</v>
      </c>
      <c r="AI202" s="12">
        <f t="shared" ref="AI202:AI233" si="483">AH202*1.34</f>
        <v>11.2158</v>
      </c>
      <c r="AJ202" s="12">
        <f t="shared" si="458"/>
        <v>30.28266</v>
      </c>
      <c r="AK202" s="12"/>
      <c r="AL202" s="12"/>
      <c r="AM202" s="12"/>
      <c r="AN202" s="12"/>
      <c r="AO202" s="12"/>
      <c r="AP202" s="12"/>
      <c r="AQ202" s="12"/>
      <c r="AR202" s="12"/>
      <c r="AS202" s="12"/>
      <c r="AT202" s="12">
        <v>7.62</v>
      </c>
      <c r="AU202" s="12">
        <f t="shared" si="430"/>
        <v>20.955000000000002</v>
      </c>
      <c r="AV202" s="12">
        <f t="shared" si="431"/>
        <v>56.578500000000005</v>
      </c>
      <c r="AW202" s="12"/>
      <c r="AX202" s="12"/>
      <c r="AY202" s="12"/>
      <c r="AZ202" s="12"/>
      <c r="BA202" s="12"/>
      <c r="BB202" s="12"/>
      <c r="BC202" s="12"/>
      <c r="BD202" s="12"/>
      <c r="BE202" s="12"/>
      <c r="BF202" s="13"/>
      <c r="BG202" s="1">
        <f t="shared" si="465"/>
        <v>0.8</v>
      </c>
      <c r="BH202" s="12">
        <f t="shared" si="461"/>
        <v>0.2</v>
      </c>
      <c r="BI202" s="12">
        <f t="shared" si="466"/>
        <v>1</v>
      </c>
    </row>
    <row r="203" spans="2:61" x14ac:dyDescent="0.35">
      <c r="B203" t="s">
        <v>81</v>
      </c>
      <c r="C203" t="s">
        <v>82</v>
      </c>
      <c r="D203" s="12">
        <f t="shared" si="332"/>
        <v>70</v>
      </c>
      <c r="E203" s="12">
        <f t="shared" si="455"/>
        <v>120.77599999999998</v>
      </c>
      <c r="F203" s="12">
        <f t="shared" si="467"/>
        <v>315.22100000000006</v>
      </c>
      <c r="G203" s="12">
        <v>18</v>
      </c>
      <c r="H203" s="12">
        <f t="shared" si="468"/>
        <v>24.12</v>
      </c>
      <c r="I203" s="12">
        <f t="shared" si="469"/>
        <v>65.124000000000009</v>
      </c>
      <c r="J203" s="12">
        <v>7.8</v>
      </c>
      <c r="K203" s="12">
        <f t="shared" si="470"/>
        <v>10.452</v>
      </c>
      <c r="L203" s="12">
        <f t="shared" si="335"/>
        <v>26.13</v>
      </c>
      <c r="M203" s="12">
        <v>5.7</v>
      </c>
      <c r="N203" s="12">
        <f t="shared" si="471"/>
        <v>13.452</v>
      </c>
      <c r="O203" s="12">
        <f t="shared" si="472"/>
        <v>33.630000000000003</v>
      </c>
      <c r="P203" s="12">
        <v>4</v>
      </c>
      <c r="Q203" s="12">
        <f t="shared" si="473"/>
        <v>9.44</v>
      </c>
      <c r="R203" s="12">
        <f t="shared" si="474"/>
        <v>23.599999999999998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>
        <v>13</v>
      </c>
      <c r="AC203" s="12">
        <f t="shared" ref="AC203" si="484">AB203*1.34</f>
        <v>17.420000000000002</v>
      </c>
      <c r="AD203" s="12">
        <f t="shared" si="315"/>
        <v>47.034000000000006</v>
      </c>
      <c r="AE203" s="12">
        <v>8.5</v>
      </c>
      <c r="AF203" s="12">
        <f t="shared" ref="AF203:AF266" si="485">AE203*1.34</f>
        <v>11.39</v>
      </c>
      <c r="AG203" s="12">
        <f t="shared" si="396"/>
        <v>30.753000000000004</v>
      </c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>
        <v>4.9000000000000004</v>
      </c>
      <c r="AU203" s="12">
        <f t="shared" si="430"/>
        <v>13.475000000000001</v>
      </c>
      <c r="AV203" s="12">
        <f t="shared" si="431"/>
        <v>36.382500000000007</v>
      </c>
      <c r="AW203" s="12">
        <v>4.9000000000000004</v>
      </c>
      <c r="AX203" s="12">
        <f t="shared" ref="AX203:AX206" si="486">AW203*2.75</f>
        <v>13.475000000000001</v>
      </c>
      <c r="AY203" s="12">
        <f t="shared" ref="AY203:AY206" si="487">AX203*2.5</f>
        <v>33.6875</v>
      </c>
      <c r="AZ203" s="12">
        <v>3.2</v>
      </c>
      <c r="BA203" s="12">
        <f>AZ203*2.36</f>
        <v>7.5519999999999996</v>
      </c>
      <c r="BB203" s="12">
        <f>BA203*2.5</f>
        <v>18.88</v>
      </c>
      <c r="BC203" s="12"/>
      <c r="BD203" s="12"/>
      <c r="BE203" s="12"/>
      <c r="BF203" s="13"/>
      <c r="BG203" s="1">
        <f t="shared" si="465"/>
        <v>0.75</v>
      </c>
      <c r="BH203" s="12">
        <f t="shared" si="461"/>
        <v>0.25</v>
      </c>
      <c r="BI203" s="12">
        <f t="shared" si="466"/>
        <v>1</v>
      </c>
    </row>
    <row r="204" spans="2:61" x14ac:dyDescent="0.35">
      <c r="C204" t="s">
        <v>64</v>
      </c>
      <c r="D204" s="12">
        <f t="shared" si="332"/>
        <v>70</v>
      </c>
      <c r="E204" s="12">
        <f t="shared" si="455"/>
        <v>112.298</v>
      </c>
      <c r="F204" s="12">
        <f t="shared" si="467"/>
        <v>294.98470000000003</v>
      </c>
      <c r="G204" s="12">
        <v>18.2</v>
      </c>
      <c r="H204" s="12">
        <f t="shared" si="468"/>
        <v>24.388000000000002</v>
      </c>
      <c r="I204" s="12">
        <f t="shared" si="469"/>
        <v>65.847600000000014</v>
      </c>
      <c r="J204" s="12">
        <v>7.1</v>
      </c>
      <c r="K204" s="12">
        <f t="shared" si="470"/>
        <v>9.5139999999999993</v>
      </c>
      <c r="L204" s="12">
        <f t="shared" si="335"/>
        <v>23.784999999999997</v>
      </c>
      <c r="M204" s="12">
        <v>4.0999999999999996</v>
      </c>
      <c r="N204" s="12">
        <f t="shared" si="471"/>
        <v>9.6759999999999984</v>
      </c>
      <c r="O204" s="12">
        <f t="shared" si="472"/>
        <v>24.189999999999998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>
        <v>2.7</v>
      </c>
      <c r="Z204" s="12">
        <f>Y204*2.36</f>
        <v>6.3719999999999999</v>
      </c>
      <c r="AA204" s="12">
        <f t="shared" ref="AA204" si="488">Z204*2.5</f>
        <v>15.93</v>
      </c>
      <c r="AB204" s="12">
        <v>10.7</v>
      </c>
      <c r="AC204" s="12">
        <f t="shared" ref="AC204" si="489">AB204*1.34</f>
        <v>14.337999999999999</v>
      </c>
      <c r="AD204" s="12">
        <f t="shared" si="315"/>
        <v>38.712600000000002</v>
      </c>
      <c r="AE204" s="12">
        <v>9.5</v>
      </c>
      <c r="AF204" s="12">
        <f t="shared" si="485"/>
        <v>12.73</v>
      </c>
      <c r="AG204" s="12">
        <f t="shared" si="396"/>
        <v>34.371000000000002</v>
      </c>
      <c r="AH204" s="12">
        <v>9.5</v>
      </c>
      <c r="AI204" s="12">
        <f t="shared" si="483"/>
        <v>12.73</v>
      </c>
      <c r="AJ204" s="12">
        <f t="shared" ref="AJ204:AJ209" si="490">AI204*2.7</f>
        <v>34.371000000000002</v>
      </c>
      <c r="AK204" s="12"/>
      <c r="AL204" s="12"/>
      <c r="AM204" s="12"/>
      <c r="AN204" s="12"/>
      <c r="AO204" s="12"/>
      <c r="AP204" s="12"/>
      <c r="AQ204" s="12"/>
      <c r="AR204" s="12"/>
      <c r="AS204" s="12"/>
      <c r="AT204" s="12">
        <v>2.5499999999999998</v>
      </c>
      <c r="AU204" s="12">
        <f t="shared" si="430"/>
        <v>7.0124999999999993</v>
      </c>
      <c r="AV204" s="12">
        <f t="shared" si="431"/>
        <v>18.93375</v>
      </c>
      <c r="AW204" s="12">
        <v>5.65</v>
      </c>
      <c r="AX204" s="12">
        <f t="shared" si="486"/>
        <v>15.537500000000001</v>
      </c>
      <c r="AY204" s="12">
        <f t="shared" si="487"/>
        <v>38.84375</v>
      </c>
      <c r="AZ204" s="12"/>
      <c r="BA204" s="12"/>
      <c r="BB204" s="12"/>
      <c r="BC204" s="12"/>
      <c r="BD204" s="12"/>
      <c r="BE204" s="12"/>
      <c r="BF204" s="13"/>
      <c r="BG204" s="1">
        <f t="shared" si="465"/>
        <v>0.8</v>
      </c>
      <c r="BH204" s="12">
        <f t="shared" si="461"/>
        <v>0.2</v>
      </c>
      <c r="BI204" s="12">
        <f t="shared" si="466"/>
        <v>1</v>
      </c>
    </row>
    <row r="205" spans="2:61" x14ac:dyDescent="0.35">
      <c r="C205" t="s">
        <v>52</v>
      </c>
      <c r="D205" s="12">
        <f t="shared" si="332"/>
        <v>70</v>
      </c>
      <c r="E205" s="12">
        <f t="shared" si="455"/>
        <v>113.2466</v>
      </c>
      <c r="F205" s="12">
        <f t="shared" si="467"/>
        <v>296.34500000000003</v>
      </c>
      <c r="G205" s="12">
        <v>18.23</v>
      </c>
      <c r="H205" s="12">
        <f t="shared" si="468"/>
        <v>24.4282</v>
      </c>
      <c r="I205" s="12">
        <f t="shared" si="469"/>
        <v>65.956140000000005</v>
      </c>
      <c r="J205" s="12">
        <v>7.07</v>
      </c>
      <c r="K205" s="12">
        <f t="shared" si="470"/>
        <v>9.4738000000000007</v>
      </c>
      <c r="L205" s="12">
        <f t="shared" si="335"/>
        <v>23.6845</v>
      </c>
      <c r="M205" s="12">
        <v>3.92</v>
      </c>
      <c r="N205" s="12">
        <f t="shared" si="471"/>
        <v>9.251199999999999</v>
      </c>
      <c r="O205" s="12">
        <f t="shared" si="472"/>
        <v>23.127999999999997</v>
      </c>
      <c r="P205" s="12">
        <v>3.81</v>
      </c>
      <c r="Q205" s="12">
        <f t="shared" ref="Q205:Q210" si="491">P205*2.36</f>
        <v>8.9916</v>
      </c>
      <c r="R205" s="12">
        <f t="shared" ref="R205:R210" si="492">Q205*2.5</f>
        <v>22.478999999999999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>
        <v>12.13</v>
      </c>
      <c r="AC205" s="12">
        <f t="shared" ref="AC205" si="493">AB205*1.34</f>
        <v>16.254200000000001</v>
      </c>
      <c r="AD205" s="12">
        <f t="shared" ref="AD205:AD268" si="494">AC205*2.7</f>
        <v>43.886340000000004</v>
      </c>
      <c r="AE205" s="12">
        <v>8.5</v>
      </c>
      <c r="AF205" s="12">
        <f t="shared" si="485"/>
        <v>11.39</v>
      </c>
      <c r="AG205" s="12">
        <f t="shared" si="396"/>
        <v>30.753000000000004</v>
      </c>
      <c r="AH205" s="12">
        <v>8.14</v>
      </c>
      <c r="AI205" s="12">
        <f t="shared" si="483"/>
        <v>10.907600000000002</v>
      </c>
      <c r="AJ205" s="12">
        <f t="shared" si="490"/>
        <v>29.450520000000008</v>
      </c>
      <c r="AK205" s="12"/>
      <c r="AL205" s="12"/>
      <c r="AM205" s="12"/>
      <c r="AN205" s="12"/>
      <c r="AO205" s="12"/>
      <c r="AP205" s="12"/>
      <c r="AQ205" s="12"/>
      <c r="AR205" s="12"/>
      <c r="AS205" s="12"/>
      <c r="AT205" s="12">
        <v>1.1499999999999999</v>
      </c>
      <c r="AU205" s="12">
        <f t="shared" si="430"/>
        <v>3.1624999999999996</v>
      </c>
      <c r="AV205" s="12">
        <f t="shared" si="431"/>
        <v>8.5387500000000003</v>
      </c>
      <c r="AW205" s="12">
        <v>7.05</v>
      </c>
      <c r="AX205" s="12">
        <f t="shared" si="486"/>
        <v>19.387499999999999</v>
      </c>
      <c r="AY205" s="12">
        <f t="shared" si="487"/>
        <v>48.46875</v>
      </c>
      <c r="AZ205" s="12"/>
      <c r="BA205" s="12"/>
      <c r="BB205" s="12"/>
      <c r="BC205" s="12"/>
      <c r="BD205" s="12"/>
      <c r="BE205" s="12"/>
      <c r="BF205" s="13"/>
      <c r="BG205" s="1">
        <f t="shared" si="465"/>
        <v>0.79</v>
      </c>
      <c r="BH205" s="12">
        <f t="shared" si="461"/>
        <v>0.21</v>
      </c>
      <c r="BI205" s="12">
        <f t="shared" si="466"/>
        <v>1</v>
      </c>
    </row>
    <row r="206" spans="2:61" x14ac:dyDescent="0.35">
      <c r="B206" t="s">
        <v>39</v>
      </c>
      <c r="C206" t="s">
        <v>74</v>
      </c>
      <c r="D206" s="12">
        <f t="shared" si="332"/>
        <v>70</v>
      </c>
      <c r="E206" s="12">
        <f t="shared" si="455"/>
        <v>111.7175</v>
      </c>
      <c r="F206" s="12">
        <f t="shared" si="467"/>
        <v>293.68015000000003</v>
      </c>
      <c r="G206" s="12">
        <v>18.100000000000001</v>
      </c>
      <c r="H206" s="12">
        <f t="shared" si="468"/>
        <v>24.254000000000005</v>
      </c>
      <c r="I206" s="12">
        <f t="shared" si="469"/>
        <v>65.485800000000012</v>
      </c>
      <c r="J206" s="12">
        <v>7</v>
      </c>
      <c r="K206" s="12">
        <f t="shared" si="470"/>
        <v>9.3800000000000008</v>
      </c>
      <c r="L206" s="12">
        <f t="shared" si="335"/>
        <v>23.450000000000003</v>
      </c>
      <c r="M206" s="12">
        <v>3.95</v>
      </c>
      <c r="N206" s="12">
        <f t="shared" si="471"/>
        <v>9.3219999999999992</v>
      </c>
      <c r="O206" s="12">
        <f t="shared" si="472"/>
        <v>23.305</v>
      </c>
      <c r="P206" s="12">
        <v>2.35</v>
      </c>
      <c r="Q206" s="12">
        <f t="shared" si="491"/>
        <v>5.5460000000000003</v>
      </c>
      <c r="R206" s="12">
        <f t="shared" si="492"/>
        <v>13.865</v>
      </c>
      <c r="S206" s="12"/>
      <c r="T206" s="12"/>
      <c r="U206" s="12"/>
      <c r="V206" s="12"/>
      <c r="W206" s="12"/>
      <c r="X206" s="12"/>
      <c r="Y206" s="12"/>
      <c r="Z206" s="12"/>
      <c r="AA206" s="12"/>
      <c r="AB206" s="12">
        <v>11.7</v>
      </c>
      <c r="AC206" s="12">
        <f t="shared" ref="AC206" si="495">AB206*1.34</f>
        <v>15.678000000000001</v>
      </c>
      <c r="AD206" s="12">
        <f t="shared" si="494"/>
        <v>42.330600000000004</v>
      </c>
      <c r="AE206" s="12">
        <v>9.65</v>
      </c>
      <c r="AF206" s="12">
        <f t="shared" si="485"/>
        <v>12.931000000000001</v>
      </c>
      <c r="AG206" s="12">
        <f t="shared" si="396"/>
        <v>34.913700000000006</v>
      </c>
      <c r="AH206" s="12">
        <v>9.1</v>
      </c>
      <c r="AI206" s="12">
        <f t="shared" si="483"/>
        <v>12.194000000000001</v>
      </c>
      <c r="AJ206" s="12">
        <f t="shared" si="490"/>
        <v>32.923800000000007</v>
      </c>
      <c r="AK206" s="12"/>
      <c r="AL206" s="12"/>
      <c r="AM206" s="12"/>
      <c r="AN206" s="12"/>
      <c r="AO206" s="12"/>
      <c r="AP206" s="12"/>
      <c r="AQ206" s="12"/>
      <c r="AR206" s="12"/>
      <c r="AS206" s="12"/>
      <c r="AT206" s="12">
        <v>2.5</v>
      </c>
      <c r="AU206" s="12">
        <f t="shared" si="430"/>
        <v>6.875</v>
      </c>
      <c r="AV206" s="12">
        <f t="shared" si="431"/>
        <v>18.5625</v>
      </c>
      <c r="AW206" s="12">
        <v>5.65</v>
      </c>
      <c r="AX206" s="12">
        <f t="shared" si="486"/>
        <v>15.537500000000001</v>
      </c>
      <c r="AY206" s="12">
        <f t="shared" si="487"/>
        <v>38.84375</v>
      </c>
      <c r="AZ206" s="12"/>
      <c r="BA206" s="12"/>
      <c r="BB206" s="12"/>
      <c r="BC206" s="12"/>
      <c r="BD206" s="12"/>
      <c r="BE206" s="12"/>
      <c r="BF206" s="13"/>
      <c r="BG206" s="1">
        <f t="shared" si="465"/>
        <v>0.81</v>
      </c>
      <c r="BH206" s="12">
        <f t="shared" si="461"/>
        <v>0.19</v>
      </c>
      <c r="BI206" s="12">
        <f t="shared" si="466"/>
        <v>1</v>
      </c>
    </row>
    <row r="207" spans="2:61" x14ac:dyDescent="0.35">
      <c r="C207" t="s">
        <v>65</v>
      </c>
      <c r="D207" s="12">
        <f t="shared" si="332"/>
        <v>70</v>
      </c>
      <c r="E207" s="12">
        <f t="shared" si="455"/>
        <v>109.67150000000001</v>
      </c>
      <c r="F207" s="12">
        <f t="shared" si="467"/>
        <v>291.68825000000004</v>
      </c>
      <c r="G207" s="12">
        <v>18.2</v>
      </c>
      <c r="H207" s="12">
        <f t="shared" si="468"/>
        <v>24.388000000000002</v>
      </c>
      <c r="I207" s="12">
        <f t="shared" si="469"/>
        <v>65.847600000000014</v>
      </c>
      <c r="J207" s="12">
        <v>7</v>
      </c>
      <c r="K207" s="12">
        <f t="shared" si="470"/>
        <v>9.3800000000000008</v>
      </c>
      <c r="L207" s="12">
        <f t="shared" si="335"/>
        <v>23.450000000000003</v>
      </c>
      <c r="M207" s="12">
        <v>3.4</v>
      </c>
      <c r="N207" s="12">
        <f t="shared" si="471"/>
        <v>8.0239999999999991</v>
      </c>
      <c r="O207" s="12">
        <f t="shared" si="472"/>
        <v>20.059999999999999</v>
      </c>
      <c r="P207" s="12">
        <v>2</v>
      </c>
      <c r="Q207" s="12">
        <f t="shared" si="491"/>
        <v>4.72</v>
      </c>
      <c r="R207" s="12">
        <f t="shared" si="492"/>
        <v>11.799999999999999</v>
      </c>
      <c r="S207" s="12"/>
      <c r="T207" s="12"/>
      <c r="U207" s="12"/>
      <c r="V207" s="12"/>
      <c r="W207" s="12"/>
      <c r="X207" s="12"/>
      <c r="Y207" s="12"/>
      <c r="Z207" s="12"/>
      <c r="AA207" s="12"/>
      <c r="AB207" s="12">
        <v>11.9</v>
      </c>
      <c r="AC207" s="12">
        <f t="shared" ref="AC207" si="496">AB207*1.34</f>
        <v>15.946000000000002</v>
      </c>
      <c r="AD207" s="12">
        <f t="shared" si="494"/>
        <v>43.054200000000009</v>
      </c>
      <c r="AE207" s="12">
        <v>11.5</v>
      </c>
      <c r="AF207" s="12">
        <f t="shared" si="485"/>
        <v>15.41</v>
      </c>
      <c r="AG207" s="12">
        <f t="shared" si="396"/>
        <v>41.607000000000006</v>
      </c>
      <c r="AH207" s="12">
        <v>8.65</v>
      </c>
      <c r="AI207" s="12">
        <f t="shared" si="483"/>
        <v>11.591000000000001</v>
      </c>
      <c r="AJ207" s="12">
        <f t="shared" si="490"/>
        <v>31.295700000000004</v>
      </c>
      <c r="AK207" s="12"/>
      <c r="AL207" s="12"/>
      <c r="AM207" s="12"/>
      <c r="AN207" s="12"/>
      <c r="AO207" s="12"/>
      <c r="AP207" s="12"/>
      <c r="AQ207" s="12"/>
      <c r="AR207" s="12"/>
      <c r="AS207" s="12"/>
      <c r="AT207" s="12">
        <v>7.35</v>
      </c>
      <c r="AU207" s="12">
        <f t="shared" si="430"/>
        <v>20.212499999999999</v>
      </c>
      <c r="AV207" s="12">
        <f t="shared" si="431"/>
        <v>54.573749999999997</v>
      </c>
      <c r="AW207" s="12"/>
      <c r="AX207" s="12"/>
      <c r="AY207" s="12"/>
      <c r="AZ207" s="12"/>
      <c r="BA207" s="12"/>
      <c r="BB207" s="12"/>
      <c r="BC207" s="12"/>
      <c r="BD207" s="12"/>
      <c r="BE207" s="12"/>
      <c r="BF207" s="13"/>
      <c r="BG207" s="1">
        <f t="shared" si="465"/>
        <v>0.82</v>
      </c>
      <c r="BH207" s="12">
        <f t="shared" si="461"/>
        <v>0.18</v>
      </c>
      <c r="BI207" s="12">
        <f t="shared" si="466"/>
        <v>1</v>
      </c>
    </row>
    <row r="208" spans="2:61" x14ac:dyDescent="0.35">
      <c r="C208" t="s">
        <v>65</v>
      </c>
      <c r="D208" s="12">
        <f t="shared" si="332"/>
        <v>70</v>
      </c>
      <c r="E208" s="12">
        <f t="shared" si="455"/>
        <v>111.93650000000001</v>
      </c>
      <c r="F208" s="12">
        <f t="shared" si="467"/>
        <v>297.41975000000002</v>
      </c>
      <c r="G208" s="12">
        <v>18</v>
      </c>
      <c r="H208" s="12">
        <f t="shared" si="468"/>
        <v>24.12</v>
      </c>
      <c r="I208" s="12">
        <f t="shared" si="469"/>
        <v>65.124000000000009</v>
      </c>
      <c r="J208" s="12">
        <v>7.2</v>
      </c>
      <c r="K208" s="12">
        <f t="shared" si="470"/>
        <v>9.6480000000000015</v>
      </c>
      <c r="L208" s="12">
        <f t="shared" si="335"/>
        <v>24.120000000000005</v>
      </c>
      <c r="M208" s="12">
        <v>3.8</v>
      </c>
      <c r="N208" s="12">
        <f t="shared" si="471"/>
        <v>8.968</v>
      </c>
      <c r="O208" s="12">
        <f t="shared" si="472"/>
        <v>22.42</v>
      </c>
      <c r="P208" s="12">
        <v>2.2999999999999998</v>
      </c>
      <c r="Q208" s="12">
        <f t="shared" si="491"/>
        <v>5.427999999999999</v>
      </c>
      <c r="R208" s="12">
        <f t="shared" si="492"/>
        <v>13.569999999999997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>
        <v>11.35</v>
      </c>
      <c r="AC208" s="12">
        <f t="shared" ref="AC208" si="497">AB208*1.34</f>
        <v>15.209</v>
      </c>
      <c r="AD208" s="12">
        <f t="shared" si="494"/>
        <v>41.064300000000003</v>
      </c>
      <c r="AE208" s="12">
        <v>10</v>
      </c>
      <c r="AF208" s="12">
        <f t="shared" si="485"/>
        <v>13.4</v>
      </c>
      <c r="AG208" s="12">
        <f t="shared" si="396"/>
        <v>36.180000000000007</v>
      </c>
      <c r="AH208" s="12">
        <v>8.9</v>
      </c>
      <c r="AI208" s="12">
        <f t="shared" si="483"/>
        <v>11.926000000000002</v>
      </c>
      <c r="AJ208" s="12">
        <f t="shared" si="490"/>
        <v>32.200200000000009</v>
      </c>
      <c r="AK208" s="12"/>
      <c r="AL208" s="12"/>
      <c r="AM208" s="12"/>
      <c r="AN208" s="12"/>
      <c r="AO208" s="12"/>
      <c r="AP208" s="12"/>
      <c r="AQ208" s="12"/>
      <c r="AR208" s="12"/>
      <c r="AS208" s="12"/>
      <c r="AT208" s="12">
        <v>8.4499999999999993</v>
      </c>
      <c r="AU208" s="12">
        <f t="shared" si="430"/>
        <v>23.237499999999997</v>
      </c>
      <c r="AV208" s="12">
        <f t="shared" si="431"/>
        <v>62.741249999999994</v>
      </c>
      <c r="AW208" s="12"/>
      <c r="AX208" s="12"/>
      <c r="AY208" s="12"/>
      <c r="AZ208" s="12"/>
      <c r="BA208" s="12"/>
      <c r="BB208" s="12"/>
      <c r="BC208" s="12"/>
      <c r="BD208" s="12"/>
      <c r="BE208" s="12"/>
      <c r="BF208" s="13"/>
      <c r="BG208" s="1">
        <f t="shared" si="465"/>
        <v>0.81</v>
      </c>
      <c r="BH208" s="12">
        <f t="shared" si="461"/>
        <v>0.19</v>
      </c>
      <c r="BI208" s="12">
        <f t="shared" si="466"/>
        <v>1</v>
      </c>
    </row>
    <row r="209" spans="2:61" x14ac:dyDescent="0.35">
      <c r="C209" t="s">
        <v>65</v>
      </c>
      <c r="D209" s="12">
        <f t="shared" si="332"/>
        <v>70</v>
      </c>
      <c r="E209" s="12">
        <f t="shared" si="455"/>
        <v>111.2045</v>
      </c>
      <c r="F209" s="12">
        <f t="shared" si="467"/>
        <v>292.46815000000004</v>
      </c>
      <c r="G209" s="12">
        <v>18.3</v>
      </c>
      <c r="H209" s="12">
        <f t="shared" si="468"/>
        <v>24.522000000000002</v>
      </c>
      <c r="I209" s="12">
        <f t="shared" si="469"/>
        <v>66.209400000000016</v>
      </c>
      <c r="J209" s="12">
        <v>7.6</v>
      </c>
      <c r="K209" s="12">
        <f t="shared" si="470"/>
        <v>10.183999999999999</v>
      </c>
      <c r="L209" s="12">
        <f t="shared" si="335"/>
        <v>25.459999999999997</v>
      </c>
      <c r="M209" s="12">
        <v>3.75</v>
      </c>
      <c r="N209" s="12">
        <f t="shared" si="471"/>
        <v>8.85</v>
      </c>
      <c r="O209" s="12">
        <f t="shared" si="472"/>
        <v>22.125</v>
      </c>
      <c r="P209" s="12">
        <v>2.6</v>
      </c>
      <c r="Q209" s="12">
        <f t="shared" si="491"/>
        <v>6.1360000000000001</v>
      </c>
      <c r="R209" s="12">
        <f t="shared" si="492"/>
        <v>15.34</v>
      </c>
      <c r="S209" s="12"/>
      <c r="T209" s="12"/>
      <c r="U209" s="12"/>
      <c r="V209" s="12"/>
      <c r="W209" s="12"/>
      <c r="X209" s="12"/>
      <c r="Y209" s="12"/>
      <c r="Z209" s="12"/>
      <c r="AA209" s="12"/>
      <c r="AB209" s="12">
        <v>10.9</v>
      </c>
      <c r="AC209" s="12">
        <f t="shared" ref="AC209" si="498">AB209*1.34</f>
        <v>14.606000000000002</v>
      </c>
      <c r="AD209" s="12">
        <f t="shared" si="494"/>
        <v>39.436200000000007</v>
      </c>
      <c r="AE209" s="12">
        <v>10.45</v>
      </c>
      <c r="AF209" s="12">
        <f t="shared" si="485"/>
        <v>14.003</v>
      </c>
      <c r="AG209" s="12">
        <f t="shared" si="396"/>
        <v>37.808100000000003</v>
      </c>
      <c r="AH209" s="12">
        <v>8.65</v>
      </c>
      <c r="AI209" s="12">
        <f t="shared" si="483"/>
        <v>11.591000000000001</v>
      </c>
      <c r="AJ209" s="12">
        <f t="shared" si="490"/>
        <v>31.295700000000004</v>
      </c>
      <c r="AK209" s="12"/>
      <c r="AL209" s="12"/>
      <c r="AM209" s="12"/>
      <c r="AN209" s="12"/>
      <c r="AO209" s="12"/>
      <c r="AP209" s="12"/>
      <c r="AQ209" s="12"/>
      <c r="AR209" s="12"/>
      <c r="AS209" s="12"/>
      <c r="AT209" s="12">
        <v>2.75</v>
      </c>
      <c r="AU209" s="12">
        <f t="shared" si="430"/>
        <v>7.5625</v>
      </c>
      <c r="AV209" s="12">
        <f t="shared" si="431"/>
        <v>20.418750000000003</v>
      </c>
      <c r="AW209" s="12">
        <v>5</v>
      </c>
      <c r="AX209" s="12">
        <f t="shared" ref="AX209:AX236" si="499">AW209*2.75</f>
        <v>13.75</v>
      </c>
      <c r="AY209" s="12">
        <f t="shared" ref="AY209:AY236" si="500">AX209*2.5</f>
        <v>34.375</v>
      </c>
      <c r="AZ209" s="12"/>
      <c r="BA209" s="12"/>
      <c r="BB209" s="12"/>
      <c r="BC209" s="12"/>
      <c r="BD209" s="12"/>
      <c r="BE209" s="12"/>
      <c r="BF209" s="13"/>
      <c r="BG209" s="1">
        <f t="shared" si="465"/>
        <v>0.8</v>
      </c>
      <c r="BH209" s="12">
        <f t="shared" si="461"/>
        <v>0.2</v>
      </c>
      <c r="BI209" s="12">
        <f t="shared" si="466"/>
        <v>1</v>
      </c>
    </row>
    <row r="210" spans="2:61" x14ac:dyDescent="0.35">
      <c r="B210" t="s">
        <v>81</v>
      </c>
      <c r="C210" t="s">
        <v>82</v>
      </c>
      <c r="D210" s="12">
        <f t="shared" si="332"/>
        <v>70.900000000000006</v>
      </c>
      <c r="E210" s="12">
        <f t="shared" si="455"/>
        <v>119.55199999999999</v>
      </c>
      <c r="F210" s="12">
        <f t="shared" si="467"/>
        <v>313.46280000000002</v>
      </c>
      <c r="G210" s="12">
        <v>19.600000000000001</v>
      </c>
      <c r="H210" s="12">
        <f t="shared" si="468"/>
        <v>26.264000000000003</v>
      </c>
      <c r="I210" s="12">
        <f t="shared" si="469"/>
        <v>70.912800000000018</v>
      </c>
      <c r="J210" s="12">
        <v>8.1</v>
      </c>
      <c r="K210" s="12">
        <f t="shared" si="470"/>
        <v>10.854000000000001</v>
      </c>
      <c r="L210" s="12">
        <f t="shared" si="335"/>
        <v>27.135000000000002</v>
      </c>
      <c r="M210" s="12">
        <v>5.2</v>
      </c>
      <c r="N210" s="12">
        <f t="shared" si="471"/>
        <v>12.272</v>
      </c>
      <c r="O210" s="12">
        <f t="shared" si="472"/>
        <v>30.68</v>
      </c>
      <c r="P210" s="12">
        <v>3.5</v>
      </c>
      <c r="Q210" s="12">
        <f t="shared" si="491"/>
        <v>8.26</v>
      </c>
      <c r="R210" s="12">
        <f t="shared" si="492"/>
        <v>20.65</v>
      </c>
      <c r="S210" s="12"/>
      <c r="T210" s="12"/>
      <c r="U210" s="12"/>
      <c r="V210" s="12"/>
      <c r="W210" s="12"/>
      <c r="X210" s="12"/>
      <c r="Y210" s="12"/>
      <c r="Z210" s="12"/>
      <c r="AA210" s="12"/>
      <c r="AB210" s="12">
        <v>12.2</v>
      </c>
      <c r="AC210" s="12">
        <f t="shared" ref="AC210" si="501">AB210*1.34</f>
        <v>16.347999999999999</v>
      </c>
      <c r="AD210" s="12">
        <f t="shared" si="494"/>
        <v>44.139600000000002</v>
      </c>
      <c r="AE210" s="12">
        <v>10.3</v>
      </c>
      <c r="AF210" s="12">
        <f t="shared" si="485"/>
        <v>13.802000000000001</v>
      </c>
      <c r="AG210" s="12">
        <f t="shared" si="396"/>
        <v>37.265400000000007</v>
      </c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>
        <v>6</v>
      </c>
      <c r="AU210" s="12">
        <f t="shared" si="430"/>
        <v>16.5</v>
      </c>
      <c r="AV210" s="12">
        <f t="shared" si="431"/>
        <v>44.550000000000004</v>
      </c>
      <c r="AW210" s="12">
        <v>2.8</v>
      </c>
      <c r="AX210" s="12">
        <f t="shared" si="499"/>
        <v>7.6999999999999993</v>
      </c>
      <c r="AY210" s="12">
        <f t="shared" si="500"/>
        <v>19.25</v>
      </c>
      <c r="AZ210" s="12">
        <v>3.2</v>
      </c>
      <c r="BA210" s="12">
        <f>AZ210*2.36</f>
        <v>7.5519999999999996</v>
      </c>
      <c r="BB210" s="12">
        <f>BA210*2.5</f>
        <v>18.88</v>
      </c>
      <c r="BC210" s="12">
        <v>4.8</v>
      </c>
      <c r="BD210" s="12">
        <f>BC210*0.6</f>
        <v>2.88</v>
      </c>
      <c r="BE210" s="12">
        <f t="shared" ref="BE210" si="502">BD210*2.5</f>
        <v>7.1999999999999993</v>
      </c>
      <c r="BF210" s="13"/>
      <c r="BG210" s="1">
        <f t="shared" si="465"/>
        <v>0.76</v>
      </c>
      <c r="BH210" s="12">
        <f t="shared" si="461"/>
        <v>0.24</v>
      </c>
      <c r="BI210" s="12">
        <f t="shared" si="466"/>
        <v>1</v>
      </c>
    </row>
    <row r="211" spans="2:61" x14ac:dyDescent="0.35">
      <c r="B211" t="s">
        <v>39</v>
      </c>
      <c r="C211" t="s">
        <v>51</v>
      </c>
      <c r="D211" s="12">
        <f t="shared" si="332"/>
        <v>70.900000000000006</v>
      </c>
      <c r="E211" s="12">
        <f t="shared" si="455"/>
        <v>110.15989999999998</v>
      </c>
      <c r="F211" s="12">
        <f t="shared" si="467"/>
        <v>290.49313000000001</v>
      </c>
      <c r="G211" s="12">
        <v>18.48</v>
      </c>
      <c r="H211" s="12">
        <f t="shared" si="468"/>
        <v>24.763200000000001</v>
      </c>
      <c r="I211" s="12">
        <f t="shared" si="469"/>
        <v>66.860640000000004</v>
      </c>
      <c r="J211" s="12">
        <v>10.02</v>
      </c>
      <c r="K211" s="12">
        <f t="shared" si="470"/>
        <v>13.4268</v>
      </c>
      <c r="L211" s="12">
        <f t="shared" si="335"/>
        <v>33.567</v>
      </c>
      <c r="M211" s="12">
        <v>4.42</v>
      </c>
      <c r="N211" s="12">
        <f t="shared" si="471"/>
        <v>10.431199999999999</v>
      </c>
      <c r="O211" s="12">
        <f t="shared" si="472"/>
        <v>26.077999999999996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>
        <v>13.97</v>
      </c>
      <c r="AC211" s="12">
        <f t="shared" ref="AC211" si="503">AB211*1.34</f>
        <v>18.719800000000003</v>
      </c>
      <c r="AD211" s="12">
        <f t="shared" si="494"/>
        <v>50.54346000000001</v>
      </c>
      <c r="AE211" s="12">
        <v>8.4600000000000009</v>
      </c>
      <c r="AF211" s="12">
        <f t="shared" si="485"/>
        <v>11.336400000000001</v>
      </c>
      <c r="AG211" s="12">
        <f t="shared" si="396"/>
        <v>30.608280000000004</v>
      </c>
      <c r="AH211" s="12">
        <v>8</v>
      </c>
      <c r="AI211" s="12">
        <f t="shared" si="483"/>
        <v>10.72</v>
      </c>
      <c r="AJ211" s="12">
        <f t="shared" ref="AJ211:AJ214" si="504">AI211*2.7</f>
        <v>28.944000000000003</v>
      </c>
      <c r="AK211" s="12"/>
      <c r="AL211" s="12"/>
      <c r="AM211" s="12"/>
      <c r="AN211" s="12"/>
      <c r="AO211" s="12"/>
      <c r="AP211" s="12"/>
      <c r="AQ211" s="12"/>
      <c r="AR211" s="12"/>
      <c r="AS211" s="12"/>
      <c r="AT211" s="12">
        <v>3.61</v>
      </c>
      <c r="AU211" s="12">
        <f t="shared" si="430"/>
        <v>9.9275000000000002</v>
      </c>
      <c r="AV211" s="12">
        <f t="shared" si="431"/>
        <v>26.804250000000003</v>
      </c>
      <c r="AW211" s="12">
        <v>3.94</v>
      </c>
      <c r="AX211" s="12">
        <f t="shared" si="499"/>
        <v>10.834999999999999</v>
      </c>
      <c r="AY211" s="12">
        <f t="shared" si="500"/>
        <v>27.087499999999999</v>
      </c>
      <c r="AZ211" s="12"/>
      <c r="BA211" s="12"/>
      <c r="BB211" s="12"/>
      <c r="BC211" s="12"/>
      <c r="BD211" s="12"/>
      <c r="BE211" s="12"/>
      <c r="BF211" s="13"/>
      <c r="BG211" s="1">
        <f t="shared" si="465"/>
        <v>0.8</v>
      </c>
      <c r="BH211" s="12">
        <f t="shared" si="461"/>
        <v>0.2</v>
      </c>
      <c r="BI211" s="12">
        <f t="shared" si="466"/>
        <v>1</v>
      </c>
    </row>
    <row r="212" spans="2:61" x14ac:dyDescent="0.35">
      <c r="B212" t="s">
        <v>39</v>
      </c>
      <c r="C212" t="s">
        <v>55</v>
      </c>
      <c r="D212" s="12">
        <f t="shared" si="332"/>
        <v>71.080000000000013</v>
      </c>
      <c r="E212" s="12">
        <f t="shared" si="455"/>
        <v>106.6451</v>
      </c>
      <c r="F212" s="12">
        <f t="shared" si="467"/>
        <v>282.58117000000004</v>
      </c>
      <c r="G212" s="12">
        <v>19.62</v>
      </c>
      <c r="H212" s="12">
        <f t="shared" si="468"/>
        <v>26.290800000000004</v>
      </c>
      <c r="I212" s="12">
        <f t="shared" si="469"/>
        <v>70.985160000000022</v>
      </c>
      <c r="J212" s="12">
        <v>8.08</v>
      </c>
      <c r="K212" s="12">
        <f t="shared" si="470"/>
        <v>10.827200000000001</v>
      </c>
      <c r="L212" s="12">
        <f t="shared" si="335"/>
        <v>27.068000000000005</v>
      </c>
      <c r="M212" s="12">
        <v>3.53</v>
      </c>
      <c r="N212" s="12">
        <f t="shared" si="471"/>
        <v>8.3308</v>
      </c>
      <c r="O212" s="12">
        <f t="shared" si="472"/>
        <v>20.826999999999998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>
        <v>14.53</v>
      </c>
      <c r="AC212" s="12">
        <f t="shared" ref="AC212" si="505">AB212*1.34</f>
        <v>19.470200000000002</v>
      </c>
      <c r="AD212" s="12">
        <f t="shared" si="494"/>
        <v>52.569540000000011</v>
      </c>
      <c r="AE212" s="12">
        <v>10.97</v>
      </c>
      <c r="AF212" s="12">
        <f t="shared" si="485"/>
        <v>14.699800000000002</v>
      </c>
      <c r="AG212" s="12">
        <f t="shared" si="396"/>
        <v>39.689460000000004</v>
      </c>
      <c r="AH212" s="12">
        <v>8.82</v>
      </c>
      <c r="AI212" s="12">
        <f t="shared" si="483"/>
        <v>11.818800000000001</v>
      </c>
      <c r="AJ212" s="12">
        <f t="shared" si="504"/>
        <v>31.910760000000007</v>
      </c>
      <c r="AK212" s="12"/>
      <c r="AL212" s="12"/>
      <c r="AM212" s="12"/>
      <c r="AN212" s="12"/>
      <c r="AO212" s="12"/>
      <c r="AP212" s="12"/>
      <c r="AQ212" s="12"/>
      <c r="AR212" s="12"/>
      <c r="AS212" s="12"/>
      <c r="AT212" s="12">
        <v>2.75</v>
      </c>
      <c r="AU212" s="12">
        <f t="shared" si="430"/>
        <v>7.5625</v>
      </c>
      <c r="AV212" s="12">
        <f t="shared" si="431"/>
        <v>20.418750000000003</v>
      </c>
      <c r="AW212" s="12">
        <v>2.78</v>
      </c>
      <c r="AX212" s="12">
        <f t="shared" si="499"/>
        <v>7.6449999999999996</v>
      </c>
      <c r="AY212" s="12">
        <f t="shared" si="500"/>
        <v>19.112499999999997</v>
      </c>
      <c r="AZ212" s="12"/>
      <c r="BA212" s="12"/>
      <c r="BB212" s="12"/>
      <c r="BC212" s="12">
        <v>2.82</v>
      </c>
      <c r="BD212" s="12">
        <f>BC212*0.6</f>
        <v>1.6919999999999999</v>
      </c>
      <c r="BE212" s="12">
        <f t="shared" ref="BE212" si="506">BD212*2.5</f>
        <v>4.2299999999999995</v>
      </c>
      <c r="BF212" s="13"/>
      <c r="BG212" s="1">
        <f t="shared" si="465"/>
        <v>0.84</v>
      </c>
      <c r="BH212" s="12">
        <f t="shared" si="461"/>
        <v>0.16</v>
      </c>
      <c r="BI212" s="12">
        <f t="shared" si="466"/>
        <v>1</v>
      </c>
    </row>
    <row r="213" spans="2:61" x14ac:dyDescent="0.35">
      <c r="D213" s="12">
        <f t="shared" si="332"/>
        <v>71.25</v>
      </c>
      <c r="E213" s="12">
        <f t="shared" si="455"/>
        <v>107.84190000000002</v>
      </c>
      <c r="F213" s="12">
        <f t="shared" si="467"/>
        <v>285.28643000000005</v>
      </c>
      <c r="G213" s="12">
        <v>21.53</v>
      </c>
      <c r="H213" s="12">
        <f t="shared" si="468"/>
        <v>28.850200000000005</v>
      </c>
      <c r="I213" s="12">
        <f t="shared" si="469"/>
        <v>77.895540000000011</v>
      </c>
      <c r="J213" s="12">
        <v>8.11</v>
      </c>
      <c r="K213" s="12">
        <f t="shared" si="470"/>
        <v>10.8674</v>
      </c>
      <c r="L213" s="12">
        <f t="shared" si="335"/>
        <v>27.168500000000002</v>
      </c>
      <c r="M213" s="12">
        <v>4.01</v>
      </c>
      <c r="N213" s="12">
        <f t="shared" si="471"/>
        <v>9.4635999999999996</v>
      </c>
      <c r="O213" s="12">
        <f t="shared" si="472"/>
        <v>23.658999999999999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>
        <v>12.19</v>
      </c>
      <c r="AC213" s="12">
        <f t="shared" ref="AC213" si="507">AB213*1.34</f>
        <v>16.334600000000002</v>
      </c>
      <c r="AD213" s="12">
        <f t="shared" si="494"/>
        <v>44.103420000000007</v>
      </c>
      <c r="AE213" s="12">
        <v>10.55</v>
      </c>
      <c r="AF213" s="12">
        <f t="shared" si="485"/>
        <v>14.137000000000002</v>
      </c>
      <c r="AG213" s="12">
        <f t="shared" si="396"/>
        <v>38.169900000000005</v>
      </c>
      <c r="AH213" s="12">
        <v>8.99</v>
      </c>
      <c r="AI213" s="12">
        <f t="shared" si="483"/>
        <v>12.046600000000002</v>
      </c>
      <c r="AJ213" s="12">
        <f t="shared" si="504"/>
        <v>32.525820000000003</v>
      </c>
      <c r="AK213" s="12"/>
      <c r="AL213" s="12"/>
      <c r="AM213" s="12"/>
      <c r="AN213" s="12"/>
      <c r="AO213" s="12"/>
      <c r="AP213" s="12"/>
      <c r="AQ213" s="12"/>
      <c r="AR213" s="12"/>
      <c r="AS213" s="12"/>
      <c r="AT213" s="12">
        <v>2.56</v>
      </c>
      <c r="AU213" s="12">
        <f t="shared" si="430"/>
        <v>7.04</v>
      </c>
      <c r="AV213" s="12">
        <f t="shared" si="431"/>
        <v>19.008000000000003</v>
      </c>
      <c r="AW213" s="12">
        <v>3.31</v>
      </c>
      <c r="AX213" s="12">
        <f t="shared" si="499"/>
        <v>9.1025000000000009</v>
      </c>
      <c r="AY213" s="12">
        <f t="shared" si="500"/>
        <v>22.756250000000001</v>
      </c>
      <c r="AZ213" s="12"/>
      <c r="BA213" s="12"/>
      <c r="BB213" s="12"/>
      <c r="BC213" s="12"/>
      <c r="BD213" s="12"/>
      <c r="BE213" s="12"/>
      <c r="BF213" s="13"/>
      <c r="BG213" s="1">
        <f t="shared" si="465"/>
        <v>0.83</v>
      </c>
      <c r="BH213" s="12">
        <f t="shared" si="461"/>
        <v>0.17</v>
      </c>
      <c r="BI213" s="12">
        <f t="shared" si="466"/>
        <v>1</v>
      </c>
    </row>
    <row r="214" spans="2:61" x14ac:dyDescent="0.35">
      <c r="B214" t="s">
        <v>39</v>
      </c>
      <c r="C214" t="s">
        <v>73</v>
      </c>
      <c r="D214" s="12">
        <f t="shared" ref="D214:D277" si="508">G214+J214+M214+P214+S214+V214+Y214+AB214+AE214+AH214+AK214+AN214+AT214+AW214+AZ214+AQ214</f>
        <v>71.400000000000006</v>
      </c>
      <c r="E214" s="12">
        <f t="shared" si="455"/>
        <v>111.76800000000001</v>
      </c>
      <c r="F214" s="12">
        <f t="shared" si="467"/>
        <v>297.16346000000004</v>
      </c>
      <c r="G214" s="12">
        <v>23.92</v>
      </c>
      <c r="H214" s="12">
        <f t="shared" si="468"/>
        <v>32.052800000000005</v>
      </c>
      <c r="I214" s="12">
        <f t="shared" si="469"/>
        <v>86.542560000000023</v>
      </c>
      <c r="J214" s="12">
        <v>5.98</v>
      </c>
      <c r="K214" s="12">
        <f t="shared" si="470"/>
        <v>8.0132000000000012</v>
      </c>
      <c r="L214" s="12">
        <f t="shared" si="335"/>
        <v>20.033000000000001</v>
      </c>
      <c r="M214" s="12">
        <v>3.75</v>
      </c>
      <c r="N214" s="12">
        <f t="shared" si="471"/>
        <v>8.85</v>
      </c>
      <c r="O214" s="12">
        <f t="shared" si="472"/>
        <v>22.125</v>
      </c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>
        <v>11.9</v>
      </c>
      <c r="AC214" s="12">
        <f t="shared" ref="AC214" si="509">AB214*1.34</f>
        <v>15.946000000000002</v>
      </c>
      <c r="AD214" s="12">
        <f t="shared" si="494"/>
        <v>43.054200000000009</v>
      </c>
      <c r="AE214" s="12">
        <v>8.75</v>
      </c>
      <c r="AF214" s="12">
        <f t="shared" si="485"/>
        <v>11.725000000000001</v>
      </c>
      <c r="AG214" s="12">
        <f t="shared" si="396"/>
        <v>31.657500000000006</v>
      </c>
      <c r="AH214" s="12">
        <v>8.4</v>
      </c>
      <c r="AI214" s="12">
        <f t="shared" si="483"/>
        <v>11.256000000000002</v>
      </c>
      <c r="AJ214" s="12">
        <f t="shared" si="504"/>
        <v>30.391200000000008</v>
      </c>
      <c r="AK214" s="12"/>
      <c r="AL214" s="12"/>
      <c r="AM214" s="12"/>
      <c r="AN214" s="12"/>
      <c r="AO214" s="12"/>
      <c r="AP214" s="12"/>
      <c r="AQ214" s="12"/>
      <c r="AR214" s="12"/>
      <c r="AS214" s="12"/>
      <c r="AT214" s="12">
        <v>6.45</v>
      </c>
      <c r="AU214" s="12">
        <f t="shared" si="430"/>
        <v>17.737500000000001</v>
      </c>
      <c r="AV214" s="12">
        <f t="shared" si="431"/>
        <v>47.891250000000007</v>
      </c>
      <c r="AW214" s="12">
        <v>2.25</v>
      </c>
      <c r="AX214" s="12">
        <f t="shared" si="499"/>
        <v>6.1875</v>
      </c>
      <c r="AY214" s="12">
        <f t="shared" si="500"/>
        <v>15.46875</v>
      </c>
      <c r="AZ214" s="12"/>
      <c r="BA214" s="12"/>
      <c r="BB214" s="12"/>
      <c r="BC214" s="12">
        <v>1.9</v>
      </c>
      <c r="BD214" s="12">
        <f>BC214*0.6</f>
        <v>1.1399999999999999</v>
      </c>
      <c r="BE214" s="12">
        <f t="shared" ref="BE214" si="510">BD214*2.5</f>
        <v>2.8499999999999996</v>
      </c>
      <c r="BF214" s="13"/>
      <c r="BG214" s="1">
        <f t="shared" si="465"/>
        <v>0.86</v>
      </c>
      <c r="BH214" s="12">
        <f t="shared" si="461"/>
        <v>0.14000000000000001</v>
      </c>
      <c r="BI214" s="12">
        <f t="shared" si="466"/>
        <v>1</v>
      </c>
    </row>
    <row r="215" spans="2:61" x14ac:dyDescent="0.35">
      <c r="B215" t="s">
        <v>81</v>
      </c>
      <c r="C215" t="s">
        <v>80</v>
      </c>
      <c r="D215" s="12">
        <f t="shared" si="508"/>
        <v>71.699999999999989</v>
      </c>
      <c r="E215" s="12">
        <f t="shared" si="455"/>
        <v>124.761</v>
      </c>
      <c r="F215" s="12">
        <f t="shared" si="467"/>
        <v>324.90010000000001</v>
      </c>
      <c r="G215" s="12">
        <v>20</v>
      </c>
      <c r="H215" s="12">
        <f t="shared" si="468"/>
        <v>26.8</v>
      </c>
      <c r="I215" s="12">
        <f t="shared" si="469"/>
        <v>72.360000000000014</v>
      </c>
      <c r="J215" s="12">
        <v>7.2</v>
      </c>
      <c r="K215" s="12">
        <f t="shared" si="470"/>
        <v>9.6480000000000015</v>
      </c>
      <c r="L215" s="12">
        <f t="shared" ref="L215:L278" si="511">K215*2.5</f>
        <v>24.120000000000005</v>
      </c>
      <c r="M215" s="12">
        <v>5.0999999999999996</v>
      </c>
      <c r="N215" s="12">
        <f t="shared" si="471"/>
        <v>12.035999999999998</v>
      </c>
      <c r="O215" s="12">
        <f t="shared" si="472"/>
        <v>30.089999999999996</v>
      </c>
      <c r="P215" s="12">
        <v>4.4000000000000004</v>
      </c>
      <c r="Q215" s="12">
        <f>P215*2.36</f>
        <v>10.384</v>
      </c>
      <c r="R215" s="12">
        <f>Q215*2.5</f>
        <v>25.96</v>
      </c>
      <c r="S215" s="12"/>
      <c r="T215" s="12"/>
      <c r="U215" s="12"/>
      <c r="V215" s="12"/>
      <c r="W215" s="12"/>
      <c r="X215" s="12"/>
      <c r="Y215" s="12"/>
      <c r="Z215" s="12"/>
      <c r="AA215" s="12"/>
      <c r="AB215" s="12">
        <v>12.1</v>
      </c>
      <c r="AC215" s="12">
        <f t="shared" ref="AC215" si="512">AB215*1.34</f>
        <v>16.214000000000002</v>
      </c>
      <c r="AD215" s="12">
        <f t="shared" si="494"/>
        <v>43.777800000000006</v>
      </c>
      <c r="AE215" s="12">
        <v>8.6</v>
      </c>
      <c r="AF215" s="12">
        <f t="shared" si="485"/>
        <v>11.524000000000001</v>
      </c>
      <c r="AG215" s="12">
        <f t="shared" si="396"/>
        <v>31.114800000000006</v>
      </c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>
        <v>3.8</v>
      </c>
      <c r="AU215" s="12">
        <f t="shared" si="430"/>
        <v>10.45</v>
      </c>
      <c r="AV215" s="12">
        <f t="shared" si="431"/>
        <v>28.215</v>
      </c>
      <c r="AW215" s="12">
        <f>4.3+3.2</f>
        <v>7.5</v>
      </c>
      <c r="AX215" s="12">
        <f t="shared" si="499"/>
        <v>20.625</v>
      </c>
      <c r="AY215" s="12">
        <f t="shared" si="500"/>
        <v>51.5625</v>
      </c>
      <c r="AZ215" s="12">
        <v>3</v>
      </c>
      <c r="BA215" s="12">
        <f>AZ215*2.36</f>
        <v>7.08</v>
      </c>
      <c r="BB215" s="12">
        <f t="shared" ref="BB215:BB216" si="513">BA215*2.5</f>
        <v>17.7</v>
      </c>
      <c r="BC215" s="12"/>
      <c r="BD215" s="12"/>
      <c r="BE215" s="12"/>
      <c r="BF215" s="13"/>
      <c r="BG215" s="1">
        <f t="shared" si="465"/>
        <v>0.77</v>
      </c>
      <c r="BH215" s="12">
        <f t="shared" si="461"/>
        <v>0.23</v>
      </c>
      <c r="BI215" s="12">
        <f t="shared" si="466"/>
        <v>1</v>
      </c>
    </row>
    <row r="216" spans="2:61" x14ac:dyDescent="0.35">
      <c r="B216" t="s">
        <v>37</v>
      </c>
      <c r="C216" t="s">
        <v>47</v>
      </c>
      <c r="D216" s="12">
        <f t="shared" si="508"/>
        <v>71.7</v>
      </c>
      <c r="E216" s="12">
        <f t="shared" si="455"/>
        <v>107.38920000000002</v>
      </c>
      <c r="F216" s="12">
        <f t="shared" si="467"/>
        <v>283.65680800000007</v>
      </c>
      <c r="G216" s="12">
        <v>21.416</v>
      </c>
      <c r="H216" s="12">
        <f t="shared" si="468"/>
        <v>28.697440000000004</v>
      </c>
      <c r="I216" s="12">
        <f t="shared" si="469"/>
        <v>77.483088000000009</v>
      </c>
      <c r="J216" s="12">
        <v>5.3540000000000001</v>
      </c>
      <c r="K216" s="12">
        <f t="shared" si="470"/>
        <v>7.174360000000001</v>
      </c>
      <c r="L216" s="12">
        <f t="shared" si="511"/>
        <v>17.935900000000004</v>
      </c>
      <c r="M216" s="12">
        <v>4.03</v>
      </c>
      <c r="N216" s="12">
        <f t="shared" si="471"/>
        <v>9.5107999999999997</v>
      </c>
      <c r="O216" s="12">
        <f t="shared" si="472"/>
        <v>23.777000000000001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>
        <v>13.91</v>
      </c>
      <c r="AC216" s="12">
        <f t="shared" ref="AC216" si="514">AB216*1.34</f>
        <v>18.639400000000002</v>
      </c>
      <c r="AD216" s="12">
        <f t="shared" si="494"/>
        <v>50.326380000000007</v>
      </c>
      <c r="AE216" s="12">
        <v>12.28</v>
      </c>
      <c r="AF216" s="12">
        <f t="shared" si="485"/>
        <v>16.455200000000001</v>
      </c>
      <c r="AG216" s="12">
        <f t="shared" si="396"/>
        <v>44.429040000000008</v>
      </c>
      <c r="AH216" s="12">
        <v>9.0500000000000007</v>
      </c>
      <c r="AI216" s="12">
        <f t="shared" si="483"/>
        <v>12.127000000000002</v>
      </c>
      <c r="AJ216" s="12">
        <f t="shared" ref="AJ216:AJ220" si="515">AI216*2.7</f>
        <v>32.742900000000006</v>
      </c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>
        <v>3.66</v>
      </c>
      <c r="AX216" s="12">
        <f t="shared" si="499"/>
        <v>10.065000000000001</v>
      </c>
      <c r="AY216" s="12">
        <f t="shared" si="500"/>
        <v>25.162500000000001</v>
      </c>
      <c r="AZ216" s="12">
        <v>2</v>
      </c>
      <c r="BA216" s="12">
        <f>AZ216*2.36</f>
        <v>4.72</v>
      </c>
      <c r="BB216" s="12">
        <f t="shared" si="513"/>
        <v>11.799999999999999</v>
      </c>
      <c r="BC216" s="12"/>
      <c r="BD216" s="12"/>
      <c r="BE216" s="12"/>
      <c r="BF216" s="13"/>
      <c r="BG216" s="1">
        <f t="shared" si="465"/>
        <v>0.87</v>
      </c>
      <c r="BH216" s="12">
        <f t="shared" si="461"/>
        <v>0.13</v>
      </c>
      <c r="BI216" s="12">
        <f t="shared" si="466"/>
        <v>1</v>
      </c>
    </row>
    <row r="217" spans="2:61" x14ac:dyDescent="0.35">
      <c r="B217" t="s">
        <v>37</v>
      </c>
      <c r="C217" t="s">
        <v>42</v>
      </c>
      <c r="D217" s="12">
        <f t="shared" si="508"/>
        <v>71.8</v>
      </c>
      <c r="E217" s="12">
        <f t="shared" si="455"/>
        <v>111.65</v>
      </c>
      <c r="F217" s="12">
        <f t="shared" si="467"/>
        <v>295.07339999999999</v>
      </c>
      <c r="G217" s="12">
        <v>20.2</v>
      </c>
      <c r="H217" s="12">
        <f t="shared" si="468"/>
        <v>27.068000000000001</v>
      </c>
      <c r="I217" s="12">
        <f t="shared" si="469"/>
        <v>73.083600000000004</v>
      </c>
      <c r="J217" s="12">
        <v>8.5</v>
      </c>
      <c r="K217" s="12">
        <f t="shared" si="470"/>
        <v>11.39</v>
      </c>
      <c r="L217" s="12">
        <f t="shared" si="511"/>
        <v>28.475000000000001</v>
      </c>
      <c r="M217" s="12">
        <v>3.8</v>
      </c>
      <c r="N217" s="12">
        <f t="shared" si="471"/>
        <v>8.968</v>
      </c>
      <c r="O217" s="12">
        <f t="shared" si="472"/>
        <v>22.42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>
        <v>12.8</v>
      </c>
      <c r="AC217" s="12">
        <f t="shared" ref="AC217" si="516">AB217*1.34</f>
        <v>17.152000000000001</v>
      </c>
      <c r="AD217" s="12">
        <f t="shared" si="494"/>
        <v>46.310400000000008</v>
      </c>
      <c r="AE217" s="12">
        <v>9.4</v>
      </c>
      <c r="AF217" s="12">
        <f t="shared" si="485"/>
        <v>12.596000000000002</v>
      </c>
      <c r="AG217" s="12">
        <f t="shared" si="396"/>
        <v>34.009200000000007</v>
      </c>
      <c r="AH217" s="12">
        <v>8.9</v>
      </c>
      <c r="AI217" s="12">
        <f t="shared" si="483"/>
        <v>11.926000000000002</v>
      </c>
      <c r="AJ217" s="12">
        <f t="shared" si="515"/>
        <v>32.200200000000009</v>
      </c>
      <c r="AK217" s="12"/>
      <c r="AL217" s="12"/>
      <c r="AM217" s="12"/>
      <c r="AN217" s="12"/>
      <c r="AO217" s="12"/>
      <c r="AP217" s="12"/>
      <c r="AQ217" s="12"/>
      <c r="AR217" s="12"/>
      <c r="AS217" s="12"/>
      <c r="AT217" s="12">
        <v>4</v>
      </c>
      <c r="AU217" s="12">
        <f t="shared" ref="AU217:AU230" si="517">AT217*2.75</f>
        <v>11</v>
      </c>
      <c r="AV217" s="12">
        <f t="shared" ref="AV217:AV230" si="518">AU217*2.7</f>
        <v>29.700000000000003</v>
      </c>
      <c r="AW217" s="12">
        <v>4.2</v>
      </c>
      <c r="AX217" s="12">
        <f t="shared" si="499"/>
        <v>11.55</v>
      </c>
      <c r="AY217" s="12">
        <f t="shared" si="500"/>
        <v>28.875</v>
      </c>
      <c r="AZ217" s="12"/>
      <c r="BA217" s="12"/>
      <c r="BB217" s="12"/>
      <c r="BC217" s="12">
        <v>12.3</v>
      </c>
      <c r="BD217" s="12">
        <f>BC217*0.6</f>
        <v>7.38</v>
      </c>
      <c r="BE217" s="12">
        <f t="shared" ref="BE217:BE218" si="519">BD217*2.5</f>
        <v>18.45</v>
      </c>
      <c r="BF217" s="13"/>
      <c r="BG217" s="1">
        <f t="shared" si="465"/>
        <v>0.83</v>
      </c>
      <c r="BH217" s="12">
        <f t="shared" si="461"/>
        <v>0.17</v>
      </c>
      <c r="BI217" s="12">
        <f t="shared" si="466"/>
        <v>1</v>
      </c>
    </row>
    <row r="218" spans="2:61" x14ac:dyDescent="0.35">
      <c r="B218" t="s">
        <v>39</v>
      </c>
      <c r="C218" t="s">
        <v>73</v>
      </c>
      <c r="D218" s="12">
        <f t="shared" si="508"/>
        <v>71.900000000000006</v>
      </c>
      <c r="E218" s="12">
        <f t="shared" si="455"/>
        <v>113.45800000000001</v>
      </c>
      <c r="F218" s="12">
        <f t="shared" si="467"/>
        <v>301.25446000000005</v>
      </c>
      <c r="G218" s="12">
        <v>23.92</v>
      </c>
      <c r="H218" s="12">
        <f t="shared" si="468"/>
        <v>32.052800000000005</v>
      </c>
      <c r="I218" s="12">
        <f t="shared" si="469"/>
        <v>86.542560000000023</v>
      </c>
      <c r="J218" s="12">
        <v>5.98</v>
      </c>
      <c r="K218" s="12">
        <f t="shared" si="470"/>
        <v>8.0132000000000012</v>
      </c>
      <c r="L218" s="12">
        <f t="shared" si="511"/>
        <v>20.033000000000001</v>
      </c>
      <c r="M218" s="12">
        <v>4.75</v>
      </c>
      <c r="N218" s="12">
        <f t="shared" si="471"/>
        <v>11.209999999999999</v>
      </c>
      <c r="O218" s="12">
        <f t="shared" si="472"/>
        <v>28.024999999999999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>
        <v>11.4</v>
      </c>
      <c r="AC218" s="12">
        <f t="shared" ref="AC218" si="520">AB218*1.34</f>
        <v>15.276000000000002</v>
      </c>
      <c r="AD218" s="12">
        <f t="shared" si="494"/>
        <v>41.245200000000004</v>
      </c>
      <c r="AE218" s="12">
        <v>8.75</v>
      </c>
      <c r="AF218" s="12">
        <f t="shared" si="485"/>
        <v>11.725000000000001</v>
      </c>
      <c r="AG218" s="12">
        <f t="shared" si="396"/>
        <v>31.657500000000006</v>
      </c>
      <c r="AH218" s="12">
        <v>8.4</v>
      </c>
      <c r="AI218" s="12">
        <f t="shared" si="483"/>
        <v>11.256000000000002</v>
      </c>
      <c r="AJ218" s="12">
        <f t="shared" si="515"/>
        <v>30.391200000000008</v>
      </c>
      <c r="AK218" s="12"/>
      <c r="AL218" s="12"/>
      <c r="AM218" s="12"/>
      <c r="AN218" s="12"/>
      <c r="AO218" s="12"/>
      <c r="AP218" s="12"/>
      <c r="AQ218" s="12"/>
      <c r="AR218" s="12"/>
      <c r="AS218" s="12"/>
      <c r="AT218" s="12">
        <v>6.45</v>
      </c>
      <c r="AU218" s="12">
        <f t="shared" si="517"/>
        <v>17.737500000000001</v>
      </c>
      <c r="AV218" s="12">
        <f t="shared" si="518"/>
        <v>47.891250000000007</v>
      </c>
      <c r="AW218" s="12">
        <v>2.25</v>
      </c>
      <c r="AX218" s="12">
        <f t="shared" si="499"/>
        <v>6.1875</v>
      </c>
      <c r="AY218" s="12">
        <f t="shared" si="500"/>
        <v>15.46875</v>
      </c>
      <c r="AZ218" s="12"/>
      <c r="BA218" s="12"/>
      <c r="BB218" s="12"/>
      <c r="BC218" s="12">
        <v>1.6</v>
      </c>
      <c r="BD218" s="12">
        <f>BC218*0.6</f>
        <v>0.96</v>
      </c>
      <c r="BE218" s="12">
        <f t="shared" si="519"/>
        <v>2.4</v>
      </c>
      <c r="BF218" s="13"/>
      <c r="BG218" s="1">
        <f t="shared" si="465"/>
        <v>0.85</v>
      </c>
      <c r="BH218" s="12">
        <f t="shared" si="461"/>
        <v>0.15</v>
      </c>
      <c r="BI218" s="12">
        <f t="shared" si="466"/>
        <v>1</v>
      </c>
    </row>
    <row r="219" spans="2:61" x14ac:dyDescent="0.35">
      <c r="B219" t="s">
        <v>39</v>
      </c>
      <c r="C219" t="s">
        <v>51</v>
      </c>
      <c r="D219" s="12">
        <f t="shared" si="508"/>
        <v>71.91</v>
      </c>
      <c r="E219" s="12">
        <f t="shared" si="455"/>
        <v>109.1523</v>
      </c>
      <c r="F219" s="12">
        <f t="shared" si="467"/>
        <v>287.70791000000003</v>
      </c>
      <c r="G219" s="12">
        <v>19.690000000000001</v>
      </c>
      <c r="H219" s="12">
        <f t="shared" si="468"/>
        <v>26.384600000000002</v>
      </c>
      <c r="I219" s="12">
        <f t="shared" si="469"/>
        <v>71.238420000000005</v>
      </c>
      <c r="J219" s="12">
        <v>11.87</v>
      </c>
      <c r="K219" s="12">
        <f t="shared" si="470"/>
        <v>15.905799999999999</v>
      </c>
      <c r="L219" s="12">
        <f t="shared" si="511"/>
        <v>39.764499999999998</v>
      </c>
      <c r="M219" s="12">
        <v>4.87</v>
      </c>
      <c r="N219" s="12">
        <f t="shared" si="471"/>
        <v>11.4932</v>
      </c>
      <c r="O219" s="12">
        <f t="shared" si="472"/>
        <v>28.733000000000001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>
        <v>12.59</v>
      </c>
      <c r="AC219" s="12">
        <f t="shared" ref="AC219" si="521">AB219*1.34</f>
        <v>16.8706</v>
      </c>
      <c r="AD219" s="12">
        <f t="shared" si="494"/>
        <v>45.550620000000002</v>
      </c>
      <c r="AE219" s="12">
        <v>8.84</v>
      </c>
      <c r="AF219" s="12">
        <f t="shared" si="485"/>
        <v>11.845600000000001</v>
      </c>
      <c r="AG219" s="12">
        <f t="shared" si="396"/>
        <v>31.983120000000003</v>
      </c>
      <c r="AH219" s="12">
        <v>8.5</v>
      </c>
      <c r="AI219" s="12">
        <f t="shared" si="483"/>
        <v>11.39</v>
      </c>
      <c r="AJ219" s="12">
        <f t="shared" si="515"/>
        <v>30.753000000000004</v>
      </c>
      <c r="AK219" s="12"/>
      <c r="AL219" s="12"/>
      <c r="AM219" s="12"/>
      <c r="AN219" s="12"/>
      <c r="AO219" s="12"/>
      <c r="AP219" s="12"/>
      <c r="AQ219" s="12"/>
      <c r="AR219" s="12"/>
      <c r="AS219" s="12"/>
      <c r="AT219" s="12">
        <v>2.78</v>
      </c>
      <c r="AU219" s="12">
        <f t="shared" si="517"/>
        <v>7.6449999999999996</v>
      </c>
      <c r="AV219" s="12">
        <f t="shared" si="518"/>
        <v>20.641500000000001</v>
      </c>
      <c r="AW219" s="12">
        <v>2.77</v>
      </c>
      <c r="AX219" s="12">
        <f t="shared" si="499"/>
        <v>7.6174999999999997</v>
      </c>
      <c r="AY219" s="12">
        <f t="shared" si="500"/>
        <v>19.043749999999999</v>
      </c>
      <c r="AZ219" s="12"/>
      <c r="BA219" s="12"/>
      <c r="BB219" s="12"/>
      <c r="BC219" s="12"/>
      <c r="BD219" s="12"/>
      <c r="BE219" s="12"/>
      <c r="BF219" s="13"/>
      <c r="BG219" s="1">
        <f t="shared" si="465"/>
        <v>0.77</v>
      </c>
      <c r="BH219" s="12">
        <f t="shared" si="461"/>
        <v>0.23</v>
      </c>
      <c r="BI219" s="12">
        <f t="shared" si="466"/>
        <v>1</v>
      </c>
    </row>
    <row r="220" spans="2:61" x14ac:dyDescent="0.35">
      <c r="C220" t="s">
        <v>62</v>
      </c>
      <c r="D220" s="12">
        <f t="shared" si="508"/>
        <v>72.150000000000006</v>
      </c>
      <c r="E220" s="12">
        <f t="shared" si="455"/>
        <v>114.55289999999999</v>
      </c>
      <c r="F220" s="12">
        <f t="shared" si="467"/>
        <v>301.88679000000002</v>
      </c>
      <c r="G220" s="12">
        <v>19.2</v>
      </c>
      <c r="H220" s="12">
        <f t="shared" si="468"/>
        <v>25.728000000000002</v>
      </c>
      <c r="I220" s="12">
        <f t="shared" si="469"/>
        <v>69.465600000000009</v>
      </c>
      <c r="J220" s="12">
        <v>7.87</v>
      </c>
      <c r="K220" s="12">
        <f t="shared" si="470"/>
        <v>10.545800000000002</v>
      </c>
      <c r="L220" s="12">
        <f t="shared" si="511"/>
        <v>26.364500000000003</v>
      </c>
      <c r="M220" s="12">
        <v>4.79</v>
      </c>
      <c r="N220" s="12">
        <f t="shared" si="471"/>
        <v>11.304399999999999</v>
      </c>
      <c r="O220" s="12">
        <f t="shared" si="472"/>
        <v>28.260999999999999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>
        <v>12.7</v>
      </c>
      <c r="AC220" s="12">
        <f t="shared" ref="AC220" si="522">AB220*1.34</f>
        <v>17.018000000000001</v>
      </c>
      <c r="AD220" s="12">
        <f t="shared" si="494"/>
        <v>45.948600000000006</v>
      </c>
      <c r="AE220" s="12">
        <v>9.4600000000000009</v>
      </c>
      <c r="AF220" s="12">
        <f t="shared" si="485"/>
        <v>12.676400000000003</v>
      </c>
      <c r="AG220" s="12">
        <f t="shared" si="396"/>
        <v>34.22628000000001</v>
      </c>
      <c r="AH220" s="12">
        <v>8.92</v>
      </c>
      <c r="AI220" s="12">
        <f t="shared" si="483"/>
        <v>11.9528</v>
      </c>
      <c r="AJ220" s="12">
        <f t="shared" si="515"/>
        <v>32.272559999999999</v>
      </c>
      <c r="AK220" s="12"/>
      <c r="AL220" s="12"/>
      <c r="AM220" s="12"/>
      <c r="AN220" s="12"/>
      <c r="AO220" s="12"/>
      <c r="AP220" s="12"/>
      <c r="AQ220" s="12"/>
      <c r="AR220" s="12"/>
      <c r="AS220" s="12"/>
      <c r="AT220" s="12">
        <v>3.69</v>
      </c>
      <c r="AU220" s="12">
        <f t="shared" si="517"/>
        <v>10.147499999999999</v>
      </c>
      <c r="AV220" s="12">
        <f t="shared" si="518"/>
        <v>27.398250000000001</v>
      </c>
      <c r="AW220" s="12">
        <v>5.52</v>
      </c>
      <c r="AX220" s="12">
        <f t="shared" si="499"/>
        <v>15.18</v>
      </c>
      <c r="AY220" s="12">
        <f t="shared" si="500"/>
        <v>37.950000000000003</v>
      </c>
      <c r="AZ220" s="12"/>
      <c r="BA220" s="12"/>
      <c r="BB220" s="12"/>
      <c r="BC220" s="12">
        <v>23.82</v>
      </c>
      <c r="BD220" s="12">
        <f t="shared" ref="BD220:BD225" si="523">BC220*0.6</f>
        <v>14.292</v>
      </c>
      <c r="BE220" s="12">
        <f t="shared" ref="BE220:BE225" si="524">BD220*2.5</f>
        <v>35.729999999999997</v>
      </c>
      <c r="BF220" s="13"/>
      <c r="BG220" s="1">
        <f t="shared" si="465"/>
        <v>0.82</v>
      </c>
      <c r="BH220" s="12">
        <f t="shared" si="461"/>
        <v>0.18</v>
      </c>
      <c r="BI220" s="12">
        <f t="shared" si="466"/>
        <v>1</v>
      </c>
    </row>
    <row r="221" spans="2:61" x14ac:dyDescent="0.35">
      <c r="B221" t="s">
        <v>59</v>
      </c>
      <c r="C221" t="s">
        <v>126</v>
      </c>
      <c r="D221" s="12">
        <f t="shared" si="508"/>
        <v>72.2</v>
      </c>
      <c r="E221" s="12">
        <f t="shared" si="455"/>
        <v>114.25300000000001</v>
      </c>
      <c r="F221" s="12">
        <f t="shared" si="467"/>
        <v>300.43270000000001</v>
      </c>
      <c r="G221" s="12">
        <v>22.1</v>
      </c>
      <c r="H221" s="12">
        <f t="shared" si="468"/>
        <v>29.614000000000004</v>
      </c>
      <c r="I221" s="12">
        <f t="shared" si="469"/>
        <v>79.95780000000002</v>
      </c>
      <c r="J221" s="12">
        <v>11.2</v>
      </c>
      <c r="K221" s="12">
        <f t="shared" si="470"/>
        <v>15.007999999999999</v>
      </c>
      <c r="L221" s="12">
        <f t="shared" si="511"/>
        <v>37.519999999999996</v>
      </c>
      <c r="M221" s="12">
        <v>4.0999999999999996</v>
      </c>
      <c r="N221" s="12">
        <f t="shared" si="471"/>
        <v>9.6759999999999984</v>
      </c>
      <c r="O221" s="12">
        <f t="shared" si="472"/>
        <v>24.189999999999998</v>
      </c>
      <c r="P221" s="12">
        <v>3.8</v>
      </c>
      <c r="Q221" s="12">
        <f>P221*2.36</f>
        <v>8.968</v>
      </c>
      <c r="R221" s="12">
        <f>Q221*2.5</f>
        <v>22.42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>
        <v>14.6</v>
      </c>
      <c r="AC221" s="12">
        <f t="shared" ref="AC221" si="525">AB221*1.34</f>
        <v>19.564</v>
      </c>
      <c r="AD221" s="12">
        <f t="shared" si="494"/>
        <v>52.822800000000001</v>
      </c>
      <c r="AE221" s="12">
        <v>9.6999999999999993</v>
      </c>
      <c r="AF221" s="12">
        <f t="shared" si="485"/>
        <v>12.997999999999999</v>
      </c>
      <c r="AG221" s="12">
        <f t="shared" si="396"/>
        <v>35.0946</v>
      </c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>
        <v>4.3</v>
      </c>
      <c r="AU221" s="12">
        <f t="shared" si="517"/>
        <v>11.824999999999999</v>
      </c>
      <c r="AV221" s="12">
        <f t="shared" si="518"/>
        <v>31.927499999999998</v>
      </c>
      <c r="AW221" s="12">
        <v>2.4</v>
      </c>
      <c r="AX221" s="12">
        <f t="shared" si="499"/>
        <v>6.6</v>
      </c>
      <c r="AY221" s="12">
        <f t="shared" si="500"/>
        <v>16.5</v>
      </c>
      <c r="AZ221" s="12"/>
      <c r="BA221" s="12"/>
      <c r="BB221" s="12"/>
      <c r="BC221" s="12">
        <f>9.9+6.8+3</f>
        <v>19.7</v>
      </c>
      <c r="BD221" s="12">
        <f t="shared" si="523"/>
        <v>11.819999999999999</v>
      </c>
      <c r="BE221" s="12">
        <f t="shared" si="524"/>
        <v>29.549999999999997</v>
      </c>
      <c r="BF221" s="13"/>
      <c r="BG221" s="1">
        <f t="shared" si="465"/>
        <v>0.74</v>
      </c>
      <c r="BH221" s="12">
        <f t="shared" si="461"/>
        <v>0.26</v>
      </c>
      <c r="BI221" s="12">
        <f t="shared" si="466"/>
        <v>1</v>
      </c>
    </row>
    <row r="222" spans="2:61" x14ac:dyDescent="0.35">
      <c r="B222" t="s">
        <v>37</v>
      </c>
      <c r="C222" t="s">
        <v>42</v>
      </c>
      <c r="D222" s="12">
        <f t="shared" si="508"/>
        <v>72.2</v>
      </c>
      <c r="E222" s="12">
        <f t="shared" si="455"/>
        <v>112.40500000000002</v>
      </c>
      <c r="F222" s="12">
        <f t="shared" si="467"/>
        <v>297.5335</v>
      </c>
      <c r="G222" s="12">
        <v>19.399999999999999</v>
      </c>
      <c r="H222" s="12">
        <f t="shared" si="468"/>
        <v>25.995999999999999</v>
      </c>
      <c r="I222" s="12">
        <f t="shared" si="469"/>
        <v>70.1892</v>
      </c>
      <c r="J222" s="12">
        <v>8.1</v>
      </c>
      <c r="K222" s="12">
        <f t="shared" si="470"/>
        <v>10.854000000000001</v>
      </c>
      <c r="L222" s="12">
        <f t="shared" si="511"/>
        <v>27.135000000000002</v>
      </c>
      <c r="M222" s="12">
        <v>3.6</v>
      </c>
      <c r="N222" s="12">
        <f t="shared" si="471"/>
        <v>8.4960000000000004</v>
      </c>
      <c r="O222" s="12">
        <f t="shared" si="472"/>
        <v>21.240000000000002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>
        <v>13.7</v>
      </c>
      <c r="AC222" s="12">
        <f t="shared" ref="AC222" si="526">AB222*1.34</f>
        <v>18.358000000000001</v>
      </c>
      <c r="AD222" s="12">
        <f t="shared" si="494"/>
        <v>49.566600000000008</v>
      </c>
      <c r="AE222" s="12">
        <v>9.6</v>
      </c>
      <c r="AF222" s="12">
        <f t="shared" si="485"/>
        <v>12.864000000000001</v>
      </c>
      <c r="AG222" s="12">
        <f t="shared" si="396"/>
        <v>34.732800000000005</v>
      </c>
      <c r="AH222" s="12">
        <v>9.3000000000000007</v>
      </c>
      <c r="AI222" s="12">
        <f t="shared" si="483"/>
        <v>12.462000000000002</v>
      </c>
      <c r="AJ222" s="12">
        <f t="shared" ref="AJ222:AJ223" si="527">AI222*2.7</f>
        <v>33.647400000000005</v>
      </c>
      <c r="AK222" s="12"/>
      <c r="AL222" s="12"/>
      <c r="AM222" s="12"/>
      <c r="AN222" s="12"/>
      <c r="AO222" s="12"/>
      <c r="AP222" s="12"/>
      <c r="AQ222" s="12"/>
      <c r="AR222" s="12"/>
      <c r="AS222" s="12"/>
      <c r="AT222" s="12">
        <v>4.7</v>
      </c>
      <c r="AU222" s="12">
        <f t="shared" si="517"/>
        <v>12.925000000000001</v>
      </c>
      <c r="AV222" s="12">
        <f t="shared" si="518"/>
        <v>34.897500000000001</v>
      </c>
      <c r="AW222" s="12">
        <v>3.8</v>
      </c>
      <c r="AX222" s="12">
        <f t="shared" si="499"/>
        <v>10.45</v>
      </c>
      <c r="AY222" s="12">
        <f t="shared" si="500"/>
        <v>26.125</v>
      </c>
      <c r="AZ222" s="12"/>
      <c r="BA222" s="12"/>
      <c r="BB222" s="12"/>
      <c r="BC222" s="12">
        <v>12.1</v>
      </c>
      <c r="BD222" s="12">
        <f t="shared" si="523"/>
        <v>7.26</v>
      </c>
      <c r="BE222" s="12">
        <f t="shared" si="524"/>
        <v>18.149999999999999</v>
      </c>
      <c r="BF222" s="13"/>
      <c r="BG222" s="1">
        <f t="shared" si="465"/>
        <v>0.84</v>
      </c>
      <c r="BH222" s="12">
        <f t="shared" si="461"/>
        <v>0.16</v>
      </c>
      <c r="BI222" s="12">
        <f t="shared" si="466"/>
        <v>1</v>
      </c>
    </row>
    <row r="223" spans="2:61" x14ac:dyDescent="0.35">
      <c r="B223" t="s">
        <v>37</v>
      </c>
      <c r="C223" t="s">
        <v>42</v>
      </c>
      <c r="D223" s="12">
        <f t="shared" si="508"/>
        <v>72.2</v>
      </c>
      <c r="E223" s="12">
        <f t="shared" si="455"/>
        <v>112.648</v>
      </c>
      <c r="F223" s="12">
        <f t="shared" si="467"/>
        <v>296.74200000000002</v>
      </c>
      <c r="G223" s="12">
        <v>20.5</v>
      </c>
      <c r="H223" s="12">
        <f t="shared" si="468"/>
        <v>27.470000000000002</v>
      </c>
      <c r="I223" s="12">
        <f t="shared" si="469"/>
        <v>74.169000000000011</v>
      </c>
      <c r="J223" s="12">
        <v>8.4</v>
      </c>
      <c r="K223" s="12">
        <f t="shared" si="470"/>
        <v>11.256000000000002</v>
      </c>
      <c r="L223" s="12">
        <f t="shared" si="511"/>
        <v>28.140000000000004</v>
      </c>
      <c r="M223" s="12">
        <v>3.7</v>
      </c>
      <c r="N223" s="12">
        <f t="shared" si="471"/>
        <v>8.7319999999999993</v>
      </c>
      <c r="O223" s="12">
        <f t="shared" si="472"/>
        <v>21.83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>
        <v>12.9</v>
      </c>
      <c r="AC223" s="12">
        <f t="shared" ref="AC223" si="528">AB223*1.34</f>
        <v>17.286000000000001</v>
      </c>
      <c r="AD223" s="12">
        <f t="shared" si="494"/>
        <v>46.672200000000004</v>
      </c>
      <c r="AE223" s="12">
        <v>9.3000000000000007</v>
      </c>
      <c r="AF223" s="12">
        <f t="shared" si="485"/>
        <v>12.462000000000002</v>
      </c>
      <c r="AG223" s="12">
        <f t="shared" si="396"/>
        <v>33.647400000000005</v>
      </c>
      <c r="AH223" s="12">
        <v>8.8000000000000007</v>
      </c>
      <c r="AI223" s="12">
        <f t="shared" si="483"/>
        <v>11.792000000000002</v>
      </c>
      <c r="AJ223" s="12">
        <f t="shared" si="527"/>
        <v>31.838400000000007</v>
      </c>
      <c r="AK223" s="12"/>
      <c r="AL223" s="12"/>
      <c r="AM223" s="12"/>
      <c r="AN223" s="12"/>
      <c r="AO223" s="12"/>
      <c r="AP223" s="12"/>
      <c r="AQ223" s="12"/>
      <c r="AR223" s="12"/>
      <c r="AS223" s="12"/>
      <c r="AT223" s="12">
        <v>2.4</v>
      </c>
      <c r="AU223" s="12">
        <f t="shared" si="517"/>
        <v>6.6</v>
      </c>
      <c r="AV223" s="12">
        <f t="shared" si="518"/>
        <v>17.82</v>
      </c>
      <c r="AW223" s="12">
        <v>6.2</v>
      </c>
      <c r="AX223" s="12">
        <f t="shared" si="499"/>
        <v>17.05</v>
      </c>
      <c r="AY223" s="12">
        <f t="shared" si="500"/>
        <v>42.625</v>
      </c>
      <c r="AZ223" s="12"/>
      <c r="BA223" s="12"/>
      <c r="BB223" s="12"/>
      <c r="BC223" s="12">
        <v>11.9</v>
      </c>
      <c r="BD223" s="12">
        <f t="shared" si="523"/>
        <v>7.14</v>
      </c>
      <c r="BE223" s="12">
        <f t="shared" si="524"/>
        <v>17.849999999999998</v>
      </c>
      <c r="BF223" s="13"/>
      <c r="BG223" s="1">
        <f t="shared" si="465"/>
        <v>0.83</v>
      </c>
      <c r="BH223" s="12">
        <f t="shared" si="461"/>
        <v>0.17</v>
      </c>
      <c r="BI223" s="12">
        <f t="shared" si="466"/>
        <v>1</v>
      </c>
    </row>
    <row r="224" spans="2:61" x14ac:dyDescent="0.35">
      <c r="B224" t="s">
        <v>114</v>
      </c>
      <c r="C224" t="s">
        <v>115</v>
      </c>
      <c r="D224" s="12">
        <f t="shared" si="508"/>
        <v>73.27000000000001</v>
      </c>
      <c r="E224" s="12">
        <f t="shared" si="455"/>
        <v>115.03490000000001</v>
      </c>
      <c r="F224" s="12">
        <f t="shared" si="467"/>
        <v>303.34259000000009</v>
      </c>
      <c r="G224" s="12">
        <v>23.17</v>
      </c>
      <c r="H224" s="12">
        <f t="shared" si="468"/>
        <v>31.047800000000006</v>
      </c>
      <c r="I224" s="12">
        <f t="shared" si="469"/>
        <v>83.829060000000027</v>
      </c>
      <c r="J224" s="12">
        <v>10.66</v>
      </c>
      <c r="K224" s="12">
        <f t="shared" si="470"/>
        <v>14.284400000000002</v>
      </c>
      <c r="L224" s="12">
        <f t="shared" si="511"/>
        <v>35.711000000000006</v>
      </c>
      <c r="M224" s="12">
        <v>4.05</v>
      </c>
      <c r="N224" s="12">
        <f t="shared" si="471"/>
        <v>9.5579999999999998</v>
      </c>
      <c r="O224" s="12">
        <f t="shared" si="472"/>
        <v>23.895</v>
      </c>
      <c r="P224" s="12">
        <v>3.28</v>
      </c>
      <c r="Q224" s="12">
        <f>P224*2.36</f>
        <v>7.7407999999999992</v>
      </c>
      <c r="R224" s="12">
        <f t="shared" ref="R224:R225" si="529">Q224*2.5</f>
        <v>19.351999999999997</v>
      </c>
      <c r="S224" s="12"/>
      <c r="T224" s="12"/>
      <c r="U224" s="12"/>
      <c r="V224" s="12"/>
      <c r="W224" s="12"/>
      <c r="X224" s="12"/>
      <c r="Y224" s="12"/>
      <c r="Z224" s="12"/>
      <c r="AA224" s="12"/>
      <c r="AB224" s="12">
        <v>13.46</v>
      </c>
      <c r="AC224" s="12">
        <f t="shared" ref="AC224" si="530">AB224*1.34</f>
        <v>18.036400000000004</v>
      </c>
      <c r="AD224" s="12">
        <f t="shared" si="494"/>
        <v>48.698280000000011</v>
      </c>
      <c r="AE224" s="12">
        <v>12</v>
      </c>
      <c r="AF224" s="12">
        <f t="shared" si="485"/>
        <v>16.080000000000002</v>
      </c>
      <c r="AG224" s="12">
        <f t="shared" si="396"/>
        <v>43.416000000000011</v>
      </c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>
        <v>4.95</v>
      </c>
      <c r="AU224" s="12">
        <f t="shared" si="517"/>
        <v>13.612500000000001</v>
      </c>
      <c r="AV224" s="12">
        <f t="shared" si="518"/>
        <v>36.753750000000004</v>
      </c>
      <c r="AW224" s="12">
        <v>1.7</v>
      </c>
      <c r="AX224" s="12">
        <f t="shared" si="499"/>
        <v>4.6749999999999998</v>
      </c>
      <c r="AY224" s="12">
        <f t="shared" si="500"/>
        <v>11.6875</v>
      </c>
      <c r="AZ224" s="12"/>
      <c r="BA224" s="12"/>
      <c r="BB224" s="12"/>
      <c r="BC224" s="12">
        <v>12.51</v>
      </c>
      <c r="BD224" s="12">
        <f t="shared" si="523"/>
        <v>7.5059999999999993</v>
      </c>
      <c r="BE224" s="12">
        <f t="shared" si="524"/>
        <v>18.764999999999997</v>
      </c>
      <c r="BF224" s="13"/>
      <c r="BG224" s="1">
        <f t="shared" si="465"/>
        <v>0.75</v>
      </c>
      <c r="BH224" s="12">
        <f t="shared" si="461"/>
        <v>0.25</v>
      </c>
      <c r="BI224" s="12">
        <f t="shared" si="466"/>
        <v>1</v>
      </c>
    </row>
    <row r="225" spans="2:61" x14ac:dyDescent="0.35">
      <c r="B225" t="s">
        <v>92</v>
      </c>
      <c r="C225" t="s">
        <v>93</v>
      </c>
      <c r="D225" s="12">
        <f t="shared" si="508"/>
        <v>73.39</v>
      </c>
      <c r="E225" s="12">
        <f t="shared" si="455"/>
        <v>117.61730000000001</v>
      </c>
      <c r="F225" s="12">
        <f t="shared" si="467"/>
        <v>310.50828999999999</v>
      </c>
      <c r="G225" s="12">
        <v>19.920000000000002</v>
      </c>
      <c r="H225" s="12">
        <f t="shared" si="468"/>
        <v>26.692800000000005</v>
      </c>
      <c r="I225" s="12">
        <f t="shared" si="469"/>
        <v>72.070560000000015</v>
      </c>
      <c r="J225" s="12">
        <v>4.9800000000000004</v>
      </c>
      <c r="K225" s="12">
        <f t="shared" si="470"/>
        <v>6.6732000000000014</v>
      </c>
      <c r="L225" s="12">
        <f t="shared" si="511"/>
        <v>16.683000000000003</v>
      </c>
      <c r="M225" s="12">
        <v>4.08</v>
      </c>
      <c r="N225" s="12">
        <f t="shared" si="471"/>
        <v>9.6288</v>
      </c>
      <c r="O225" s="12">
        <f t="shared" si="472"/>
        <v>24.071999999999999</v>
      </c>
      <c r="P225" s="12">
        <v>3.91</v>
      </c>
      <c r="Q225" s="12">
        <f>P225*2.36</f>
        <v>9.2276000000000007</v>
      </c>
      <c r="R225" s="12">
        <f t="shared" si="529"/>
        <v>23.069000000000003</v>
      </c>
      <c r="S225" s="12"/>
      <c r="T225" s="12"/>
      <c r="U225" s="12"/>
      <c r="V225" s="12"/>
      <c r="W225" s="12"/>
      <c r="X225" s="12"/>
      <c r="Y225" s="12"/>
      <c r="Z225" s="12"/>
      <c r="AA225" s="12"/>
      <c r="AB225" s="12">
        <v>13.78</v>
      </c>
      <c r="AC225" s="12">
        <f t="shared" ref="AC225" si="531">AB225*1.34</f>
        <v>18.465199999999999</v>
      </c>
      <c r="AD225" s="12">
        <f t="shared" si="494"/>
        <v>49.85604</v>
      </c>
      <c r="AE225" s="12">
        <v>10.48</v>
      </c>
      <c r="AF225" s="12">
        <f t="shared" si="485"/>
        <v>14.043200000000001</v>
      </c>
      <c r="AG225" s="12">
        <f t="shared" si="396"/>
        <v>37.916640000000001</v>
      </c>
      <c r="AH225" s="12">
        <v>8.35</v>
      </c>
      <c r="AI225" s="12">
        <f t="shared" si="483"/>
        <v>11.189</v>
      </c>
      <c r="AJ225" s="12">
        <f t="shared" ref="AJ225:AJ233" si="532">AI225*2.7</f>
        <v>30.210300000000004</v>
      </c>
      <c r="AK225" s="12"/>
      <c r="AL225" s="12"/>
      <c r="AM225" s="12"/>
      <c r="AN225" s="12"/>
      <c r="AO225" s="12"/>
      <c r="AP225" s="12"/>
      <c r="AQ225" s="12"/>
      <c r="AR225" s="12"/>
      <c r="AS225" s="12"/>
      <c r="AT225" s="12">
        <v>4.34</v>
      </c>
      <c r="AU225" s="12">
        <f t="shared" si="517"/>
        <v>11.934999999999999</v>
      </c>
      <c r="AV225" s="12">
        <f t="shared" si="518"/>
        <v>32.224499999999999</v>
      </c>
      <c r="AW225" s="12">
        <v>3.55</v>
      </c>
      <c r="AX225" s="12">
        <f t="shared" si="499"/>
        <v>9.7624999999999993</v>
      </c>
      <c r="AY225" s="12">
        <f t="shared" si="500"/>
        <v>24.40625</v>
      </c>
      <c r="AZ225" s="12"/>
      <c r="BA225" s="12"/>
      <c r="BB225" s="12"/>
      <c r="BC225" s="12">
        <v>4.13</v>
      </c>
      <c r="BD225" s="12">
        <f t="shared" si="523"/>
        <v>2.4779999999999998</v>
      </c>
      <c r="BE225" s="12">
        <f t="shared" si="524"/>
        <v>6.1949999999999994</v>
      </c>
      <c r="BF225" s="13"/>
      <c r="BG225" s="1">
        <f t="shared" si="465"/>
        <v>0.82</v>
      </c>
      <c r="BH225" s="12">
        <f t="shared" si="461"/>
        <v>0.18</v>
      </c>
      <c r="BI225" s="12">
        <f t="shared" si="466"/>
        <v>1</v>
      </c>
    </row>
    <row r="226" spans="2:61" x14ac:dyDescent="0.35">
      <c r="B226" t="s">
        <v>39</v>
      </c>
      <c r="C226" t="s">
        <v>51</v>
      </c>
      <c r="D226" s="12">
        <f t="shared" si="508"/>
        <v>73.399999999999991</v>
      </c>
      <c r="E226" s="12">
        <f t="shared" si="455"/>
        <v>109.9885</v>
      </c>
      <c r="F226" s="12">
        <f t="shared" si="467"/>
        <v>291.53463000000005</v>
      </c>
      <c r="G226" s="12">
        <v>19.62</v>
      </c>
      <c r="H226" s="12">
        <f t="shared" si="468"/>
        <v>26.290800000000004</v>
      </c>
      <c r="I226" s="12">
        <f t="shared" si="469"/>
        <v>70.985160000000022</v>
      </c>
      <c r="J226" s="12">
        <v>7.95</v>
      </c>
      <c r="K226" s="12">
        <f t="shared" si="470"/>
        <v>10.653</v>
      </c>
      <c r="L226" s="12">
        <f t="shared" si="511"/>
        <v>26.6325</v>
      </c>
      <c r="M226" s="12">
        <v>3.76</v>
      </c>
      <c r="N226" s="12">
        <f t="shared" si="471"/>
        <v>8.8735999999999997</v>
      </c>
      <c r="O226" s="12">
        <f t="shared" si="472"/>
        <v>22.183999999999997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>
        <v>15.97</v>
      </c>
      <c r="AC226" s="12">
        <f t="shared" ref="AC226" si="533">AB226*1.34</f>
        <v>21.399800000000003</v>
      </c>
      <c r="AD226" s="12">
        <f t="shared" si="494"/>
        <v>57.779460000000007</v>
      </c>
      <c r="AE226" s="12">
        <v>10.97</v>
      </c>
      <c r="AF226" s="12">
        <f t="shared" si="485"/>
        <v>14.699800000000002</v>
      </c>
      <c r="AG226" s="12">
        <f t="shared" si="396"/>
        <v>39.689460000000004</v>
      </c>
      <c r="AH226" s="12">
        <v>9.6</v>
      </c>
      <c r="AI226" s="12">
        <f t="shared" si="483"/>
        <v>12.864000000000001</v>
      </c>
      <c r="AJ226" s="12">
        <f t="shared" si="532"/>
        <v>34.732800000000005</v>
      </c>
      <c r="AK226" s="12"/>
      <c r="AL226" s="12"/>
      <c r="AM226" s="12"/>
      <c r="AN226" s="12"/>
      <c r="AO226" s="12"/>
      <c r="AP226" s="12"/>
      <c r="AQ226" s="12"/>
      <c r="AR226" s="12"/>
      <c r="AS226" s="12"/>
      <c r="AT226" s="12">
        <v>2.75</v>
      </c>
      <c r="AU226" s="12">
        <f t="shared" si="517"/>
        <v>7.5625</v>
      </c>
      <c r="AV226" s="12">
        <f t="shared" si="518"/>
        <v>20.418750000000003</v>
      </c>
      <c r="AW226" s="12">
        <v>2.78</v>
      </c>
      <c r="AX226" s="12">
        <f t="shared" si="499"/>
        <v>7.6449999999999996</v>
      </c>
      <c r="AY226" s="12">
        <f t="shared" si="500"/>
        <v>19.112499999999997</v>
      </c>
      <c r="AZ226" s="12"/>
      <c r="BA226" s="12"/>
      <c r="BB226" s="12"/>
      <c r="BC226" s="12"/>
      <c r="BD226" s="12"/>
      <c r="BE226" s="12"/>
      <c r="BF226" s="13"/>
      <c r="BG226" s="1">
        <f t="shared" si="465"/>
        <v>0.84</v>
      </c>
      <c r="BH226" s="12">
        <f t="shared" si="461"/>
        <v>0.16</v>
      </c>
      <c r="BI226" s="12">
        <f t="shared" si="466"/>
        <v>1</v>
      </c>
    </row>
    <row r="227" spans="2:61" x14ac:dyDescent="0.35">
      <c r="B227" t="s">
        <v>92</v>
      </c>
      <c r="C227" t="s">
        <v>93</v>
      </c>
      <c r="D227" s="12">
        <f t="shared" si="508"/>
        <v>73.739999999999995</v>
      </c>
      <c r="E227" s="12">
        <f t="shared" si="455"/>
        <v>119.02710000000002</v>
      </c>
      <c r="F227" s="12">
        <f t="shared" si="467"/>
        <v>313.83773000000002</v>
      </c>
      <c r="G227" s="12">
        <v>19.8</v>
      </c>
      <c r="H227" s="12">
        <f t="shared" si="468"/>
        <v>26.532000000000004</v>
      </c>
      <c r="I227" s="12">
        <f t="shared" si="469"/>
        <v>71.636400000000009</v>
      </c>
      <c r="J227" s="12">
        <v>4.95</v>
      </c>
      <c r="K227" s="12">
        <f t="shared" si="470"/>
        <v>6.6330000000000009</v>
      </c>
      <c r="L227" s="12">
        <f t="shared" si="511"/>
        <v>16.582500000000003</v>
      </c>
      <c r="M227" s="12">
        <v>4.9800000000000004</v>
      </c>
      <c r="N227" s="12">
        <f t="shared" si="471"/>
        <v>11.752800000000001</v>
      </c>
      <c r="O227" s="12">
        <f t="shared" si="472"/>
        <v>29.382000000000001</v>
      </c>
      <c r="P227" s="12">
        <v>3.49</v>
      </c>
      <c r="Q227" s="12">
        <f>P227*2.36</f>
        <v>8.2363999999999997</v>
      </c>
      <c r="R227" s="12">
        <f>Q227*2.5</f>
        <v>20.591000000000001</v>
      </c>
      <c r="S227" s="12"/>
      <c r="T227" s="12"/>
      <c r="U227" s="12"/>
      <c r="V227" s="12"/>
      <c r="W227" s="12"/>
      <c r="X227" s="12"/>
      <c r="Y227" s="12"/>
      <c r="Z227" s="12"/>
      <c r="AA227" s="12"/>
      <c r="AB227" s="12">
        <v>14.33</v>
      </c>
      <c r="AC227" s="12">
        <f t="shared" ref="AC227" si="534">AB227*1.34</f>
        <v>19.202200000000001</v>
      </c>
      <c r="AD227" s="12">
        <f t="shared" si="494"/>
        <v>51.845940000000006</v>
      </c>
      <c r="AE227" s="12">
        <v>10.48</v>
      </c>
      <c r="AF227" s="12">
        <f t="shared" si="485"/>
        <v>14.043200000000001</v>
      </c>
      <c r="AG227" s="12">
        <f t="shared" si="396"/>
        <v>37.916640000000001</v>
      </c>
      <c r="AH227" s="12">
        <v>7.5</v>
      </c>
      <c r="AI227" s="12">
        <f t="shared" si="483"/>
        <v>10.050000000000001</v>
      </c>
      <c r="AJ227" s="12">
        <f t="shared" si="532"/>
        <v>27.135000000000005</v>
      </c>
      <c r="AK227" s="12"/>
      <c r="AL227" s="12"/>
      <c r="AM227" s="12"/>
      <c r="AN227" s="12"/>
      <c r="AO227" s="12"/>
      <c r="AP227" s="12"/>
      <c r="AQ227" s="12"/>
      <c r="AR227" s="12"/>
      <c r="AS227" s="12"/>
      <c r="AT227" s="12">
        <v>4.1900000000000004</v>
      </c>
      <c r="AU227" s="12">
        <f t="shared" si="517"/>
        <v>11.522500000000001</v>
      </c>
      <c r="AV227" s="12">
        <f t="shared" si="518"/>
        <v>31.110750000000003</v>
      </c>
      <c r="AW227" s="12">
        <v>4.0199999999999996</v>
      </c>
      <c r="AX227" s="12">
        <f t="shared" si="499"/>
        <v>11.055</v>
      </c>
      <c r="AY227" s="12">
        <f t="shared" si="500"/>
        <v>27.637499999999999</v>
      </c>
      <c r="AZ227" s="12"/>
      <c r="BA227" s="12"/>
      <c r="BB227" s="12"/>
      <c r="BC227" s="12">
        <v>4.13</v>
      </c>
      <c r="BD227" s="12">
        <f t="shared" ref="BD227:BD230" si="535">BC227*0.6</f>
        <v>2.4779999999999998</v>
      </c>
      <c r="BE227" s="12">
        <f t="shared" ref="BE227:BE230" si="536">BD227*2.5</f>
        <v>6.1949999999999994</v>
      </c>
      <c r="BF227" s="13"/>
      <c r="BG227" s="1">
        <f t="shared" si="465"/>
        <v>0.82</v>
      </c>
      <c r="BH227" s="12">
        <f t="shared" si="461"/>
        <v>0.18</v>
      </c>
      <c r="BI227" s="12">
        <f t="shared" si="466"/>
        <v>1</v>
      </c>
    </row>
    <row r="228" spans="2:61" x14ac:dyDescent="0.35">
      <c r="B228" t="s">
        <v>38</v>
      </c>
      <c r="C228" t="s">
        <v>44</v>
      </c>
      <c r="D228" s="12">
        <f t="shared" si="508"/>
        <v>74.2</v>
      </c>
      <c r="E228" s="12">
        <f t="shared" si="455"/>
        <v>110.23700000000001</v>
      </c>
      <c r="F228" s="12">
        <f t="shared" si="467"/>
        <v>291.83730000000003</v>
      </c>
      <c r="G228" s="12">
        <v>21.9</v>
      </c>
      <c r="H228" s="12">
        <f t="shared" si="468"/>
        <v>29.346</v>
      </c>
      <c r="I228" s="12">
        <f t="shared" si="469"/>
        <v>79.234200000000001</v>
      </c>
      <c r="J228" s="12">
        <v>9.3000000000000007</v>
      </c>
      <c r="K228" s="12">
        <f t="shared" si="470"/>
        <v>12.462000000000002</v>
      </c>
      <c r="L228" s="12">
        <f t="shared" si="511"/>
        <v>31.155000000000005</v>
      </c>
      <c r="M228" s="12">
        <v>4.0999999999999996</v>
      </c>
      <c r="N228" s="12">
        <f t="shared" si="471"/>
        <v>9.6759999999999984</v>
      </c>
      <c r="O228" s="12">
        <f t="shared" si="472"/>
        <v>24.189999999999998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>
        <v>14.3</v>
      </c>
      <c r="AC228" s="12">
        <f t="shared" ref="AC228" si="537">AB228*1.34</f>
        <v>19.162000000000003</v>
      </c>
      <c r="AD228" s="12">
        <f t="shared" si="494"/>
        <v>51.737400000000008</v>
      </c>
      <c r="AE228" s="12">
        <v>10</v>
      </c>
      <c r="AF228" s="12">
        <f t="shared" si="485"/>
        <v>13.4</v>
      </c>
      <c r="AG228" s="12">
        <f t="shared" si="396"/>
        <v>36.180000000000007</v>
      </c>
      <c r="AH228" s="12">
        <v>9.9</v>
      </c>
      <c r="AI228" s="12">
        <f t="shared" si="483"/>
        <v>13.266000000000002</v>
      </c>
      <c r="AJ228" s="12">
        <f t="shared" si="532"/>
        <v>35.818200000000004</v>
      </c>
      <c r="AK228" s="12"/>
      <c r="AL228" s="12"/>
      <c r="AM228" s="12"/>
      <c r="AN228" s="12"/>
      <c r="AO228" s="12"/>
      <c r="AP228" s="12"/>
      <c r="AQ228" s="12"/>
      <c r="AR228" s="12"/>
      <c r="AS228" s="12"/>
      <c r="AT228" s="12">
        <v>2.2000000000000002</v>
      </c>
      <c r="AU228" s="12">
        <f t="shared" si="517"/>
        <v>6.0500000000000007</v>
      </c>
      <c r="AV228" s="12">
        <f t="shared" si="518"/>
        <v>16.335000000000004</v>
      </c>
      <c r="AW228" s="12">
        <v>2.5</v>
      </c>
      <c r="AX228" s="12">
        <f t="shared" si="499"/>
        <v>6.875</v>
      </c>
      <c r="AY228" s="12">
        <f t="shared" si="500"/>
        <v>17.1875</v>
      </c>
      <c r="AZ228" s="12"/>
      <c r="BA228" s="12"/>
      <c r="BB228" s="12"/>
      <c r="BC228" s="12">
        <v>17.899999999999999</v>
      </c>
      <c r="BD228" s="12">
        <f t="shared" si="535"/>
        <v>10.739999999999998</v>
      </c>
      <c r="BE228" s="12">
        <f t="shared" si="536"/>
        <v>26.849999999999994</v>
      </c>
      <c r="BF228" s="13"/>
      <c r="BG228" s="1">
        <f t="shared" si="465"/>
        <v>0.82</v>
      </c>
      <c r="BH228" s="12">
        <f t="shared" si="461"/>
        <v>0.18</v>
      </c>
      <c r="BI228" s="12">
        <f t="shared" si="466"/>
        <v>1</v>
      </c>
    </row>
    <row r="229" spans="2:61" x14ac:dyDescent="0.35">
      <c r="C229" t="s">
        <v>62</v>
      </c>
      <c r="D229" s="12">
        <f t="shared" si="508"/>
        <v>74.28</v>
      </c>
      <c r="E229" s="12">
        <f t="shared" si="455"/>
        <v>117.62280000000001</v>
      </c>
      <c r="F229" s="12">
        <f t="shared" si="467"/>
        <v>309.41932000000003</v>
      </c>
      <c r="G229" s="12">
        <v>18.48</v>
      </c>
      <c r="H229" s="12">
        <f t="shared" si="468"/>
        <v>24.763200000000001</v>
      </c>
      <c r="I229" s="12">
        <f t="shared" si="469"/>
        <v>66.860640000000004</v>
      </c>
      <c r="J229" s="12">
        <v>7.82</v>
      </c>
      <c r="K229" s="12">
        <f t="shared" si="470"/>
        <v>10.478800000000001</v>
      </c>
      <c r="L229" s="12">
        <f t="shared" si="511"/>
        <v>26.197000000000003</v>
      </c>
      <c r="M229" s="12">
        <v>4.3</v>
      </c>
      <c r="N229" s="12">
        <f t="shared" si="471"/>
        <v>10.148</v>
      </c>
      <c r="O229" s="12">
        <f t="shared" si="472"/>
        <v>25.369999999999997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>
        <v>15.73</v>
      </c>
      <c r="AC229" s="12">
        <f t="shared" ref="AC229" si="538">AB229*1.34</f>
        <v>21.078200000000002</v>
      </c>
      <c r="AD229" s="12">
        <f t="shared" si="494"/>
        <v>56.91114000000001</v>
      </c>
      <c r="AE229" s="12">
        <v>9.51</v>
      </c>
      <c r="AF229" s="12">
        <f t="shared" si="485"/>
        <v>12.743400000000001</v>
      </c>
      <c r="AG229" s="12">
        <f t="shared" si="396"/>
        <v>34.407180000000004</v>
      </c>
      <c r="AH229" s="12">
        <v>8.02</v>
      </c>
      <c r="AI229" s="12">
        <f t="shared" si="483"/>
        <v>10.7468</v>
      </c>
      <c r="AJ229" s="12">
        <f t="shared" si="532"/>
        <v>29.016360000000002</v>
      </c>
      <c r="AK229" s="12"/>
      <c r="AL229" s="12"/>
      <c r="AM229" s="12"/>
      <c r="AN229" s="12"/>
      <c r="AO229" s="12"/>
      <c r="AP229" s="12"/>
      <c r="AQ229" s="12"/>
      <c r="AR229" s="12"/>
      <c r="AS229" s="12"/>
      <c r="AT229" s="12">
        <v>2.72</v>
      </c>
      <c r="AU229" s="12">
        <f t="shared" si="517"/>
        <v>7.48</v>
      </c>
      <c r="AV229" s="12">
        <f t="shared" si="518"/>
        <v>20.196000000000002</v>
      </c>
      <c r="AW229" s="12">
        <v>5.16</v>
      </c>
      <c r="AX229" s="12">
        <f t="shared" si="499"/>
        <v>14.190000000000001</v>
      </c>
      <c r="AY229" s="12">
        <f t="shared" si="500"/>
        <v>35.475000000000001</v>
      </c>
      <c r="AZ229" s="12">
        <v>2.54</v>
      </c>
      <c r="BA229" s="12">
        <f>AZ229*2.36</f>
        <v>5.9943999999999997</v>
      </c>
      <c r="BB229" s="12">
        <f t="shared" ref="BB229:BB231" si="539">BA229*2.5</f>
        <v>14.985999999999999</v>
      </c>
      <c r="BC229" s="12">
        <v>3.55</v>
      </c>
      <c r="BD229" s="12">
        <f t="shared" si="535"/>
        <v>2.13</v>
      </c>
      <c r="BE229" s="12">
        <f t="shared" si="536"/>
        <v>5.3249999999999993</v>
      </c>
      <c r="BF229" s="13"/>
      <c r="BG229" s="1">
        <f t="shared" si="465"/>
        <v>0.84</v>
      </c>
      <c r="BH229" s="12">
        <f t="shared" si="461"/>
        <v>0.16</v>
      </c>
      <c r="BI229" s="12">
        <f t="shared" si="466"/>
        <v>1</v>
      </c>
    </row>
    <row r="230" spans="2:61" x14ac:dyDescent="0.35">
      <c r="C230" t="s">
        <v>62</v>
      </c>
      <c r="D230" s="12">
        <f t="shared" si="508"/>
        <v>74.440000000000012</v>
      </c>
      <c r="E230" s="12">
        <f t="shared" si="455"/>
        <v>115.55540000000001</v>
      </c>
      <c r="F230" s="12">
        <f t="shared" si="467"/>
        <v>305.42973999999998</v>
      </c>
      <c r="G230" s="12">
        <v>18.88</v>
      </c>
      <c r="H230" s="12">
        <f t="shared" si="468"/>
        <v>25.299199999999999</v>
      </c>
      <c r="I230" s="12">
        <f t="shared" si="469"/>
        <v>68.307839999999999</v>
      </c>
      <c r="J230" s="12">
        <v>8.0299999999999994</v>
      </c>
      <c r="K230" s="12">
        <f t="shared" si="470"/>
        <v>10.760199999999999</v>
      </c>
      <c r="L230" s="12">
        <f t="shared" si="511"/>
        <v>26.900499999999997</v>
      </c>
      <c r="M230" s="12">
        <v>3.75</v>
      </c>
      <c r="N230" s="12">
        <f t="shared" si="471"/>
        <v>8.85</v>
      </c>
      <c r="O230" s="12">
        <f t="shared" si="472"/>
        <v>22.125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>
        <v>12.34</v>
      </c>
      <c r="AC230" s="12">
        <f t="shared" ref="AC230" si="540">AB230*1.34</f>
        <v>16.535600000000002</v>
      </c>
      <c r="AD230" s="12">
        <f t="shared" si="494"/>
        <v>44.64612000000001</v>
      </c>
      <c r="AE230" s="12">
        <v>12.08</v>
      </c>
      <c r="AF230" s="12">
        <f t="shared" si="485"/>
        <v>16.187200000000001</v>
      </c>
      <c r="AG230" s="12">
        <f t="shared" si="396"/>
        <v>43.705440000000003</v>
      </c>
      <c r="AH230" s="12">
        <v>10.130000000000001</v>
      </c>
      <c r="AI230" s="12">
        <f t="shared" si="483"/>
        <v>13.574200000000001</v>
      </c>
      <c r="AJ230" s="12">
        <f t="shared" si="532"/>
        <v>36.650340000000007</v>
      </c>
      <c r="AK230" s="12"/>
      <c r="AL230" s="12"/>
      <c r="AM230" s="12"/>
      <c r="AN230" s="12"/>
      <c r="AO230" s="12"/>
      <c r="AP230" s="12"/>
      <c r="AQ230" s="12"/>
      <c r="AR230" s="12"/>
      <c r="AS230" s="12"/>
      <c r="AT230" s="12">
        <v>4.04</v>
      </c>
      <c r="AU230" s="12">
        <f t="shared" si="517"/>
        <v>11.11</v>
      </c>
      <c r="AV230" s="12">
        <f t="shared" si="518"/>
        <v>29.997</v>
      </c>
      <c r="AW230" s="12">
        <v>2.54</v>
      </c>
      <c r="AX230" s="12">
        <f t="shared" si="499"/>
        <v>6.9850000000000003</v>
      </c>
      <c r="AY230" s="12">
        <f t="shared" si="500"/>
        <v>17.462500000000002</v>
      </c>
      <c r="AZ230" s="12">
        <v>2.65</v>
      </c>
      <c r="BA230" s="12">
        <f>AZ230*2.36</f>
        <v>6.2539999999999996</v>
      </c>
      <c r="BB230" s="12">
        <f t="shared" si="539"/>
        <v>15.634999999999998</v>
      </c>
      <c r="BC230" s="12">
        <v>3.01</v>
      </c>
      <c r="BD230" s="12">
        <f t="shared" si="535"/>
        <v>1.8059999999999998</v>
      </c>
      <c r="BE230" s="12">
        <f t="shared" si="536"/>
        <v>4.5149999999999997</v>
      </c>
      <c r="BF230" s="13"/>
      <c r="BG230" s="1">
        <f t="shared" si="465"/>
        <v>0.84</v>
      </c>
      <c r="BH230" s="12">
        <f t="shared" si="461"/>
        <v>0.16</v>
      </c>
      <c r="BI230" s="12">
        <f t="shared" si="466"/>
        <v>1</v>
      </c>
    </row>
    <row r="231" spans="2:61" x14ac:dyDescent="0.35">
      <c r="B231" t="s">
        <v>37</v>
      </c>
      <c r="C231" t="s">
        <v>47</v>
      </c>
      <c r="D231" s="12">
        <f t="shared" si="508"/>
        <v>74.59</v>
      </c>
      <c r="E231" s="12">
        <f t="shared" si="455"/>
        <v>111.93650000000001</v>
      </c>
      <c r="F231" s="12">
        <f t="shared" si="467"/>
        <v>295.51871400000005</v>
      </c>
      <c r="G231" s="12">
        <v>23.008000000000003</v>
      </c>
      <c r="H231" s="12">
        <f t="shared" si="468"/>
        <v>30.830720000000007</v>
      </c>
      <c r="I231" s="12">
        <f t="shared" si="469"/>
        <v>83.242944000000023</v>
      </c>
      <c r="J231" s="12">
        <v>5.7520000000000007</v>
      </c>
      <c r="K231" s="12">
        <f t="shared" si="470"/>
        <v>7.7076800000000016</v>
      </c>
      <c r="L231" s="12">
        <f t="shared" si="511"/>
        <v>19.269200000000005</v>
      </c>
      <c r="M231" s="12">
        <v>4.3099999999999996</v>
      </c>
      <c r="N231" s="12">
        <f t="shared" si="471"/>
        <v>10.171599999999998</v>
      </c>
      <c r="O231" s="12">
        <f t="shared" si="472"/>
        <v>25.428999999999995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>
        <v>14.55</v>
      </c>
      <c r="AC231" s="12">
        <f t="shared" ref="AC231" si="541">AB231*1.34</f>
        <v>19.497000000000003</v>
      </c>
      <c r="AD231" s="12">
        <f t="shared" si="494"/>
        <v>52.641900000000014</v>
      </c>
      <c r="AE231" s="12">
        <v>10.97</v>
      </c>
      <c r="AF231" s="12">
        <f t="shared" si="485"/>
        <v>14.699800000000002</v>
      </c>
      <c r="AG231" s="12">
        <f t="shared" si="396"/>
        <v>39.689460000000004</v>
      </c>
      <c r="AH231" s="12">
        <v>9.9700000000000006</v>
      </c>
      <c r="AI231" s="12">
        <f t="shared" si="483"/>
        <v>13.359800000000002</v>
      </c>
      <c r="AJ231" s="12">
        <f t="shared" si="532"/>
        <v>36.071460000000009</v>
      </c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>
        <v>3.69</v>
      </c>
      <c r="AX231" s="12">
        <f t="shared" si="499"/>
        <v>10.147499999999999</v>
      </c>
      <c r="AY231" s="12">
        <f t="shared" si="500"/>
        <v>25.368749999999999</v>
      </c>
      <c r="AZ231" s="12">
        <v>2.34</v>
      </c>
      <c r="BA231" s="12">
        <f>AZ231*2.36</f>
        <v>5.5223999999999993</v>
      </c>
      <c r="BB231" s="12">
        <f t="shared" si="539"/>
        <v>13.805999999999997</v>
      </c>
      <c r="BC231" s="12"/>
      <c r="BD231" s="12"/>
      <c r="BE231" s="12"/>
      <c r="BF231" s="13"/>
      <c r="BG231" s="1">
        <f t="shared" si="465"/>
        <v>0.87</v>
      </c>
      <c r="BH231" s="12">
        <f t="shared" si="461"/>
        <v>0.13</v>
      </c>
      <c r="BI231" s="12">
        <f t="shared" si="466"/>
        <v>1</v>
      </c>
    </row>
    <row r="232" spans="2:61" x14ac:dyDescent="0.35">
      <c r="B232" t="s">
        <v>39</v>
      </c>
      <c r="C232" t="s">
        <v>51</v>
      </c>
      <c r="D232" s="12">
        <f t="shared" si="508"/>
        <v>74.66</v>
      </c>
      <c r="E232" s="12">
        <f t="shared" si="455"/>
        <v>122.1358</v>
      </c>
      <c r="F232" s="12">
        <f t="shared" si="467"/>
        <v>320.88672000000003</v>
      </c>
      <c r="G232" s="12">
        <v>18.23</v>
      </c>
      <c r="H232" s="12">
        <f t="shared" si="468"/>
        <v>24.4282</v>
      </c>
      <c r="I232" s="12">
        <f t="shared" si="469"/>
        <v>65.956140000000005</v>
      </c>
      <c r="J232" s="12">
        <v>8.3000000000000007</v>
      </c>
      <c r="K232" s="12">
        <f t="shared" si="470"/>
        <v>11.122000000000002</v>
      </c>
      <c r="L232" s="12">
        <f t="shared" si="511"/>
        <v>27.805000000000003</v>
      </c>
      <c r="M232" s="12">
        <v>5.07</v>
      </c>
      <c r="N232" s="12">
        <f t="shared" si="471"/>
        <v>11.965199999999999</v>
      </c>
      <c r="O232" s="12">
        <f t="shared" si="472"/>
        <v>29.912999999999997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>
        <v>13.63</v>
      </c>
      <c r="AC232" s="12">
        <f t="shared" ref="AC232" si="542">AB232*1.34</f>
        <v>18.264200000000002</v>
      </c>
      <c r="AD232" s="12">
        <f t="shared" si="494"/>
        <v>49.313340000000011</v>
      </c>
      <c r="AE232" s="12">
        <v>8.83</v>
      </c>
      <c r="AF232" s="12">
        <f t="shared" si="485"/>
        <v>11.8322</v>
      </c>
      <c r="AG232" s="12">
        <f t="shared" si="396"/>
        <v>31.946940000000001</v>
      </c>
      <c r="AH232" s="12">
        <v>8.6</v>
      </c>
      <c r="AI232" s="12">
        <f t="shared" si="483"/>
        <v>11.524000000000001</v>
      </c>
      <c r="AJ232" s="12">
        <f t="shared" si="532"/>
        <v>31.114800000000006</v>
      </c>
      <c r="AK232" s="12"/>
      <c r="AL232" s="12"/>
      <c r="AM232" s="12"/>
      <c r="AN232" s="12"/>
      <c r="AO232" s="12"/>
      <c r="AP232" s="12"/>
      <c r="AQ232" s="12"/>
      <c r="AR232" s="12"/>
      <c r="AS232" s="12"/>
      <c r="AT232" s="12">
        <v>4.25</v>
      </c>
      <c r="AU232" s="12">
        <f t="shared" ref="AU232" si="543">AT232*2.75</f>
        <v>11.6875</v>
      </c>
      <c r="AV232" s="12">
        <f>AU232*2.7</f>
        <v>31.556250000000002</v>
      </c>
      <c r="AW232" s="12">
        <v>7.75</v>
      </c>
      <c r="AX232" s="12">
        <f t="shared" si="499"/>
        <v>21.3125</v>
      </c>
      <c r="AY232" s="12">
        <f t="shared" si="500"/>
        <v>53.28125</v>
      </c>
      <c r="AZ232" s="12"/>
      <c r="BA232" s="12"/>
      <c r="BB232" s="12"/>
      <c r="BC232" s="12"/>
      <c r="BD232" s="12"/>
      <c r="BE232" s="12"/>
      <c r="BF232" s="13"/>
      <c r="BG232" s="1">
        <f t="shared" si="465"/>
        <v>0.82</v>
      </c>
      <c r="BH232" s="12">
        <f t="shared" si="461"/>
        <v>0.18</v>
      </c>
      <c r="BI232" s="12">
        <f t="shared" si="466"/>
        <v>1</v>
      </c>
    </row>
    <row r="233" spans="2:61" x14ac:dyDescent="0.35">
      <c r="B233" t="s">
        <v>101</v>
      </c>
      <c r="C233" t="s">
        <v>103</v>
      </c>
      <c r="D233" s="12">
        <f t="shared" si="508"/>
        <v>74.740000000000009</v>
      </c>
      <c r="E233" s="12">
        <f t="shared" si="455"/>
        <v>120.08900000000003</v>
      </c>
      <c r="F233" s="12">
        <f t="shared" si="467"/>
        <v>314.41310000000004</v>
      </c>
      <c r="G233" s="12">
        <v>21.240000000000002</v>
      </c>
      <c r="H233" s="12">
        <f t="shared" si="468"/>
        <v>28.461600000000004</v>
      </c>
      <c r="I233" s="12">
        <f t="shared" si="469"/>
        <v>76.84632000000002</v>
      </c>
      <c r="J233" s="12">
        <v>5.3100000000000005</v>
      </c>
      <c r="K233" s="12">
        <f t="shared" si="470"/>
        <v>7.1154000000000011</v>
      </c>
      <c r="L233" s="12">
        <f t="shared" si="511"/>
        <v>17.788500000000003</v>
      </c>
      <c r="M233" s="12">
        <v>4.55</v>
      </c>
      <c r="N233" s="12">
        <f t="shared" si="471"/>
        <v>10.738</v>
      </c>
      <c r="O233" s="12">
        <f t="shared" si="472"/>
        <v>26.844999999999999</v>
      </c>
      <c r="P233" s="12">
        <v>3.91</v>
      </c>
      <c r="Q233" s="12">
        <f>P233*2.36</f>
        <v>9.2276000000000007</v>
      </c>
      <c r="R233" s="12">
        <f>Q233*2.5</f>
        <v>23.069000000000003</v>
      </c>
      <c r="S233" s="12"/>
      <c r="T233" s="12"/>
      <c r="U233" s="12"/>
      <c r="V233" s="12"/>
      <c r="W233" s="12"/>
      <c r="X233" s="12"/>
      <c r="Y233" s="12"/>
      <c r="Z233" s="12"/>
      <c r="AA233" s="12"/>
      <c r="AB233" s="12">
        <v>16.12</v>
      </c>
      <c r="AC233" s="12">
        <f t="shared" ref="AC233" si="544">AB233*1.34</f>
        <v>21.600800000000003</v>
      </c>
      <c r="AD233" s="12">
        <f t="shared" si="494"/>
        <v>58.322160000000011</v>
      </c>
      <c r="AE233" s="12">
        <v>9.11</v>
      </c>
      <c r="AF233" s="12">
        <f t="shared" si="485"/>
        <v>12.2074</v>
      </c>
      <c r="AG233" s="12">
        <f t="shared" si="396"/>
        <v>32.959980000000002</v>
      </c>
      <c r="AH233" s="12">
        <v>6.48</v>
      </c>
      <c r="AI233" s="12">
        <f t="shared" si="483"/>
        <v>8.6832000000000011</v>
      </c>
      <c r="AJ233" s="12">
        <f t="shared" si="532"/>
        <v>23.444640000000003</v>
      </c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>
        <v>8.02</v>
      </c>
      <c r="AX233" s="12">
        <f t="shared" si="499"/>
        <v>22.055</v>
      </c>
      <c r="AY233" s="12">
        <f t="shared" si="500"/>
        <v>55.137500000000003</v>
      </c>
      <c r="AZ233" s="12"/>
      <c r="BA233" s="12"/>
      <c r="BB233" s="12"/>
      <c r="BC233" s="12">
        <v>9.11</v>
      </c>
      <c r="BD233" s="12">
        <f t="shared" ref="BD233:BD238" si="545">BC233*0.6</f>
        <v>5.4659999999999993</v>
      </c>
      <c r="BE233" s="12">
        <f t="shared" ref="BE233:BE238" si="546">BD233*2.5</f>
        <v>13.664999999999999</v>
      </c>
      <c r="BF233" s="13"/>
      <c r="BG233" s="1">
        <f t="shared" si="465"/>
        <v>0.82</v>
      </c>
      <c r="BH233" s="12">
        <f t="shared" si="461"/>
        <v>0.18</v>
      </c>
      <c r="BI233" s="12">
        <f t="shared" si="466"/>
        <v>1</v>
      </c>
    </row>
    <row r="234" spans="2:61" x14ac:dyDescent="0.35">
      <c r="B234" t="s">
        <v>38</v>
      </c>
      <c r="C234" t="s">
        <v>44</v>
      </c>
      <c r="D234" s="12">
        <f t="shared" si="508"/>
        <v>74.8</v>
      </c>
      <c r="E234" s="12">
        <f t="shared" si="455"/>
        <v>113.87</v>
      </c>
      <c r="F234" s="12">
        <f t="shared" si="467"/>
        <v>300.73500000000001</v>
      </c>
      <c r="G234" s="12">
        <v>31.9</v>
      </c>
      <c r="H234" s="12">
        <f t="shared" si="468"/>
        <v>42.746000000000002</v>
      </c>
      <c r="I234" s="12">
        <f t="shared" si="469"/>
        <v>115.41420000000001</v>
      </c>
      <c r="J234" s="12">
        <v>8.8000000000000007</v>
      </c>
      <c r="K234" s="12">
        <f t="shared" si="470"/>
        <v>11.792000000000002</v>
      </c>
      <c r="L234" s="12">
        <f t="shared" si="511"/>
        <v>29.480000000000004</v>
      </c>
      <c r="M234" s="12">
        <v>4.8</v>
      </c>
      <c r="N234" s="12">
        <f t="shared" si="471"/>
        <v>11.327999999999999</v>
      </c>
      <c r="O234" s="12">
        <f t="shared" si="472"/>
        <v>28.32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>
        <v>13.5</v>
      </c>
      <c r="AC234" s="12">
        <f t="shared" ref="AC234" si="547">AB234*1.34</f>
        <v>18.09</v>
      </c>
      <c r="AD234" s="12">
        <f t="shared" si="494"/>
        <v>48.843000000000004</v>
      </c>
      <c r="AE234" s="12">
        <v>9.6</v>
      </c>
      <c r="AF234" s="12">
        <f t="shared" si="485"/>
        <v>12.864000000000001</v>
      </c>
      <c r="AG234" s="12">
        <f t="shared" ref="AG234:AG297" si="548">AF234*2.7</f>
        <v>34.732800000000005</v>
      </c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>
        <v>2.4</v>
      </c>
      <c r="AU234" s="12">
        <f t="shared" ref="AU234:AU236" si="549">AT234*2.75</f>
        <v>6.6</v>
      </c>
      <c r="AV234" s="12">
        <f t="shared" ref="AV234:AV236" si="550">AU234*2.7</f>
        <v>17.82</v>
      </c>
      <c r="AW234" s="12">
        <v>3.8</v>
      </c>
      <c r="AX234" s="12">
        <f t="shared" si="499"/>
        <v>10.45</v>
      </c>
      <c r="AY234" s="12">
        <f t="shared" si="500"/>
        <v>26.125</v>
      </c>
      <c r="AZ234" s="12"/>
      <c r="BA234" s="12"/>
      <c r="BB234" s="12"/>
      <c r="BC234" s="12">
        <f>17.3+16.6+8.5</f>
        <v>42.400000000000006</v>
      </c>
      <c r="BD234" s="12">
        <f t="shared" si="545"/>
        <v>25.44</v>
      </c>
      <c r="BE234" s="12">
        <f t="shared" si="546"/>
        <v>63.6</v>
      </c>
      <c r="BF234" s="13"/>
      <c r="BG234" s="1">
        <f t="shared" si="465"/>
        <v>0.82</v>
      </c>
      <c r="BH234" s="12">
        <f t="shared" si="461"/>
        <v>0.18</v>
      </c>
      <c r="BI234" s="12">
        <f t="shared" si="466"/>
        <v>1</v>
      </c>
    </row>
    <row r="235" spans="2:61" x14ac:dyDescent="0.35">
      <c r="B235" t="s">
        <v>96</v>
      </c>
      <c r="C235" t="s">
        <v>97</v>
      </c>
      <c r="D235" s="12">
        <f t="shared" si="508"/>
        <v>74.86</v>
      </c>
      <c r="E235" s="12">
        <f t="shared" si="455"/>
        <v>120.8807</v>
      </c>
      <c r="F235" s="12">
        <f t="shared" si="467"/>
        <v>318.61499000000003</v>
      </c>
      <c r="G235" s="12">
        <v>25.32</v>
      </c>
      <c r="H235" s="12">
        <f t="shared" si="468"/>
        <v>33.928800000000003</v>
      </c>
      <c r="I235" s="12">
        <f t="shared" si="469"/>
        <v>91.607760000000013</v>
      </c>
      <c r="J235" s="12">
        <v>6.33</v>
      </c>
      <c r="K235" s="12">
        <f t="shared" si="470"/>
        <v>8.4822000000000006</v>
      </c>
      <c r="L235" s="12">
        <f t="shared" si="511"/>
        <v>21.205500000000001</v>
      </c>
      <c r="M235" s="12">
        <v>4.1500000000000004</v>
      </c>
      <c r="N235" s="12">
        <f t="shared" si="471"/>
        <v>9.7940000000000005</v>
      </c>
      <c r="O235" s="12">
        <f t="shared" si="472"/>
        <v>24.484999999999999</v>
      </c>
      <c r="P235" s="12">
        <v>4.03</v>
      </c>
      <c r="Q235" s="12">
        <f>P235*2.36</f>
        <v>9.5107999999999997</v>
      </c>
      <c r="R235" s="12">
        <f>Q235*2.5</f>
        <v>23.777000000000001</v>
      </c>
      <c r="S235" s="12"/>
      <c r="T235" s="12"/>
      <c r="U235" s="12"/>
      <c r="V235" s="12"/>
      <c r="W235" s="12"/>
      <c r="X235" s="12"/>
      <c r="Y235" s="12"/>
      <c r="Z235" s="12"/>
      <c r="AA235" s="12"/>
      <c r="AB235" s="12">
        <v>15.34</v>
      </c>
      <c r="AC235" s="12">
        <f t="shared" ref="AC235" si="551">AB235*1.34</f>
        <v>20.555600000000002</v>
      </c>
      <c r="AD235" s="12">
        <f t="shared" si="494"/>
        <v>55.50012000000001</v>
      </c>
      <c r="AE235" s="12">
        <v>11.02</v>
      </c>
      <c r="AF235" s="12">
        <f t="shared" si="485"/>
        <v>14.7668</v>
      </c>
      <c r="AG235" s="12">
        <f t="shared" si="548"/>
        <v>39.870360000000005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>
        <v>4.66</v>
      </c>
      <c r="AU235" s="12">
        <f t="shared" si="549"/>
        <v>12.815000000000001</v>
      </c>
      <c r="AV235" s="12">
        <f t="shared" si="550"/>
        <v>34.600500000000004</v>
      </c>
      <c r="AW235" s="12">
        <v>4.01</v>
      </c>
      <c r="AX235" s="12">
        <f t="shared" si="499"/>
        <v>11.0275</v>
      </c>
      <c r="AY235" s="12">
        <f t="shared" si="500"/>
        <v>27.568750000000001</v>
      </c>
      <c r="AZ235" s="12"/>
      <c r="BA235" s="12"/>
      <c r="BB235" s="12"/>
      <c r="BC235" s="12">
        <v>8.18</v>
      </c>
      <c r="BD235" s="12">
        <f t="shared" si="545"/>
        <v>4.9079999999999995</v>
      </c>
      <c r="BE235" s="12">
        <f t="shared" si="546"/>
        <v>12.27</v>
      </c>
      <c r="BF235" s="13"/>
      <c r="BG235" s="1">
        <f t="shared" si="465"/>
        <v>0.81</v>
      </c>
      <c r="BH235" s="12">
        <f t="shared" si="461"/>
        <v>0.19</v>
      </c>
      <c r="BI235" s="12">
        <f t="shared" si="466"/>
        <v>1</v>
      </c>
    </row>
    <row r="236" spans="2:61" x14ac:dyDescent="0.35">
      <c r="C236" t="s">
        <v>62</v>
      </c>
      <c r="D236" s="12">
        <f t="shared" si="508"/>
        <v>75.3</v>
      </c>
      <c r="E236" s="12">
        <f t="shared" si="455"/>
        <v>118.1793</v>
      </c>
      <c r="F236" s="12">
        <f t="shared" si="467"/>
        <v>311.83279000000005</v>
      </c>
      <c r="G236" s="12">
        <v>19.04</v>
      </c>
      <c r="H236" s="12">
        <f t="shared" si="468"/>
        <v>25.5136</v>
      </c>
      <c r="I236" s="12">
        <f t="shared" si="469"/>
        <v>68.886720000000011</v>
      </c>
      <c r="J236" s="12">
        <v>8.0500000000000007</v>
      </c>
      <c r="K236" s="12">
        <f t="shared" si="470"/>
        <v>10.787000000000001</v>
      </c>
      <c r="L236" s="12">
        <f t="shared" si="511"/>
        <v>26.967500000000001</v>
      </c>
      <c r="M236" s="12">
        <v>4.49</v>
      </c>
      <c r="N236" s="12">
        <f t="shared" si="471"/>
        <v>10.596399999999999</v>
      </c>
      <c r="O236" s="12">
        <f t="shared" si="472"/>
        <v>26.491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>
        <v>14.24</v>
      </c>
      <c r="AC236" s="12">
        <f t="shared" ref="AC236" si="552">AB236*1.34</f>
        <v>19.081600000000002</v>
      </c>
      <c r="AD236" s="12">
        <f t="shared" si="494"/>
        <v>51.520320000000005</v>
      </c>
      <c r="AE236" s="12">
        <v>9.9700000000000006</v>
      </c>
      <c r="AF236" s="12">
        <f t="shared" si="485"/>
        <v>13.359800000000002</v>
      </c>
      <c r="AG236" s="12">
        <f t="shared" si="548"/>
        <v>36.071460000000009</v>
      </c>
      <c r="AH236" s="12">
        <v>9.7799999999999994</v>
      </c>
      <c r="AI236" s="12">
        <f t="shared" ref="AI236:AI237" si="553">AH236*1.34</f>
        <v>13.1052</v>
      </c>
      <c r="AJ236" s="12">
        <f>AI236*2.7</f>
        <v>35.384039999999999</v>
      </c>
      <c r="AK236" s="12"/>
      <c r="AL236" s="12"/>
      <c r="AM236" s="12"/>
      <c r="AN236" s="12"/>
      <c r="AO236" s="12"/>
      <c r="AP236" s="12"/>
      <c r="AQ236" s="12"/>
      <c r="AR236" s="12"/>
      <c r="AS236" s="12"/>
      <c r="AT236" s="12">
        <v>3.95</v>
      </c>
      <c r="AU236" s="12">
        <f t="shared" si="549"/>
        <v>10.862500000000001</v>
      </c>
      <c r="AV236" s="12">
        <f t="shared" si="550"/>
        <v>29.328750000000003</v>
      </c>
      <c r="AW236" s="12">
        <v>3.16</v>
      </c>
      <c r="AX236" s="12">
        <f t="shared" si="499"/>
        <v>8.6900000000000013</v>
      </c>
      <c r="AY236" s="12">
        <f t="shared" si="500"/>
        <v>21.725000000000001</v>
      </c>
      <c r="AZ236" s="12">
        <v>2.62</v>
      </c>
      <c r="BA236" s="12">
        <f>AZ236*2.36</f>
        <v>6.1832000000000003</v>
      </c>
      <c r="BB236" s="12">
        <f>BA236*2.5</f>
        <v>15.458</v>
      </c>
      <c r="BC236" s="12">
        <f>3.18+3.03</f>
        <v>6.21</v>
      </c>
      <c r="BD236" s="12">
        <f t="shared" si="545"/>
        <v>3.726</v>
      </c>
      <c r="BE236" s="12">
        <f t="shared" si="546"/>
        <v>9.3149999999999995</v>
      </c>
      <c r="BF236" s="13"/>
      <c r="BG236" s="1">
        <f t="shared" si="465"/>
        <v>0.83</v>
      </c>
      <c r="BH236" s="12">
        <f t="shared" si="461"/>
        <v>0.17</v>
      </c>
      <c r="BI236" s="12">
        <f t="shared" si="466"/>
        <v>1</v>
      </c>
    </row>
    <row r="237" spans="2:61" x14ac:dyDescent="0.35">
      <c r="B237" t="s">
        <v>78</v>
      </c>
      <c r="C237" t="s">
        <v>79</v>
      </c>
      <c r="D237" s="12">
        <f t="shared" si="508"/>
        <v>75.460000000000008</v>
      </c>
      <c r="E237" s="12">
        <f t="shared" si="455"/>
        <v>103.92140000000001</v>
      </c>
      <c r="F237" s="12">
        <f t="shared" si="467"/>
        <v>169.73352400000002</v>
      </c>
      <c r="G237" s="12">
        <v>19.488</v>
      </c>
      <c r="H237" s="12">
        <f t="shared" si="468"/>
        <v>26.11392</v>
      </c>
      <c r="I237" s="12">
        <f t="shared" si="469"/>
        <v>70.507584000000008</v>
      </c>
      <c r="J237" s="12">
        <v>4.8719999999999999</v>
      </c>
      <c r="K237" s="12">
        <f t="shared" si="470"/>
        <v>6.5284800000000001</v>
      </c>
      <c r="L237" s="12">
        <f t="shared" si="511"/>
        <v>16.321200000000001</v>
      </c>
      <c r="M237" s="12">
        <v>2.75</v>
      </c>
      <c r="N237" s="12">
        <f t="shared" si="471"/>
        <v>6.4899999999999993</v>
      </c>
      <c r="O237" s="12">
        <f t="shared" si="472"/>
        <v>16.224999999999998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>
        <v>10.54</v>
      </c>
      <c r="AC237" s="12">
        <f t="shared" ref="AC237" si="554">AB237*1.34</f>
        <v>14.1236</v>
      </c>
      <c r="AD237" s="12">
        <f t="shared" si="494"/>
        <v>38.133720000000004</v>
      </c>
      <c r="AE237" s="12">
        <v>7.89</v>
      </c>
      <c r="AF237" s="12">
        <f t="shared" si="485"/>
        <v>10.5726</v>
      </c>
      <c r="AG237" s="12">
        <f t="shared" si="548"/>
        <v>28.546020000000002</v>
      </c>
      <c r="AH237" s="12">
        <v>29.92</v>
      </c>
      <c r="AI237" s="12">
        <f t="shared" si="553"/>
        <v>40.092800000000004</v>
      </c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>
        <f>8.9+3.56</f>
        <v>12.46</v>
      </c>
      <c r="BD237" s="12">
        <f t="shared" si="545"/>
        <v>7.476</v>
      </c>
      <c r="BE237" s="12">
        <f t="shared" si="546"/>
        <v>18.690000000000001</v>
      </c>
      <c r="BF237" s="13"/>
      <c r="BG237" s="1">
        <f t="shared" si="465"/>
        <v>0.9</v>
      </c>
      <c r="BH237" s="12">
        <f t="shared" si="461"/>
        <v>0.1</v>
      </c>
      <c r="BI237" s="12">
        <f t="shared" si="466"/>
        <v>1</v>
      </c>
    </row>
    <row r="238" spans="2:61" x14ac:dyDescent="0.35">
      <c r="C238" t="s">
        <v>62</v>
      </c>
      <c r="D238" s="12">
        <f t="shared" si="508"/>
        <v>75.900000000000006</v>
      </c>
      <c r="E238" s="12">
        <f t="shared" si="455"/>
        <v>122.07150000000001</v>
      </c>
      <c r="F238" s="12">
        <f t="shared" si="467"/>
        <v>320.81815</v>
      </c>
      <c r="G238" s="12">
        <v>21.06</v>
      </c>
      <c r="H238" s="12">
        <f t="shared" si="468"/>
        <v>28.220400000000001</v>
      </c>
      <c r="I238" s="12">
        <f t="shared" si="469"/>
        <v>76.195080000000004</v>
      </c>
      <c r="J238" s="12">
        <v>8.65</v>
      </c>
      <c r="K238" s="12">
        <f t="shared" si="470"/>
        <v>11.591000000000001</v>
      </c>
      <c r="L238" s="12">
        <f t="shared" si="511"/>
        <v>28.977500000000003</v>
      </c>
      <c r="M238" s="12">
        <v>6.35</v>
      </c>
      <c r="N238" s="12">
        <f t="shared" si="471"/>
        <v>14.985999999999999</v>
      </c>
      <c r="O238" s="12">
        <f t="shared" si="472"/>
        <v>37.464999999999996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>
        <v>12.55</v>
      </c>
      <c r="AC238" s="12">
        <f t="shared" ref="AC238" si="555">AB238*1.34</f>
        <v>16.817000000000004</v>
      </c>
      <c r="AD238" s="12">
        <f t="shared" si="494"/>
        <v>45.40590000000001</v>
      </c>
      <c r="AE238" s="12">
        <v>8.75</v>
      </c>
      <c r="AF238" s="12">
        <f t="shared" si="485"/>
        <v>11.725000000000001</v>
      </c>
      <c r="AG238" s="12">
        <f t="shared" si="548"/>
        <v>31.657500000000006</v>
      </c>
      <c r="AH238" s="12">
        <v>8.69</v>
      </c>
      <c r="AI238" s="12">
        <f t="shared" ref="AI238:AI246" si="556">AH238*1.34</f>
        <v>11.644600000000001</v>
      </c>
      <c r="AJ238" s="12">
        <f t="shared" ref="AJ238:AJ246" si="557">AI238*2.7</f>
        <v>31.440420000000003</v>
      </c>
      <c r="AK238" s="12"/>
      <c r="AL238" s="12"/>
      <c r="AM238" s="12"/>
      <c r="AN238" s="12"/>
      <c r="AO238" s="12"/>
      <c r="AP238" s="12"/>
      <c r="AQ238" s="12"/>
      <c r="AR238" s="12"/>
      <c r="AS238" s="12"/>
      <c r="AT238" s="12">
        <v>3.56</v>
      </c>
      <c r="AU238" s="12">
        <f t="shared" ref="AU238:AU244" si="558">AT238*2.75</f>
        <v>9.7900000000000009</v>
      </c>
      <c r="AV238" s="12">
        <f t="shared" ref="AV238:AV244" si="559">AU238*2.7</f>
        <v>26.433000000000003</v>
      </c>
      <c r="AW238" s="12">
        <v>6.29</v>
      </c>
      <c r="AX238" s="12">
        <f t="shared" ref="AX238:AX284" si="560">AW238*2.75</f>
        <v>17.297499999999999</v>
      </c>
      <c r="AY238" s="12">
        <f t="shared" ref="AY238:AY284" si="561">AX238*2.5</f>
        <v>43.243749999999999</v>
      </c>
      <c r="AZ238" s="12"/>
      <c r="BA238" s="12"/>
      <c r="BB238" s="12"/>
      <c r="BC238" s="12">
        <v>23.82</v>
      </c>
      <c r="BD238" s="12">
        <f t="shared" si="545"/>
        <v>14.292</v>
      </c>
      <c r="BE238" s="12">
        <f t="shared" si="546"/>
        <v>35.729999999999997</v>
      </c>
      <c r="BF238" s="13"/>
      <c r="BG238" s="1">
        <f t="shared" si="465"/>
        <v>0.8</v>
      </c>
      <c r="BH238" s="12">
        <f t="shared" si="461"/>
        <v>0.2</v>
      </c>
      <c r="BI238" s="12">
        <f t="shared" si="466"/>
        <v>1</v>
      </c>
    </row>
    <row r="239" spans="2:61" x14ac:dyDescent="0.35">
      <c r="B239" t="s">
        <v>39</v>
      </c>
      <c r="C239" t="s">
        <v>73</v>
      </c>
      <c r="D239" s="12">
        <f t="shared" si="508"/>
        <v>75.95</v>
      </c>
      <c r="E239" s="12">
        <f t="shared" si="455"/>
        <v>122.935</v>
      </c>
      <c r="F239" s="12">
        <f t="shared" si="467"/>
        <v>322.69060000000002</v>
      </c>
      <c r="G239" s="12">
        <v>21</v>
      </c>
      <c r="H239" s="12">
        <f t="shared" si="468"/>
        <v>28.14</v>
      </c>
      <c r="I239" s="12">
        <f t="shared" si="469"/>
        <v>75.978000000000009</v>
      </c>
      <c r="J239" s="12">
        <v>10.35</v>
      </c>
      <c r="K239" s="12">
        <f t="shared" si="470"/>
        <v>13.869</v>
      </c>
      <c r="L239" s="12">
        <f t="shared" si="511"/>
        <v>34.672499999999999</v>
      </c>
      <c r="M239" s="12">
        <v>4.9000000000000004</v>
      </c>
      <c r="N239" s="12">
        <f t="shared" si="471"/>
        <v>11.564</v>
      </c>
      <c r="O239" s="12">
        <f t="shared" si="472"/>
        <v>28.91</v>
      </c>
      <c r="P239" s="12">
        <v>4.6500000000000004</v>
      </c>
      <c r="Q239" s="12">
        <f>P239*2.36</f>
        <v>10.974</v>
      </c>
      <c r="R239" s="12">
        <f t="shared" ref="R239:R240" si="562">Q239*2.5</f>
        <v>27.435000000000002</v>
      </c>
      <c r="S239" s="12"/>
      <c r="T239" s="12"/>
      <c r="U239" s="12"/>
      <c r="V239" s="12"/>
      <c r="W239" s="12"/>
      <c r="X239" s="12"/>
      <c r="Y239" s="13"/>
      <c r="Z239" s="13"/>
      <c r="AA239" s="12"/>
      <c r="AB239" s="12">
        <v>12.55</v>
      </c>
      <c r="AC239" s="12">
        <f t="shared" ref="AC239" si="563">AB239*1.34</f>
        <v>16.817000000000004</v>
      </c>
      <c r="AD239" s="12">
        <f t="shared" si="494"/>
        <v>45.40590000000001</v>
      </c>
      <c r="AE239" s="12">
        <v>8</v>
      </c>
      <c r="AF239" s="12">
        <f t="shared" si="485"/>
        <v>10.72</v>
      </c>
      <c r="AG239" s="12">
        <f t="shared" si="548"/>
        <v>28.944000000000003</v>
      </c>
      <c r="AH239" s="12">
        <v>6.4</v>
      </c>
      <c r="AI239" s="12">
        <f t="shared" si="556"/>
        <v>8.5760000000000005</v>
      </c>
      <c r="AJ239" s="12">
        <f t="shared" si="557"/>
        <v>23.155200000000004</v>
      </c>
      <c r="AK239" s="12"/>
      <c r="AL239" s="12"/>
      <c r="AM239" s="12"/>
      <c r="AN239" s="12"/>
      <c r="AO239" s="12"/>
      <c r="AP239" s="12"/>
      <c r="AQ239" s="12"/>
      <c r="AR239" s="12"/>
      <c r="AS239" s="12"/>
      <c r="AT239" s="12">
        <v>4.55</v>
      </c>
      <c r="AU239" s="12">
        <f t="shared" si="558"/>
        <v>12.512499999999999</v>
      </c>
      <c r="AV239" s="12">
        <f t="shared" si="559"/>
        <v>33.783749999999998</v>
      </c>
      <c r="AW239" s="12">
        <v>3.55</v>
      </c>
      <c r="AX239" s="12">
        <f t="shared" si="560"/>
        <v>9.7624999999999993</v>
      </c>
      <c r="AY239" s="12">
        <f t="shared" si="561"/>
        <v>24.40625</v>
      </c>
      <c r="AZ239" s="12"/>
      <c r="BA239" s="12"/>
      <c r="BB239" s="12"/>
      <c r="BC239" s="12"/>
      <c r="BD239" s="12"/>
      <c r="BE239" s="12"/>
      <c r="BF239" s="13"/>
      <c r="BG239" s="1">
        <f t="shared" si="465"/>
        <v>0.74</v>
      </c>
      <c r="BH239" s="12">
        <f t="shared" si="461"/>
        <v>0.26</v>
      </c>
      <c r="BI239" s="12">
        <f t="shared" si="466"/>
        <v>1</v>
      </c>
    </row>
    <row r="240" spans="2:61" x14ac:dyDescent="0.35">
      <c r="B240" t="s">
        <v>92</v>
      </c>
      <c r="C240" t="s">
        <v>93</v>
      </c>
      <c r="D240" s="12">
        <f t="shared" si="508"/>
        <v>75.989999999999995</v>
      </c>
      <c r="E240" s="12">
        <f t="shared" si="455"/>
        <v>124.2975</v>
      </c>
      <c r="F240" s="12">
        <f t="shared" si="467"/>
        <v>327.87767000000002</v>
      </c>
      <c r="G240" s="12">
        <v>19.920000000000002</v>
      </c>
      <c r="H240" s="12">
        <f t="shared" si="468"/>
        <v>26.692800000000005</v>
      </c>
      <c r="I240" s="12">
        <f t="shared" si="469"/>
        <v>72.070560000000015</v>
      </c>
      <c r="J240" s="12">
        <v>4.9800000000000004</v>
      </c>
      <c r="K240" s="12">
        <f t="shared" si="470"/>
        <v>6.6732000000000014</v>
      </c>
      <c r="L240" s="12">
        <f t="shared" si="511"/>
        <v>16.683000000000003</v>
      </c>
      <c r="M240" s="12">
        <v>5.13</v>
      </c>
      <c r="N240" s="12">
        <f t="shared" si="471"/>
        <v>12.1068</v>
      </c>
      <c r="O240" s="12">
        <f t="shared" si="472"/>
        <v>30.266999999999999</v>
      </c>
      <c r="P240" s="12">
        <v>4.3899999999999997</v>
      </c>
      <c r="Q240" s="12">
        <f>P240*2.36</f>
        <v>10.360399999999998</v>
      </c>
      <c r="R240" s="12">
        <f t="shared" si="562"/>
        <v>25.900999999999996</v>
      </c>
      <c r="S240" s="12"/>
      <c r="T240" s="12"/>
      <c r="U240" s="12"/>
      <c r="V240" s="12"/>
      <c r="W240" s="12"/>
      <c r="X240" s="12"/>
      <c r="Y240" s="12"/>
      <c r="Z240" s="12"/>
      <c r="AA240" s="12"/>
      <c r="AB240" s="12">
        <v>13.88</v>
      </c>
      <c r="AC240" s="12">
        <f t="shared" ref="AC240" si="564">AB240*1.34</f>
        <v>18.599200000000003</v>
      </c>
      <c r="AD240" s="12">
        <f t="shared" si="494"/>
        <v>50.21784000000001</v>
      </c>
      <c r="AE240" s="12">
        <v>10.48</v>
      </c>
      <c r="AF240" s="12">
        <f t="shared" si="485"/>
        <v>14.043200000000001</v>
      </c>
      <c r="AG240" s="12">
        <f t="shared" si="548"/>
        <v>37.916640000000001</v>
      </c>
      <c r="AH240" s="12">
        <v>8.16</v>
      </c>
      <c r="AI240" s="12">
        <f t="shared" si="556"/>
        <v>10.9344</v>
      </c>
      <c r="AJ240" s="12">
        <f t="shared" si="557"/>
        <v>29.522880000000001</v>
      </c>
      <c r="AK240" s="12"/>
      <c r="AL240" s="12"/>
      <c r="AM240" s="12"/>
      <c r="AN240" s="12"/>
      <c r="AO240" s="12"/>
      <c r="AP240" s="12"/>
      <c r="AQ240" s="12"/>
      <c r="AR240" s="12"/>
      <c r="AS240" s="12"/>
      <c r="AT240" s="12">
        <v>5.6</v>
      </c>
      <c r="AU240" s="12">
        <f t="shared" si="558"/>
        <v>15.399999999999999</v>
      </c>
      <c r="AV240" s="12">
        <f t="shared" si="559"/>
        <v>41.58</v>
      </c>
      <c r="AW240" s="12">
        <v>3.45</v>
      </c>
      <c r="AX240" s="12">
        <f t="shared" si="560"/>
        <v>9.4875000000000007</v>
      </c>
      <c r="AY240" s="12">
        <f t="shared" si="561"/>
        <v>23.71875</v>
      </c>
      <c r="AZ240" s="12"/>
      <c r="BA240" s="12"/>
      <c r="BB240" s="12"/>
      <c r="BC240" s="12">
        <v>4.13</v>
      </c>
      <c r="BD240" s="12">
        <f t="shared" ref="BD240:BD243" si="565">BC240*0.6</f>
        <v>2.4779999999999998</v>
      </c>
      <c r="BE240" s="12">
        <f t="shared" ref="BE240:BE243" si="566">BD240*2.5</f>
        <v>6.1949999999999994</v>
      </c>
      <c r="BF240" s="13"/>
      <c r="BG240" s="1">
        <f t="shared" si="465"/>
        <v>0.81</v>
      </c>
      <c r="BH240" s="12">
        <f t="shared" si="461"/>
        <v>0.19</v>
      </c>
      <c r="BI240" s="12">
        <f t="shared" si="466"/>
        <v>1</v>
      </c>
    </row>
    <row r="241" spans="1:61" x14ac:dyDescent="0.35">
      <c r="B241" t="s">
        <v>40</v>
      </c>
      <c r="C241" t="s">
        <v>45</v>
      </c>
      <c r="D241" s="12">
        <f t="shared" si="508"/>
        <v>75.989999999999995</v>
      </c>
      <c r="E241" s="12">
        <f t="shared" si="455"/>
        <v>119.44499999999998</v>
      </c>
      <c r="F241" s="12">
        <f t="shared" si="467"/>
        <v>314.53746000000001</v>
      </c>
      <c r="G241" s="12">
        <v>20.149999999999999</v>
      </c>
      <c r="H241" s="12">
        <f t="shared" si="468"/>
        <v>27.001000000000001</v>
      </c>
      <c r="I241" s="12">
        <f t="shared" si="469"/>
        <v>72.90270000000001</v>
      </c>
      <c r="J241" s="12">
        <v>8.39</v>
      </c>
      <c r="K241" s="12">
        <f t="shared" si="470"/>
        <v>11.242600000000001</v>
      </c>
      <c r="L241" s="12">
        <f t="shared" si="511"/>
        <v>28.106500000000004</v>
      </c>
      <c r="M241" s="12">
        <v>3.92</v>
      </c>
      <c r="N241" s="12">
        <f t="shared" si="471"/>
        <v>9.251199999999999</v>
      </c>
      <c r="O241" s="12">
        <f t="shared" si="472"/>
        <v>23.127999999999997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>
        <v>13.89</v>
      </c>
      <c r="AC241" s="12">
        <f t="shared" ref="AC241" si="567">AB241*1.34</f>
        <v>18.6126</v>
      </c>
      <c r="AD241" s="12">
        <f t="shared" si="494"/>
        <v>50.254020000000004</v>
      </c>
      <c r="AE241" s="12">
        <v>9.91</v>
      </c>
      <c r="AF241" s="12">
        <f t="shared" si="485"/>
        <v>13.279400000000001</v>
      </c>
      <c r="AG241" s="12">
        <f t="shared" si="548"/>
        <v>35.854380000000006</v>
      </c>
      <c r="AH241" s="12">
        <v>9.52</v>
      </c>
      <c r="AI241" s="12">
        <f t="shared" si="556"/>
        <v>12.7568</v>
      </c>
      <c r="AJ241" s="12">
        <f t="shared" si="557"/>
        <v>34.443360000000006</v>
      </c>
      <c r="AK241" s="12"/>
      <c r="AL241" s="12"/>
      <c r="AM241" s="12"/>
      <c r="AN241" s="12"/>
      <c r="AO241" s="12"/>
      <c r="AP241" s="12"/>
      <c r="AQ241" s="12"/>
      <c r="AR241" s="12"/>
      <c r="AS241" s="12"/>
      <c r="AT241" s="12">
        <v>2.9</v>
      </c>
      <c r="AU241" s="12">
        <f t="shared" si="558"/>
        <v>7.9749999999999996</v>
      </c>
      <c r="AV241" s="12">
        <f t="shared" si="559"/>
        <v>21.532499999999999</v>
      </c>
      <c r="AW241" s="12">
        <v>5.32</v>
      </c>
      <c r="AX241" s="12">
        <f t="shared" si="560"/>
        <v>14.63</v>
      </c>
      <c r="AY241" s="12">
        <f t="shared" si="561"/>
        <v>36.575000000000003</v>
      </c>
      <c r="AZ241" s="12">
        <v>1.99</v>
      </c>
      <c r="BA241" s="12">
        <f>AZ241*2.36</f>
        <v>4.6963999999999997</v>
      </c>
      <c r="BB241" s="12">
        <f>BA241*2.5</f>
        <v>11.741</v>
      </c>
      <c r="BC241" s="12">
        <v>6.39</v>
      </c>
      <c r="BD241" s="12">
        <f t="shared" si="565"/>
        <v>3.8339999999999996</v>
      </c>
      <c r="BE241" s="12">
        <f t="shared" si="566"/>
        <v>9.5849999999999991</v>
      </c>
      <c r="BF241" s="13"/>
      <c r="BG241" s="1">
        <f t="shared" si="465"/>
        <v>0.84</v>
      </c>
      <c r="BH241" s="12">
        <f t="shared" si="461"/>
        <v>0.16</v>
      </c>
      <c r="BI241" s="12">
        <f t="shared" si="466"/>
        <v>1</v>
      </c>
    </row>
    <row r="242" spans="1:61" x14ac:dyDescent="0.35">
      <c r="B242" t="s">
        <v>92</v>
      </c>
      <c r="C242" t="s">
        <v>93</v>
      </c>
      <c r="D242" s="12">
        <f t="shared" si="508"/>
        <v>76.029999999999987</v>
      </c>
      <c r="E242" s="12">
        <f t="shared" si="455"/>
        <v>121.61810000000003</v>
      </c>
      <c r="F242" s="12">
        <f t="shared" si="467"/>
        <v>321.01781000000005</v>
      </c>
      <c r="G242" s="12">
        <v>19.920000000000002</v>
      </c>
      <c r="H242" s="12">
        <f t="shared" si="468"/>
        <v>26.692800000000005</v>
      </c>
      <c r="I242" s="12">
        <f t="shared" si="469"/>
        <v>72.070560000000015</v>
      </c>
      <c r="J242" s="12">
        <v>4.9800000000000004</v>
      </c>
      <c r="K242" s="12">
        <f t="shared" si="470"/>
        <v>6.6732000000000014</v>
      </c>
      <c r="L242" s="12">
        <f t="shared" si="511"/>
        <v>16.683000000000003</v>
      </c>
      <c r="M242" s="12">
        <v>4.3099999999999996</v>
      </c>
      <c r="N242" s="12">
        <f t="shared" si="471"/>
        <v>10.171599999999998</v>
      </c>
      <c r="O242" s="12">
        <f t="shared" si="472"/>
        <v>25.428999999999995</v>
      </c>
      <c r="P242" s="12">
        <v>4.3</v>
      </c>
      <c r="Q242" s="12">
        <f>P242*2.36</f>
        <v>10.148</v>
      </c>
      <c r="R242" s="12">
        <f>Q242*2.5</f>
        <v>25.369999999999997</v>
      </c>
      <c r="S242" s="12"/>
      <c r="T242" s="12"/>
      <c r="U242" s="12"/>
      <c r="V242" s="12"/>
      <c r="W242" s="12"/>
      <c r="X242" s="12"/>
      <c r="Y242" s="12"/>
      <c r="Z242" s="12"/>
      <c r="AA242" s="12"/>
      <c r="AB242" s="12">
        <v>15.92</v>
      </c>
      <c r="AC242" s="12">
        <f t="shared" ref="AC242" si="568">AB242*1.34</f>
        <v>21.332800000000002</v>
      </c>
      <c r="AD242" s="12">
        <f t="shared" si="494"/>
        <v>57.598560000000013</v>
      </c>
      <c r="AE242" s="12">
        <v>10.48</v>
      </c>
      <c r="AF242" s="12">
        <f t="shared" si="485"/>
        <v>14.043200000000001</v>
      </c>
      <c r="AG242" s="12">
        <f t="shared" si="548"/>
        <v>37.916640000000001</v>
      </c>
      <c r="AH242" s="12">
        <v>8.35</v>
      </c>
      <c r="AI242" s="12">
        <f t="shared" si="556"/>
        <v>11.189</v>
      </c>
      <c r="AJ242" s="12">
        <f t="shared" si="557"/>
        <v>30.210300000000004</v>
      </c>
      <c r="AK242" s="12"/>
      <c r="AL242" s="12"/>
      <c r="AM242" s="12"/>
      <c r="AN242" s="12"/>
      <c r="AO242" s="12"/>
      <c r="AP242" s="12"/>
      <c r="AQ242" s="12"/>
      <c r="AR242" s="12"/>
      <c r="AS242" s="12"/>
      <c r="AT242" s="12">
        <v>4.22</v>
      </c>
      <c r="AU242" s="12">
        <f t="shared" si="558"/>
        <v>11.604999999999999</v>
      </c>
      <c r="AV242" s="12">
        <f t="shared" si="559"/>
        <v>31.333499999999997</v>
      </c>
      <c r="AW242" s="12">
        <v>3.55</v>
      </c>
      <c r="AX242" s="12">
        <f t="shared" si="560"/>
        <v>9.7624999999999993</v>
      </c>
      <c r="AY242" s="12">
        <f t="shared" si="561"/>
        <v>24.40625</v>
      </c>
      <c r="AZ242" s="12"/>
      <c r="BA242" s="12"/>
      <c r="BB242" s="12"/>
      <c r="BC242" s="12">
        <v>4.13</v>
      </c>
      <c r="BD242" s="12">
        <f t="shared" si="565"/>
        <v>2.4779999999999998</v>
      </c>
      <c r="BE242" s="12">
        <f t="shared" si="566"/>
        <v>6.1949999999999994</v>
      </c>
      <c r="BF242" s="13"/>
      <c r="BG242" s="1">
        <f t="shared" si="465"/>
        <v>0.82</v>
      </c>
      <c r="BH242" s="12">
        <f t="shared" si="461"/>
        <v>0.18</v>
      </c>
      <c r="BI242" s="12">
        <f t="shared" si="466"/>
        <v>1</v>
      </c>
    </row>
    <row r="243" spans="1:61" x14ac:dyDescent="0.35">
      <c r="B243" t="s">
        <v>40</v>
      </c>
      <c r="C243" t="s">
        <v>45</v>
      </c>
      <c r="D243" s="12">
        <f t="shared" si="508"/>
        <v>76.33</v>
      </c>
      <c r="E243" s="12">
        <f t="shared" si="455"/>
        <v>119.88260000000001</v>
      </c>
      <c r="F243" s="12">
        <f t="shared" si="467"/>
        <v>315.67165999999997</v>
      </c>
      <c r="G243" s="12">
        <v>20.14</v>
      </c>
      <c r="H243" s="12">
        <f t="shared" si="468"/>
        <v>26.987600000000004</v>
      </c>
      <c r="I243" s="12">
        <f t="shared" si="469"/>
        <v>72.866520000000023</v>
      </c>
      <c r="J243" s="12">
        <v>8.59</v>
      </c>
      <c r="K243" s="12">
        <f t="shared" si="470"/>
        <v>11.5106</v>
      </c>
      <c r="L243" s="12">
        <f t="shared" si="511"/>
        <v>28.776499999999999</v>
      </c>
      <c r="M243" s="12">
        <v>3.89</v>
      </c>
      <c r="N243" s="12">
        <f t="shared" si="471"/>
        <v>9.1804000000000006</v>
      </c>
      <c r="O243" s="12">
        <f t="shared" si="472"/>
        <v>22.951000000000001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>
        <v>13.94</v>
      </c>
      <c r="AC243" s="12">
        <f t="shared" ref="AC243" si="569">AB243*1.34</f>
        <v>18.679600000000001</v>
      </c>
      <c r="AD243" s="12">
        <f t="shared" si="494"/>
        <v>50.434920000000005</v>
      </c>
      <c r="AE243" s="12">
        <v>9.91</v>
      </c>
      <c r="AF243" s="12">
        <f t="shared" si="485"/>
        <v>13.279400000000001</v>
      </c>
      <c r="AG243" s="12">
        <f t="shared" si="548"/>
        <v>35.854380000000006</v>
      </c>
      <c r="AH243" s="12">
        <v>9.6300000000000008</v>
      </c>
      <c r="AI243" s="12">
        <f t="shared" si="556"/>
        <v>12.904200000000001</v>
      </c>
      <c r="AJ243" s="12">
        <f t="shared" si="557"/>
        <v>34.841340000000002</v>
      </c>
      <c r="AK243" s="12"/>
      <c r="AL243" s="12"/>
      <c r="AM243" s="12"/>
      <c r="AN243" s="12"/>
      <c r="AO243" s="12"/>
      <c r="AP243" s="12"/>
      <c r="AQ243" s="12"/>
      <c r="AR243" s="12"/>
      <c r="AS243" s="12"/>
      <c r="AT243" s="12">
        <v>2.9</v>
      </c>
      <c r="AU243" s="12">
        <f t="shared" si="558"/>
        <v>7.9749999999999996</v>
      </c>
      <c r="AV243" s="12">
        <f t="shared" si="559"/>
        <v>21.532499999999999</v>
      </c>
      <c r="AW243" s="12">
        <v>5.3</v>
      </c>
      <c r="AX243" s="12">
        <f t="shared" si="560"/>
        <v>14.574999999999999</v>
      </c>
      <c r="AY243" s="12">
        <f t="shared" si="561"/>
        <v>36.4375</v>
      </c>
      <c r="AZ243" s="12">
        <v>2.0299999999999998</v>
      </c>
      <c r="BA243" s="12">
        <f>AZ243*2.36</f>
        <v>4.7907999999999991</v>
      </c>
      <c r="BB243" s="12">
        <f>BA243*2.5</f>
        <v>11.976999999999997</v>
      </c>
      <c r="BC243" s="12">
        <v>13.71</v>
      </c>
      <c r="BD243" s="12">
        <f t="shared" si="565"/>
        <v>8.2260000000000009</v>
      </c>
      <c r="BE243" s="12">
        <f t="shared" si="566"/>
        <v>20.565000000000001</v>
      </c>
      <c r="BF243" s="13"/>
      <c r="BG243" s="1">
        <f t="shared" si="465"/>
        <v>0.84</v>
      </c>
      <c r="BH243" s="12">
        <f t="shared" si="461"/>
        <v>0.16</v>
      </c>
      <c r="BI243" s="12">
        <f t="shared" si="466"/>
        <v>1</v>
      </c>
    </row>
    <row r="244" spans="1:61" x14ac:dyDescent="0.35">
      <c r="A244" t="s">
        <v>57</v>
      </c>
      <c r="B244" t="s">
        <v>39</v>
      </c>
      <c r="C244" t="s">
        <v>75</v>
      </c>
      <c r="D244" s="12">
        <f t="shared" si="508"/>
        <v>76.38000000000001</v>
      </c>
      <c r="E244" s="12">
        <f t="shared" si="455"/>
        <v>121.56959999999999</v>
      </c>
      <c r="F244" s="12">
        <f t="shared" si="467"/>
        <v>320.21020000000004</v>
      </c>
      <c r="G244" s="12">
        <v>20.11</v>
      </c>
      <c r="H244" s="12">
        <f t="shared" si="468"/>
        <v>26.947400000000002</v>
      </c>
      <c r="I244" s="12">
        <f t="shared" si="469"/>
        <v>72.757980000000003</v>
      </c>
      <c r="J244" s="12">
        <v>8.17</v>
      </c>
      <c r="K244" s="12">
        <f t="shared" si="470"/>
        <v>10.947800000000001</v>
      </c>
      <c r="L244" s="12">
        <f t="shared" si="511"/>
        <v>27.369500000000002</v>
      </c>
      <c r="M244" s="12">
        <v>4.4800000000000004</v>
      </c>
      <c r="N244" s="12">
        <f t="shared" si="471"/>
        <v>10.572800000000001</v>
      </c>
      <c r="O244" s="12">
        <f t="shared" si="472"/>
        <v>26.432000000000002</v>
      </c>
      <c r="P244" s="12">
        <v>4.3</v>
      </c>
      <c r="Q244" s="12">
        <f t="shared" ref="Q244:Q250" si="570">P244*2.36</f>
        <v>10.148</v>
      </c>
      <c r="R244" s="12">
        <f t="shared" ref="R244:R250" si="571">Q244*2.5</f>
        <v>25.369999999999997</v>
      </c>
      <c r="S244" s="12"/>
      <c r="T244" s="12"/>
      <c r="U244" s="12"/>
      <c r="V244" s="12"/>
      <c r="W244" s="12"/>
      <c r="X244" s="12"/>
      <c r="Y244" s="12"/>
      <c r="Z244" s="12"/>
      <c r="AA244" s="12"/>
      <c r="AB244" s="12">
        <v>13.8</v>
      </c>
      <c r="AC244" s="12">
        <f t="shared" ref="AC244" si="572">AB244*1.34</f>
        <v>18.492000000000001</v>
      </c>
      <c r="AD244" s="12">
        <f t="shared" si="494"/>
        <v>49.928400000000003</v>
      </c>
      <c r="AE244" s="12">
        <v>9.48</v>
      </c>
      <c r="AF244" s="12">
        <f t="shared" si="485"/>
        <v>12.703200000000001</v>
      </c>
      <c r="AG244" s="12">
        <f t="shared" si="548"/>
        <v>34.298640000000006</v>
      </c>
      <c r="AH244" s="12">
        <v>8.76</v>
      </c>
      <c r="AI244" s="12">
        <f t="shared" si="556"/>
        <v>11.7384</v>
      </c>
      <c r="AJ244" s="12">
        <f t="shared" si="557"/>
        <v>31.693680000000004</v>
      </c>
      <c r="AK244" s="12"/>
      <c r="AL244" s="12"/>
      <c r="AM244" s="12"/>
      <c r="AN244" s="12"/>
      <c r="AO244" s="12"/>
      <c r="AP244" s="12"/>
      <c r="AQ244" s="12"/>
      <c r="AR244" s="12"/>
      <c r="AS244" s="12"/>
      <c r="AT244" s="12">
        <v>4.2</v>
      </c>
      <c r="AU244" s="12">
        <f t="shared" si="558"/>
        <v>11.55</v>
      </c>
      <c r="AV244" s="12">
        <f t="shared" si="559"/>
        <v>31.185000000000002</v>
      </c>
      <c r="AW244" s="12">
        <v>3.08</v>
      </c>
      <c r="AX244" s="12">
        <f t="shared" si="560"/>
        <v>8.4700000000000006</v>
      </c>
      <c r="AY244" s="12">
        <f t="shared" si="561"/>
        <v>21.175000000000001</v>
      </c>
      <c r="AZ244" s="12"/>
      <c r="BA244" s="12"/>
      <c r="BB244" s="12"/>
      <c r="BC244" s="12"/>
      <c r="BD244" s="12"/>
      <c r="BE244" s="12"/>
      <c r="BF244" s="13"/>
      <c r="BG244" s="1">
        <f t="shared" si="465"/>
        <v>0.78</v>
      </c>
      <c r="BH244" s="12">
        <f t="shared" si="461"/>
        <v>0.22</v>
      </c>
      <c r="BI244" s="12">
        <f t="shared" si="466"/>
        <v>1</v>
      </c>
    </row>
    <row r="245" spans="1:61" x14ac:dyDescent="0.35">
      <c r="B245" t="s">
        <v>98</v>
      </c>
      <c r="C245" t="s">
        <v>99</v>
      </c>
      <c r="D245" s="12">
        <f t="shared" si="508"/>
        <v>76.63</v>
      </c>
      <c r="E245" s="12">
        <f t="shared" si="455"/>
        <v>114.8933</v>
      </c>
      <c r="F245" s="12">
        <f t="shared" si="467"/>
        <v>303.15459399999997</v>
      </c>
      <c r="G245" s="12">
        <v>25.888000000000002</v>
      </c>
      <c r="H245" s="12">
        <f t="shared" si="468"/>
        <v>34.689920000000008</v>
      </c>
      <c r="I245" s="12">
        <f t="shared" si="469"/>
        <v>93.66278400000003</v>
      </c>
      <c r="J245" s="12">
        <v>6.4720000000000004</v>
      </c>
      <c r="K245" s="12">
        <f t="shared" si="470"/>
        <v>8.672480000000002</v>
      </c>
      <c r="L245" s="12">
        <f t="shared" si="511"/>
        <v>21.681200000000004</v>
      </c>
      <c r="M245" s="12">
        <v>4.12</v>
      </c>
      <c r="N245" s="12">
        <f t="shared" si="471"/>
        <v>9.7232000000000003</v>
      </c>
      <c r="O245" s="12">
        <f t="shared" si="472"/>
        <v>24.308</v>
      </c>
      <c r="P245" s="12">
        <v>3.44</v>
      </c>
      <c r="Q245" s="12">
        <f t="shared" si="570"/>
        <v>8.1183999999999994</v>
      </c>
      <c r="R245" s="12">
        <f t="shared" si="571"/>
        <v>20.295999999999999</v>
      </c>
      <c r="S245" s="12"/>
      <c r="T245" s="12"/>
      <c r="U245" s="12"/>
      <c r="V245" s="12"/>
      <c r="W245" s="12"/>
      <c r="X245" s="12"/>
      <c r="Y245" s="12"/>
      <c r="Z245" s="12"/>
      <c r="AA245" s="12"/>
      <c r="AB245" s="12">
        <v>13.94</v>
      </c>
      <c r="AC245" s="12">
        <f t="shared" ref="AC245" si="573">AB245*1.34</f>
        <v>18.679600000000001</v>
      </c>
      <c r="AD245" s="12">
        <f t="shared" si="494"/>
        <v>50.434920000000005</v>
      </c>
      <c r="AE245" s="12">
        <v>9.7899999999999991</v>
      </c>
      <c r="AF245" s="12">
        <f t="shared" si="485"/>
        <v>13.118599999999999</v>
      </c>
      <c r="AG245" s="12">
        <f t="shared" si="548"/>
        <v>35.42022</v>
      </c>
      <c r="AH245" s="12">
        <v>9.7899999999999991</v>
      </c>
      <c r="AI245" s="12">
        <f t="shared" si="556"/>
        <v>13.118599999999999</v>
      </c>
      <c r="AJ245" s="12">
        <f t="shared" si="557"/>
        <v>35.42022</v>
      </c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>
        <v>3.19</v>
      </c>
      <c r="AX245" s="12">
        <f t="shared" si="560"/>
        <v>8.7724999999999991</v>
      </c>
      <c r="AY245" s="12">
        <f t="shared" si="561"/>
        <v>21.931249999999999</v>
      </c>
      <c r="AZ245" s="12"/>
      <c r="BA245" s="12"/>
      <c r="BB245" s="12"/>
      <c r="BC245" s="12">
        <v>13.02</v>
      </c>
      <c r="BD245" s="12">
        <f t="shared" ref="BD245:BD250" si="574">BC245*0.6</f>
        <v>7.8119999999999994</v>
      </c>
      <c r="BE245" s="12">
        <f t="shared" ref="BE245:BE250" si="575">BD245*2.5</f>
        <v>19.529999999999998</v>
      </c>
      <c r="BF245" s="13"/>
      <c r="BG245" s="1">
        <f t="shared" si="465"/>
        <v>0.82</v>
      </c>
      <c r="BH245" s="12">
        <f t="shared" si="461"/>
        <v>0.18</v>
      </c>
      <c r="BI245" s="12">
        <f t="shared" si="466"/>
        <v>1</v>
      </c>
    </row>
    <row r="246" spans="1:61" x14ac:dyDescent="0.35">
      <c r="B246" t="s">
        <v>78</v>
      </c>
      <c r="C246" t="s">
        <v>79</v>
      </c>
      <c r="D246" s="12">
        <f t="shared" si="508"/>
        <v>76.760000000000005</v>
      </c>
      <c r="E246" s="12">
        <f t="shared" si="455"/>
        <v>117.6961</v>
      </c>
      <c r="F246" s="12">
        <f t="shared" si="467"/>
        <v>309.81801800000005</v>
      </c>
      <c r="G246" s="12">
        <v>25.296000000000003</v>
      </c>
      <c r="H246" s="12">
        <f t="shared" si="468"/>
        <v>33.896640000000005</v>
      </c>
      <c r="I246" s="12">
        <f t="shared" si="469"/>
        <v>91.520928000000026</v>
      </c>
      <c r="J246" s="12">
        <v>6.3240000000000007</v>
      </c>
      <c r="K246" s="12">
        <f t="shared" si="470"/>
        <v>8.4741600000000012</v>
      </c>
      <c r="L246" s="12">
        <f t="shared" si="511"/>
        <v>21.185400000000001</v>
      </c>
      <c r="M246" s="12">
        <v>3.51</v>
      </c>
      <c r="N246" s="12">
        <f t="shared" si="471"/>
        <v>8.2835999999999999</v>
      </c>
      <c r="O246" s="12">
        <f t="shared" si="472"/>
        <v>20.709</v>
      </c>
      <c r="P246" s="12">
        <v>2.95</v>
      </c>
      <c r="Q246" s="12">
        <f t="shared" si="570"/>
        <v>6.9619999999999997</v>
      </c>
      <c r="R246" s="12">
        <f t="shared" si="571"/>
        <v>17.405000000000001</v>
      </c>
      <c r="S246" s="12"/>
      <c r="T246" s="12"/>
      <c r="U246" s="12"/>
      <c r="V246" s="12"/>
      <c r="W246" s="12"/>
      <c r="X246" s="12"/>
      <c r="Y246" s="12"/>
      <c r="Z246" s="12"/>
      <c r="AA246" s="12"/>
      <c r="AB246" s="12">
        <v>13.88</v>
      </c>
      <c r="AC246" s="12">
        <f t="shared" ref="AC246" si="576">AB246*1.34</f>
        <v>18.599200000000003</v>
      </c>
      <c r="AD246" s="12">
        <f t="shared" si="494"/>
        <v>50.21784000000001</v>
      </c>
      <c r="AE246" s="12">
        <v>10.14</v>
      </c>
      <c r="AF246" s="12">
        <f t="shared" si="485"/>
        <v>13.587600000000002</v>
      </c>
      <c r="AG246" s="12">
        <f t="shared" si="548"/>
        <v>36.686520000000009</v>
      </c>
      <c r="AH246" s="12">
        <v>8.81</v>
      </c>
      <c r="AI246" s="12">
        <f t="shared" si="556"/>
        <v>11.805400000000001</v>
      </c>
      <c r="AJ246" s="12">
        <f t="shared" si="557"/>
        <v>31.874580000000005</v>
      </c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>
        <v>5.85</v>
      </c>
      <c r="AX246" s="12">
        <f t="shared" si="560"/>
        <v>16.087499999999999</v>
      </c>
      <c r="AY246" s="12">
        <f t="shared" si="561"/>
        <v>40.21875</v>
      </c>
      <c r="AZ246" s="12"/>
      <c r="BA246" s="12"/>
      <c r="BB246" s="12"/>
      <c r="BC246" s="12">
        <v>4.22</v>
      </c>
      <c r="BD246" s="12">
        <f t="shared" si="574"/>
        <v>2.5319999999999996</v>
      </c>
      <c r="BE246" s="12">
        <f t="shared" si="575"/>
        <v>6.3299999999999992</v>
      </c>
      <c r="BF246" s="13"/>
      <c r="BG246" s="1">
        <f t="shared" si="465"/>
        <v>0.83</v>
      </c>
      <c r="BH246" s="12">
        <f t="shared" si="461"/>
        <v>0.17</v>
      </c>
      <c r="BI246" s="12">
        <f t="shared" si="466"/>
        <v>1</v>
      </c>
    </row>
    <row r="247" spans="1:61" x14ac:dyDescent="0.35">
      <c r="B247" t="s">
        <v>114</v>
      </c>
      <c r="C247" t="s">
        <v>115</v>
      </c>
      <c r="D247" s="12">
        <f t="shared" si="508"/>
        <v>76.889999999999986</v>
      </c>
      <c r="E247" s="12">
        <f t="shared" si="455"/>
        <v>126.9342</v>
      </c>
      <c r="F247" s="12">
        <f t="shared" si="467"/>
        <v>332.36816000000005</v>
      </c>
      <c r="G247" s="12">
        <v>21.68</v>
      </c>
      <c r="H247" s="12">
        <f t="shared" si="468"/>
        <v>29.051200000000001</v>
      </c>
      <c r="I247" s="12">
        <f t="shared" si="469"/>
        <v>78.438240000000008</v>
      </c>
      <c r="J247" s="12">
        <v>10.66</v>
      </c>
      <c r="K247" s="12">
        <f t="shared" si="470"/>
        <v>14.284400000000002</v>
      </c>
      <c r="L247" s="12">
        <f t="shared" si="511"/>
        <v>35.711000000000006</v>
      </c>
      <c r="M247" s="12">
        <v>3.62</v>
      </c>
      <c r="N247" s="12">
        <f t="shared" si="471"/>
        <v>8.5432000000000006</v>
      </c>
      <c r="O247" s="12">
        <f t="shared" si="472"/>
        <v>21.358000000000001</v>
      </c>
      <c r="P247" s="12">
        <v>3.28</v>
      </c>
      <c r="Q247" s="12">
        <f t="shared" si="570"/>
        <v>7.7407999999999992</v>
      </c>
      <c r="R247" s="12">
        <f t="shared" si="571"/>
        <v>19.351999999999997</v>
      </c>
      <c r="S247" s="12"/>
      <c r="T247" s="12"/>
      <c r="U247" s="12"/>
      <c r="V247" s="12"/>
      <c r="W247" s="12"/>
      <c r="X247" s="12"/>
      <c r="Y247" s="12"/>
      <c r="Z247" s="12"/>
      <c r="AA247" s="12"/>
      <c r="AB247" s="12">
        <v>14.2</v>
      </c>
      <c r="AC247" s="12">
        <f t="shared" ref="AC247" si="577">AB247*1.34</f>
        <v>19.027999999999999</v>
      </c>
      <c r="AD247" s="12">
        <f t="shared" si="494"/>
        <v>51.375599999999999</v>
      </c>
      <c r="AE247" s="12">
        <v>11.49</v>
      </c>
      <c r="AF247" s="12">
        <f t="shared" si="485"/>
        <v>15.396600000000001</v>
      </c>
      <c r="AG247" s="12">
        <f t="shared" si="548"/>
        <v>41.570820000000005</v>
      </c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>
        <v>4.25</v>
      </c>
      <c r="AU247" s="12">
        <f t="shared" ref="AU247:AU248" si="578">AT247*2.75</f>
        <v>11.6875</v>
      </c>
      <c r="AV247" s="12">
        <f t="shared" ref="AV247:AV248" si="579">AU247*2.7</f>
        <v>31.556250000000002</v>
      </c>
      <c r="AW247" s="12">
        <v>7.71</v>
      </c>
      <c r="AX247" s="12">
        <f t="shared" si="560"/>
        <v>21.202500000000001</v>
      </c>
      <c r="AY247" s="12">
        <f t="shared" si="561"/>
        <v>53.006250000000001</v>
      </c>
      <c r="AZ247" s="12"/>
      <c r="BA247" s="12"/>
      <c r="BB247" s="12"/>
      <c r="BC247" s="12">
        <f>71.1+12.51</f>
        <v>83.61</v>
      </c>
      <c r="BD247" s="12">
        <f t="shared" si="574"/>
        <v>50.165999999999997</v>
      </c>
      <c r="BE247" s="12">
        <f t="shared" si="575"/>
        <v>125.41499999999999</v>
      </c>
      <c r="BF247" s="13"/>
      <c r="BG247" s="1">
        <f t="shared" si="465"/>
        <v>0.77</v>
      </c>
      <c r="BH247" s="12">
        <f t="shared" si="461"/>
        <v>0.23</v>
      </c>
      <c r="BI247" s="12">
        <f t="shared" si="466"/>
        <v>1</v>
      </c>
    </row>
    <row r="248" spans="1:61" x14ac:dyDescent="0.35">
      <c r="B248" t="s">
        <v>83</v>
      </c>
      <c r="C248" t="s">
        <v>84</v>
      </c>
      <c r="D248" s="12">
        <f t="shared" si="508"/>
        <v>76.899999999999991</v>
      </c>
      <c r="E248" s="12">
        <f t="shared" si="455"/>
        <v>122.105</v>
      </c>
      <c r="F248" s="12">
        <f t="shared" si="467"/>
        <v>322.0096200000001</v>
      </c>
      <c r="G248" s="12">
        <v>20.66</v>
      </c>
      <c r="H248" s="12">
        <f t="shared" si="468"/>
        <v>27.6844</v>
      </c>
      <c r="I248" s="12">
        <f t="shared" si="469"/>
        <v>74.747880000000009</v>
      </c>
      <c r="J248" s="12">
        <v>8.39</v>
      </c>
      <c r="K248" s="12">
        <f t="shared" si="470"/>
        <v>11.242600000000001</v>
      </c>
      <c r="L248" s="12">
        <f t="shared" si="511"/>
        <v>28.106500000000004</v>
      </c>
      <c r="M248" s="12">
        <v>3.56</v>
      </c>
      <c r="N248" s="12">
        <f t="shared" si="471"/>
        <v>8.4016000000000002</v>
      </c>
      <c r="O248" s="12">
        <f t="shared" si="472"/>
        <v>21.004000000000001</v>
      </c>
      <c r="P248" s="12">
        <v>3.32</v>
      </c>
      <c r="Q248" s="12">
        <f t="shared" si="570"/>
        <v>7.8351999999999995</v>
      </c>
      <c r="R248" s="12">
        <f t="shared" si="571"/>
        <v>19.587999999999997</v>
      </c>
      <c r="S248" s="12"/>
      <c r="T248" s="12"/>
      <c r="U248" s="12"/>
      <c r="V248" s="12"/>
      <c r="W248" s="12"/>
      <c r="X248" s="12"/>
      <c r="Y248" s="12"/>
      <c r="Z248" s="12"/>
      <c r="AA248" s="12"/>
      <c r="AB248" s="12">
        <v>14.32</v>
      </c>
      <c r="AC248" s="12">
        <f t="shared" ref="AC248" si="580">AB248*1.34</f>
        <v>19.188800000000001</v>
      </c>
      <c r="AD248" s="12">
        <f t="shared" si="494"/>
        <v>51.809760000000004</v>
      </c>
      <c r="AE248" s="12">
        <v>10.1</v>
      </c>
      <c r="AF248" s="12">
        <f t="shared" si="485"/>
        <v>13.534000000000001</v>
      </c>
      <c r="AG248" s="12">
        <f t="shared" si="548"/>
        <v>36.541800000000002</v>
      </c>
      <c r="AH248" s="12">
        <v>8.01</v>
      </c>
      <c r="AI248" s="12">
        <f t="shared" ref="AI248:AI249" si="581">AH248*1.34</f>
        <v>10.7334</v>
      </c>
      <c r="AJ248" s="12">
        <f t="shared" ref="AJ248:AJ249" si="582">AI248*2.7</f>
        <v>28.980180000000001</v>
      </c>
      <c r="AK248" s="12"/>
      <c r="AL248" s="12"/>
      <c r="AM248" s="12"/>
      <c r="AN248" s="12"/>
      <c r="AO248" s="12"/>
      <c r="AP248" s="12"/>
      <c r="AQ248" s="12"/>
      <c r="AR248" s="12"/>
      <c r="AS248" s="12"/>
      <c r="AT248" s="12">
        <v>4.58</v>
      </c>
      <c r="AU248" s="12">
        <f t="shared" si="578"/>
        <v>12.595000000000001</v>
      </c>
      <c r="AV248" s="12">
        <f t="shared" si="579"/>
        <v>34.006500000000003</v>
      </c>
      <c r="AW248" s="12">
        <v>3.96</v>
      </c>
      <c r="AX248" s="12">
        <f t="shared" si="560"/>
        <v>10.89</v>
      </c>
      <c r="AY248" s="12">
        <f t="shared" si="561"/>
        <v>27.225000000000001</v>
      </c>
      <c r="AZ248" s="12"/>
      <c r="BA248" s="12"/>
      <c r="BB248" s="12"/>
      <c r="BC248" s="12">
        <f>14.11+1.78</f>
        <v>15.889999999999999</v>
      </c>
      <c r="BD248" s="12">
        <f t="shared" si="574"/>
        <v>9.5339999999999989</v>
      </c>
      <c r="BE248" s="12">
        <f t="shared" si="575"/>
        <v>23.834999999999997</v>
      </c>
      <c r="BF248" s="13"/>
      <c r="BG248" s="1">
        <f t="shared" si="465"/>
        <v>0.8</v>
      </c>
      <c r="BH248" s="12">
        <f t="shared" si="461"/>
        <v>0.2</v>
      </c>
      <c r="BI248" s="12">
        <f t="shared" si="466"/>
        <v>1</v>
      </c>
    </row>
    <row r="249" spans="1:61" x14ac:dyDescent="0.35">
      <c r="B249" t="s">
        <v>78</v>
      </c>
      <c r="C249" t="s">
        <v>79</v>
      </c>
      <c r="D249" s="12">
        <f t="shared" si="508"/>
        <v>76.92</v>
      </c>
      <c r="E249" s="12">
        <f t="shared" si="455"/>
        <v>118.32239999999999</v>
      </c>
      <c r="F249" s="12">
        <f t="shared" si="467"/>
        <v>311.20581600000003</v>
      </c>
      <c r="G249" s="12">
        <v>25.432000000000002</v>
      </c>
      <c r="H249" s="12">
        <f t="shared" si="468"/>
        <v>34.078880000000005</v>
      </c>
      <c r="I249" s="12">
        <f t="shared" si="469"/>
        <v>92.012976000000023</v>
      </c>
      <c r="J249" s="12">
        <v>6.3580000000000005</v>
      </c>
      <c r="K249" s="12">
        <f t="shared" si="470"/>
        <v>8.5197200000000013</v>
      </c>
      <c r="L249" s="12">
        <f t="shared" si="511"/>
        <v>21.299300000000002</v>
      </c>
      <c r="M249" s="12">
        <v>4.1399999999999997</v>
      </c>
      <c r="N249" s="12">
        <f t="shared" si="471"/>
        <v>9.7703999999999986</v>
      </c>
      <c r="O249" s="12">
        <f t="shared" si="472"/>
        <v>24.425999999999995</v>
      </c>
      <c r="P249" s="12">
        <v>2.91</v>
      </c>
      <c r="Q249" s="12">
        <f t="shared" si="570"/>
        <v>6.8676000000000004</v>
      </c>
      <c r="R249" s="12">
        <f t="shared" si="571"/>
        <v>17.169</v>
      </c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12.8</v>
      </c>
      <c r="AC249" s="12">
        <f t="shared" ref="AC249" si="583">AB249*1.34</f>
        <v>17.152000000000001</v>
      </c>
      <c r="AD249" s="12">
        <f t="shared" si="494"/>
        <v>46.310400000000008</v>
      </c>
      <c r="AE249" s="12">
        <v>9.75</v>
      </c>
      <c r="AF249" s="12">
        <f t="shared" si="485"/>
        <v>13.065000000000001</v>
      </c>
      <c r="AG249" s="12">
        <f t="shared" si="548"/>
        <v>35.275500000000008</v>
      </c>
      <c r="AH249" s="12">
        <v>9.48</v>
      </c>
      <c r="AI249" s="12">
        <f t="shared" si="581"/>
        <v>12.703200000000001</v>
      </c>
      <c r="AJ249" s="12">
        <f t="shared" si="582"/>
        <v>34.298640000000006</v>
      </c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>
        <v>4.84</v>
      </c>
      <c r="AX249" s="12">
        <f t="shared" si="560"/>
        <v>13.309999999999999</v>
      </c>
      <c r="AY249" s="12">
        <f t="shared" si="561"/>
        <v>33.274999999999999</v>
      </c>
      <c r="AZ249" s="12">
        <v>1.21</v>
      </c>
      <c r="BA249" s="12">
        <f>AZ249*2.36</f>
        <v>2.8555999999999999</v>
      </c>
      <c r="BB249" s="12">
        <f>BA249*2.5</f>
        <v>7.1389999999999993</v>
      </c>
      <c r="BC249" s="12">
        <f>39.61+71.73</f>
        <v>111.34</v>
      </c>
      <c r="BD249" s="12">
        <f t="shared" si="574"/>
        <v>66.804000000000002</v>
      </c>
      <c r="BE249" s="12">
        <f t="shared" si="575"/>
        <v>167.01</v>
      </c>
      <c r="BF249" s="13"/>
      <c r="BG249" s="1">
        <f t="shared" si="465"/>
        <v>0.83</v>
      </c>
      <c r="BH249" s="12">
        <f t="shared" si="461"/>
        <v>0.17</v>
      </c>
      <c r="BI249" s="12">
        <f t="shared" si="466"/>
        <v>1</v>
      </c>
    </row>
    <row r="250" spans="1:61" x14ac:dyDescent="0.35">
      <c r="B250" t="s">
        <v>94</v>
      </c>
      <c r="C250" t="s">
        <v>95</v>
      </c>
      <c r="D250" s="12">
        <f t="shared" si="508"/>
        <v>76.95</v>
      </c>
      <c r="E250" s="12">
        <f t="shared" si="455"/>
        <v>126.5325</v>
      </c>
      <c r="F250" s="12">
        <f t="shared" si="467"/>
        <v>331.66735</v>
      </c>
      <c r="G250" s="12">
        <v>22</v>
      </c>
      <c r="H250" s="12">
        <f t="shared" si="468"/>
        <v>29.48</v>
      </c>
      <c r="I250" s="12">
        <f t="shared" si="469"/>
        <v>79.596000000000004</v>
      </c>
      <c r="J250" s="12">
        <v>11.65</v>
      </c>
      <c r="K250" s="12">
        <f t="shared" si="470"/>
        <v>15.611000000000001</v>
      </c>
      <c r="L250" s="12">
        <f t="shared" si="511"/>
        <v>39.027500000000003</v>
      </c>
      <c r="M250" s="12">
        <v>4.25</v>
      </c>
      <c r="N250" s="12">
        <f t="shared" si="471"/>
        <v>10.029999999999999</v>
      </c>
      <c r="O250" s="12">
        <f t="shared" si="472"/>
        <v>25.074999999999999</v>
      </c>
      <c r="P250" s="12">
        <v>3.85</v>
      </c>
      <c r="Q250" s="12">
        <f t="shared" si="570"/>
        <v>9.0860000000000003</v>
      </c>
      <c r="R250" s="12">
        <f t="shared" si="571"/>
        <v>22.715</v>
      </c>
      <c r="S250" s="12"/>
      <c r="T250" s="12"/>
      <c r="U250" s="12"/>
      <c r="V250" s="12"/>
      <c r="W250" s="12"/>
      <c r="X250" s="12"/>
      <c r="Y250" s="12"/>
      <c r="Z250" s="12"/>
      <c r="AA250" s="12"/>
      <c r="AB250" s="12">
        <v>12.95</v>
      </c>
      <c r="AC250" s="12">
        <f t="shared" ref="AC250" si="584">AB250*1.34</f>
        <v>17.353000000000002</v>
      </c>
      <c r="AD250" s="12">
        <f t="shared" si="494"/>
        <v>46.853100000000005</v>
      </c>
      <c r="AE250" s="12">
        <v>11.5</v>
      </c>
      <c r="AF250" s="12">
        <f t="shared" si="485"/>
        <v>15.41</v>
      </c>
      <c r="AG250" s="12">
        <f t="shared" si="548"/>
        <v>41.607000000000006</v>
      </c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>
        <v>5.25</v>
      </c>
      <c r="AU250" s="12">
        <f t="shared" ref="AU250" si="585">AT250*2.75</f>
        <v>14.4375</v>
      </c>
      <c r="AV250" s="12">
        <f>AU250*2.7</f>
        <v>38.981250000000003</v>
      </c>
      <c r="AW250" s="12">
        <v>5.5</v>
      </c>
      <c r="AX250" s="12">
        <f t="shared" si="560"/>
        <v>15.125</v>
      </c>
      <c r="AY250" s="12">
        <f t="shared" si="561"/>
        <v>37.8125</v>
      </c>
      <c r="AZ250" s="12"/>
      <c r="BA250" s="12"/>
      <c r="BB250" s="12"/>
      <c r="BC250" s="12">
        <v>11.15</v>
      </c>
      <c r="BD250" s="12">
        <f t="shared" si="574"/>
        <v>6.69</v>
      </c>
      <c r="BE250" s="12">
        <f t="shared" si="575"/>
        <v>16.725000000000001</v>
      </c>
      <c r="BF250" s="13"/>
      <c r="BG250" s="1">
        <f t="shared" si="465"/>
        <v>0.74</v>
      </c>
      <c r="BH250" s="12">
        <f t="shared" si="461"/>
        <v>0.26</v>
      </c>
      <c r="BI250" s="12">
        <f t="shared" si="466"/>
        <v>1</v>
      </c>
    </row>
    <row r="251" spans="1:61" x14ac:dyDescent="0.35">
      <c r="B251" t="s">
        <v>39</v>
      </c>
      <c r="C251" t="s">
        <v>53</v>
      </c>
      <c r="D251" s="12">
        <f t="shared" si="508"/>
        <v>77.400000000000006</v>
      </c>
      <c r="E251" s="12">
        <f t="shared" si="455"/>
        <v>115.929</v>
      </c>
      <c r="F251" s="12">
        <f t="shared" si="467"/>
        <v>304.83050000000003</v>
      </c>
      <c r="G251" s="12">
        <v>24.25</v>
      </c>
      <c r="H251" s="12">
        <f t="shared" si="468"/>
        <v>32.495000000000005</v>
      </c>
      <c r="I251" s="12">
        <f t="shared" si="469"/>
        <v>87.736500000000021</v>
      </c>
      <c r="J251" s="12">
        <v>11.3</v>
      </c>
      <c r="K251" s="12">
        <f t="shared" si="470"/>
        <v>15.142000000000001</v>
      </c>
      <c r="L251" s="12">
        <f t="shared" si="511"/>
        <v>37.855000000000004</v>
      </c>
      <c r="M251" s="12">
        <v>5.2</v>
      </c>
      <c r="N251" s="12">
        <f t="shared" si="471"/>
        <v>12.272</v>
      </c>
      <c r="O251" s="12">
        <f t="shared" si="472"/>
        <v>30.68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>
        <v>13.5</v>
      </c>
      <c r="AC251" s="12">
        <f t="shared" ref="AC251" si="586">AB251*1.34</f>
        <v>18.09</v>
      </c>
      <c r="AD251" s="12">
        <f t="shared" si="494"/>
        <v>48.843000000000004</v>
      </c>
      <c r="AE251" s="12">
        <v>9.3000000000000007</v>
      </c>
      <c r="AF251" s="12">
        <f t="shared" si="485"/>
        <v>12.462000000000002</v>
      </c>
      <c r="AG251" s="12">
        <f t="shared" si="548"/>
        <v>33.647400000000005</v>
      </c>
      <c r="AH251" s="12">
        <v>8.9499999999999993</v>
      </c>
      <c r="AI251" s="12">
        <f t="shared" ref="AI251" si="587">AH251*1.34</f>
        <v>11.993</v>
      </c>
      <c r="AJ251" s="12">
        <f>AI251*2.7</f>
        <v>32.381100000000004</v>
      </c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>
        <v>4.9000000000000004</v>
      </c>
      <c r="AX251" s="12">
        <f t="shared" si="560"/>
        <v>13.475000000000001</v>
      </c>
      <c r="AY251" s="12">
        <f t="shared" si="561"/>
        <v>33.6875</v>
      </c>
      <c r="AZ251" s="12"/>
      <c r="BA251" s="12"/>
      <c r="BB251" s="12"/>
      <c r="BC251" s="12"/>
      <c r="BD251" s="12"/>
      <c r="BE251" s="12"/>
      <c r="BF251" s="13"/>
      <c r="BG251" s="1">
        <f t="shared" si="465"/>
        <v>0.79</v>
      </c>
      <c r="BH251" s="12">
        <f t="shared" si="461"/>
        <v>0.21</v>
      </c>
      <c r="BI251" s="12">
        <f t="shared" si="466"/>
        <v>1</v>
      </c>
    </row>
    <row r="252" spans="1:61" x14ac:dyDescent="0.35">
      <c r="B252" t="s">
        <v>59</v>
      </c>
      <c r="C252" t="s">
        <v>60</v>
      </c>
      <c r="D252" s="12">
        <f t="shared" si="508"/>
        <v>77.44</v>
      </c>
      <c r="E252" s="12">
        <f t="shared" si="455"/>
        <v>121.68049999999999</v>
      </c>
      <c r="F252" s="12">
        <f t="shared" si="467"/>
        <v>321.58429000000007</v>
      </c>
      <c r="G252" s="12">
        <v>29.87</v>
      </c>
      <c r="H252" s="12">
        <f t="shared" si="468"/>
        <v>40.025800000000004</v>
      </c>
      <c r="I252" s="12">
        <f t="shared" si="469"/>
        <v>108.06966000000001</v>
      </c>
      <c r="J252" s="12">
        <v>9.66</v>
      </c>
      <c r="K252" s="12">
        <f t="shared" si="470"/>
        <v>12.944400000000002</v>
      </c>
      <c r="L252" s="12">
        <f t="shared" si="511"/>
        <v>32.361000000000004</v>
      </c>
      <c r="M252" s="12">
        <v>4.6900000000000004</v>
      </c>
      <c r="N252" s="12">
        <f t="shared" si="471"/>
        <v>11.0684</v>
      </c>
      <c r="O252" s="12">
        <f t="shared" si="472"/>
        <v>27.670999999999999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>
        <v>12.94</v>
      </c>
      <c r="AC252" s="12">
        <f t="shared" ref="AC252" si="588">AB252*1.34</f>
        <v>17.339600000000001</v>
      </c>
      <c r="AD252" s="12">
        <f t="shared" si="494"/>
        <v>46.816920000000003</v>
      </c>
      <c r="AE252" s="12">
        <v>10.97</v>
      </c>
      <c r="AF252" s="12">
        <f t="shared" si="485"/>
        <v>14.699800000000002</v>
      </c>
      <c r="AG252" s="12">
        <f t="shared" si="548"/>
        <v>39.689460000000004</v>
      </c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>
        <v>5.4</v>
      </c>
      <c r="AU252" s="12">
        <f t="shared" ref="AU252:AU253" si="589">AT252*2.75</f>
        <v>14.850000000000001</v>
      </c>
      <c r="AV252" s="12">
        <f t="shared" ref="AV252:AV254" si="590">AU252*2.7</f>
        <v>40.095000000000006</v>
      </c>
      <c r="AW252" s="12">
        <v>3.91</v>
      </c>
      <c r="AX252" s="12">
        <f t="shared" si="560"/>
        <v>10.752500000000001</v>
      </c>
      <c r="AY252" s="12">
        <f t="shared" si="561"/>
        <v>26.881250000000001</v>
      </c>
      <c r="AZ252" s="12"/>
      <c r="BA252" s="12"/>
      <c r="BB252" s="12"/>
      <c r="BC252" s="12">
        <f>8.01+3.98</f>
        <v>11.99</v>
      </c>
      <c r="BD252" s="12">
        <f>BC252*0.6</f>
        <v>7.194</v>
      </c>
      <c r="BE252" s="12">
        <f t="shared" ref="BE252" si="591">BD252*2.5</f>
        <v>17.984999999999999</v>
      </c>
      <c r="BF252" s="13"/>
      <c r="BG252" s="1">
        <f t="shared" si="465"/>
        <v>0.81</v>
      </c>
      <c r="BH252" s="12">
        <f t="shared" si="461"/>
        <v>0.19</v>
      </c>
      <c r="BI252" s="12">
        <f t="shared" si="466"/>
        <v>1</v>
      </c>
    </row>
    <row r="253" spans="1:61" x14ac:dyDescent="0.35">
      <c r="C253" t="s">
        <v>62</v>
      </c>
      <c r="D253" s="12">
        <f t="shared" si="508"/>
        <v>77.78</v>
      </c>
      <c r="E253" s="12">
        <f t="shared" si="455"/>
        <v>124.40230000000001</v>
      </c>
      <c r="F253" s="12">
        <f t="shared" si="467"/>
        <v>327.00471000000005</v>
      </c>
      <c r="G253" s="12">
        <v>19.03</v>
      </c>
      <c r="H253" s="12">
        <f t="shared" si="468"/>
        <v>25.500200000000003</v>
      </c>
      <c r="I253" s="12">
        <f t="shared" si="469"/>
        <v>68.850540000000009</v>
      </c>
      <c r="J253" s="12">
        <v>8.2799999999999994</v>
      </c>
      <c r="K253" s="12">
        <f t="shared" si="470"/>
        <v>11.0952</v>
      </c>
      <c r="L253" s="12">
        <f t="shared" si="511"/>
        <v>27.738</v>
      </c>
      <c r="M253" s="12">
        <v>5.38</v>
      </c>
      <c r="N253" s="12">
        <f t="shared" si="471"/>
        <v>12.6968</v>
      </c>
      <c r="O253" s="12">
        <f t="shared" si="472"/>
        <v>31.741999999999997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>
        <v>14.83</v>
      </c>
      <c r="AC253" s="12">
        <f t="shared" ref="AC253" si="592">AB253*1.34</f>
        <v>19.872200000000003</v>
      </c>
      <c r="AD253" s="12">
        <f t="shared" si="494"/>
        <v>53.654940000000011</v>
      </c>
      <c r="AE253" s="12">
        <v>9.69</v>
      </c>
      <c r="AF253" s="12">
        <f t="shared" si="485"/>
        <v>12.9846</v>
      </c>
      <c r="AG253" s="12">
        <f t="shared" si="548"/>
        <v>35.058420000000005</v>
      </c>
      <c r="AH253" s="12">
        <v>9.17</v>
      </c>
      <c r="AI253" s="12">
        <f t="shared" ref="AI253:AI316" si="593">AH253*1.34</f>
        <v>12.287800000000001</v>
      </c>
      <c r="AJ253" s="12">
        <f t="shared" ref="AJ253:AJ316" si="594">AI253*2.7</f>
        <v>33.177060000000004</v>
      </c>
      <c r="AK253" s="12"/>
      <c r="AL253" s="12"/>
      <c r="AM253" s="12"/>
      <c r="AN253" s="12"/>
      <c r="AO253" s="12"/>
      <c r="AP253" s="12"/>
      <c r="AQ253" s="12"/>
      <c r="AR253" s="12"/>
      <c r="AS253" s="12"/>
      <c r="AT253" s="12">
        <v>3.4</v>
      </c>
      <c r="AU253" s="12">
        <f t="shared" si="589"/>
        <v>9.35</v>
      </c>
      <c r="AV253" s="12">
        <f t="shared" si="590"/>
        <v>25.245000000000001</v>
      </c>
      <c r="AW253" s="12">
        <v>4.45</v>
      </c>
      <c r="AX253" s="12">
        <f t="shared" si="560"/>
        <v>12.237500000000001</v>
      </c>
      <c r="AY253" s="12">
        <f t="shared" si="561"/>
        <v>30.59375</v>
      </c>
      <c r="AZ253" s="12">
        <v>3.55</v>
      </c>
      <c r="BA253" s="12">
        <f>AZ253*2.36</f>
        <v>8.3779999999999983</v>
      </c>
      <c r="BB253" s="12">
        <f t="shared" ref="BB253:BB254" si="595">BA253*2.5</f>
        <v>20.944999999999997</v>
      </c>
      <c r="BC253" s="12"/>
      <c r="BD253" s="12"/>
      <c r="BE253" s="12"/>
      <c r="BF253" s="13"/>
      <c r="BG253" s="1">
        <f t="shared" si="465"/>
        <v>0.82</v>
      </c>
      <c r="BH253" s="12">
        <f t="shared" si="461"/>
        <v>0.18</v>
      </c>
      <c r="BI253" s="12">
        <f t="shared" si="466"/>
        <v>1</v>
      </c>
    </row>
    <row r="254" spans="1:61" x14ac:dyDescent="0.35">
      <c r="C254" t="s">
        <v>50</v>
      </c>
      <c r="D254" s="12">
        <f t="shared" si="508"/>
        <v>77.860000000000014</v>
      </c>
      <c r="E254" s="12">
        <f t="shared" si="455"/>
        <v>119.5628</v>
      </c>
      <c r="F254" s="12">
        <f t="shared" si="467"/>
        <v>316.07871200000005</v>
      </c>
      <c r="G254" s="12">
        <v>24.984000000000002</v>
      </c>
      <c r="H254" s="12">
        <f t="shared" si="468"/>
        <v>33.478560000000002</v>
      </c>
      <c r="I254" s="12">
        <f t="shared" si="469"/>
        <v>90.392112000000012</v>
      </c>
      <c r="J254" s="12">
        <v>6.2460000000000004</v>
      </c>
      <c r="K254" s="12">
        <f t="shared" si="470"/>
        <v>8.3696400000000004</v>
      </c>
      <c r="L254" s="12">
        <f t="shared" si="511"/>
        <v>20.924100000000003</v>
      </c>
      <c r="M254" s="12">
        <v>4.17</v>
      </c>
      <c r="N254" s="12">
        <f t="shared" si="471"/>
        <v>9.8411999999999988</v>
      </c>
      <c r="O254" s="12">
        <f t="shared" si="472"/>
        <v>24.602999999999998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>
        <v>13.86</v>
      </c>
      <c r="AC254" s="12">
        <f t="shared" ref="AC254" si="596">AB254*1.34</f>
        <v>18.572400000000002</v>
      </c>
      <c r="AD254" s="12">
        <f t="shared" si="494"/>
        <v>50.145480000000006</v>
      </c>
      <c r="AE254" s="12">
        <v>10.52</v>
      </c>
      <c r="AF254" s="12">
        <f t="shared" si="485"/>
        <v>14.0968</v>
      </c>
      <c r="AG254" s="12">
        <f t="shared" si="548"/>
        <v>38.061360000000001</v>
      </c>
      <c r="AH254" s="12">
        <v>9.6199999999999992</v>
      </c>
      <c r="AI254" s="12">
        <f t="shared" si="593"/>
        <v>12.8908</v>
      </c>
      <c r="AJ254" s="12">
        <f t="shared" si="594"/>
        <v>34.805160000000001</v>
      </c>
      <c r="AK254" s="12"/>
      <c r="AL254" s="12"/>
      <c r="AM254" s="12"/>
      <c r="AN254" s="12"/>
      <c r="AO254" s="12"/>
      <c r="AP254" s="12"/>
      <c r="AQ254" s="12"/>
      <c r="AR254" s="12"/>
      <c r="AS254" s="12"/>
      <c r="AT254" s="12">
        <v>2.48</v>
      </c>
      <c r="AU254" s="12">
        <f t="shared" ref="AU254" si="597">AT254*2.75</f>
        <v>6.82</v>
      </c>
      <c r="AV254" s="12">
        <f t="shared" si="590"/>
        <v>18.414000000000001</v>
      </c>
      <c r="AW254" s="12">
        <v>3.54</v>
      </c>
      <c r="AX254" s="12">
        <f t="shared" si="560"/>
        <v>9.7349999999999994</v>
      </c>
      <c r="AY254" s="12">
        <f t="shared" si="561"/>
        <v>24.337499999999999</v>
      </c>
      <c r="AZ254" s="12">
        <v>2.44</v>
      </c>
      <c r="BA254" s="12">
        <f>AZ254*2.36</f>
        <v>5.7584</v>
      </c>
      <c r="BB254" s="12">
        <f t="shared" si="595"/>
        <v>14.396000000000001</v>
      </c>
      <c r="BC254" s="12">
        <v>13.73</v>
      </c>
      <c r="BD254" s="12">
        <f t="shared" ref="BD254:BD256" si="598">BC254*0.6</f>
        <v>8.2379999999999995</v>
      </c>
      <c r="BE254" s="12">
        <f t="shared" ref="BE254:BE256" si="599">BD254*2.5</f>
        <v>20.594999999999999</v>
      </c>
      <c r="BF254" s="13"/>
      <c r="BG254" s="1">
        <f t="shared" si="465"/>
        <v>0.87</v>
      </c>
      <c r="BH254" s="12">
        <f t="shared" si="461"/>
        <v>0.13</v>
      </c>
      <c r="BI254" s="12">
        <f t="shared" si="466"/>
        <v>1</v>
      </c>
    </row>
    <row r="255" spans="1:61" x14ac:dyDescent="0.35">
      <c r="B255" t="s">
        <v>98</v>
      </c>
      <c r="C255" t="s">
        <v>99</v>
      </c>
      <c r="D255" s="12">
        <f t="shared" si="508"/>
        <v>78.040000000000006</v>
      </c>
      <c r="E255" s="12">
        <f t="shared" si="455"/>
        <v>116.74040000000002</v>
      </c>
      <c r="F255" s="12">
        <f t="shared" si="467"/>
        <v>308.06500000000011</v>
      </c>
      <c r="G255" s="12">
        <v>27.28</v>
      </c>
      <c r="H255" s="12">
        <f t="shared" si="468"/>
        <v>36.555200000000006</v>
      </c>
      <c r="I255" s="12">
        <f t="shared" si="469"/>
        <v>98.699040000000025</v>
      </c>
      <c r="J255" s="12">
        <v>6.82</v>
      </c>
      <c r="K255" s="12">
        <f t="shared" si="470"/>
        <v>9.1388000000000016</v>
      </c>
      <c r="L255" s="12">
        <f t="shared" si="511"/>
        <v>22.847000000000005</v>
      </c>
      <c r="M255" s="12">
        <v>4.2</v>
      </c>
      <c r="N255" s="12">
        <f t="shared" si="471"/>
        <v>9.911999999999999</v>
      </c>
      <c r="O255" s="12">
        <f t="shared" si="472"/>
        <v>24.779999999999998</v>
      </c>
      <c r="P255" s="12">
        <v>3.36</v>
      </c>
      <c r="Q255" s="12">
        <f>P255*2.36</f>
        <v>7.9295999999999989</v>
      </c>
      <c r="R255" s="12">
        <f>Q255*2.5</f>
        <v>19.823999999999998</v>
      </c>
      <c r="S255" s="12"/>
      <c r="T255" s="12"/>
      <c r="U255" s="12"/>
      <c r="V255" s="12"/>
      <c r="W255" s="12"/>
      <c r="X255" s="12"/>
      <c r="Y255" s="12"/>
      <c r="Z255" s="12"/>
      <c r="AA255" s="12"/>
      <c r="AB255" s="12">
        <v>13.82</v>
      </c>
      <c r="AC255" s="12">
        <f t="shared" ref="AC255" si="600">AB255*1.34</f>
        <v>18.518800000000002</v>
      </c>
      <c r="AD255" s="12">
        <f t="shared" si="494"/>
        <v>50.000760000000007</v>
      </c>
      <c r="AE255" s="12">
        <v>9.6999999999999993</v>
      </c>
      <c r="AF255" s="12">
        <f t="shared" si="485"/>
        <v>12.997999999999999</v>
      </c>
      <c r="AG255" s="12">
        <f t="shared" si="548"/>
        <v>35.0946</v>
      </c>
      <c r="AH255" s="12">
        <v>9.6999999999999993</v>
      </c>
      <c r="AI255" s="12">
        <f t="shared" si="593"/>
        <v>12.997999999999999</v>
      </c>
      <c r="AJ255" s="12">
        <f t="shared" si="594"/>
        <v>35.0946</v>
      </c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>
        <v>3.16</v>
      </c>
      <c r="AX255" s="12">
        <f t="shared" si="560"/>
        <v>8.6900000000000013</v>
      </c>
      <c r="AY255" s="12">
        <f t="shared" si="561"/>
        <v>21.725000000000001</v>
      </c>
      <c r="AZ255" s="12"/>
      <c r="BA255" s="12"/>
      <c r="BB255" s="12"/>
      <c r="BC255" s="12">
        <v>22.48</v>
      </c>
      <c r="BD255" s="12">
        <f t="shared" si="598"/>
        <v>13.488</v>
      </c>
      <c r="BE255" s="12">
        <f t="shared" si="599"/>
        <v>33.72</v>
      </c>
      <c r="BF255" s="13"/>
      <c r="BG255" s="1">
        <f t="shared" si="465"/>
        <v>0.82</v>
      </c>
      <c r="BH255" s="12">
        <f t="shared" si="461"/>
        <v>0.18</v>
      </c>
      <c r="BI255" s="12">
        <f t="shared" si="466"/>
        <v>1</v>
      </c>
    </row>
    <row r="256" spans="1:61" x14ac:dyDescent="0.35">
      <c r="C256" t="s">
        <v>50</v>
      </c>
      <c r="D256" s="12">
        <f t="shared" si="508"/>
        <v>78.069999999999993</v>
      </c>
      <c r="E256" s="12">
        <f t="shared" si="455"/>
        <v>125.0018</v>
      </c>
      <c r="F256" s="12">
        <f t="shared" si="467"/>
        <v>329.93658000000005</v>
      </c>
      <c r="G256" s="12">
        <v>23.28</v>
      </c>
      <c r="H256" s="12">
        <f t="shared" si="468"/>
        <v>31.195200000000003</v>
      </c>
      <c r="I256" s="12">
        <f t="shared" si="469"/>
        <v>84.227040000000017</v>
      </c>
      <c r="J256" s="12">
        <v>5.82</v>
      </c>
      <c r="K256" s="12">
        <f t="shared" si="470"/>
        <v>7.7988000000000008</v>
      </c>
      <c r="L256" s="12">
        <f t="shared" si="511"/>
        <v>19.497000000000003</v>
      </c>
      <c r="M256" s="12">
        <v>3.78</v>
      </c>
      <c r="N256" s="12">
        <f t="shared" si="471"/>
        <v>8.9207999999999998</v>
      </c>
      <c r="O256" s="12">
        <f t="shared" si="472"/>
        <v>22.302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>
        <v>13.02</v>
      </c>
      <c r="AC256" s="12">
        <f t="shared" ref="AC256" si="601">AB256*1.34</f>
        <v>17.4468</v>
      </c>
      <c r="AD256" s="12">
        <f t="shared" si="494"/>
        <v>47.106360000000002</v>
      </c>
      <c r="AE256" s="12">
        <v>10.050000000000001</v>
      </c>
      <c r="AF256" s="12">
        <f t="shared" si="485"/>
        <v>13.467000000000002</v>
      </c>
      <c r="AG256" s="12">
        <f t="shared" si="548"/>
        <v>36.360900000000008</v>
      </c>
      <c r="AH256" s="12">
        <v>9.4600000000000009</v>
      </c>
      <c r="AI256" s="12">
        <f t="shared" si="593"/>
        <v>12.676400000000003</v>
      </c>
      <c r="AJ256" s="12">
        <f t="shared" si="594"/>
        <v>34.22628000000001</v>
      </c>
      <c r="AK256" s="12"/>
      <c r="AL256" s="12"/>
      <c r="AM256" s="12"/>
      <c r="AN256" s="12"/>
      <c r="AO256" s="12"/>
      <c r="AP256" s="12"/>
      <c r="AQ256" s="12"/>
      <c r="AR256" s="12"/>
      <c r="AS256" s="12"/>
      <c r="AT256" s="12">
        <v>4.5</v>
      </c>
      <c r="AU256" s="12">
        <f t="shared" ref="AU256:AU257" si="602">AT256*2.75</f>
        <v>12.375</v>
      </c>
      <c r="AV256" s="12">
        <f t="shared" ref="AV256:AV257" si="603">AU256*2.7</f>
        <v>33.412500000000001</v>
      </c>
      <c r="AW256" s="12">
        <v>4.78</v>
      </c>
      <c r="AX256" s="12">
        <f t="shared" si="560"/>
        <v>13.145000000000001</v>
      </c>
      <c r="AY256" s="12">
        <f t="shared" si="561"/>
        <v>32.862500000000004</v>
      </c>
      <c r="AZ256" s="12">
        <v>3.38</v>
      </c>
      <c r="BA256" s="12">
        <f>AZ256*2.36</f>
        <v>7.976799999999999</v>
      </c>
      <c r="BB256" s="12">
        <f>BA256*2.5</f>
        <v>19.941999999999997</v>
      </c>
      <c r="BC256" s="12">
        <v>19.649999999999999</v>
      </c>
      <c r="BD256" s="12">
        <f t="shared" si="598"/>
        <v>11.79</v>
      </c>
      <c r="BE256" s="12">
        <f t="shared" si="599"/>
        <v>29.474999999999998</v>
      </c>
      <c r="BF256" s="13"/>
      <c r="BG256" s="1">
        <f t="shared" si="465"/>
        <v>0.88</v>
      </c>
      <c r="BH256" s="12">
        <f t="shared" si="461"/>
        <v>0.12</v>
      </c>
      <c r="BI256" s="12">
        <f t="shared" si="466"/>
        <v>1</v>
      </c>
    </row>
    <row r="257" spans="1:61" x14ac:dyDescent="0.35">
      <c r="A257" t="s">
        <v>57</v>
      </c>
      <c r="B257" t="s">
        <v>39</v>
      </c>
      <c r="C257" t="s">
        <v>75</v>
      </c>
      <c r="D257" s="12">
        <f t="shared" si="508"/>
        <v>78.11</v>
      </c>
      <c r="E257" s="12">
        <f t="shared" si="455"/>
        <v>129.31990000000002</v>
      </c>
      <c r="F257" s="12">
        <f t="shared" si="467"/>
        <v>340.21960999999999</v>
      </c>
      <c r="G257" s="12">
        <v>18.239999999999998</v>
      </c>
      <c r="H257" s="12">
        <f t="shared" si="468"/>
        <v>24.441600000000001</v>
      </c>
      <c r="I257" s="12">
        <f t="shared" si="469"/>
        <v>65.992320000000007</v>
      </c>
      <c r="J257" s="12">
        <v>7.97</v>
      </c>
      <c r="K257" s="12">
        <f t="shared" si="470"/>
        <v>10.6798</v>
      </c>
      <c r="L257" s="12">
        <f t="shared" si="511"/>
        <v>26.6995</v>
      </c>
      <c r="M257" s="12">
        <v>4.9400000000000004</v>
      </c>
      <c r="N257" s="12">
        <f t="shared" si="471"/>
        <v>11.6584</v>
      </c>
      <c r="O257" s="12">
        <f t="shared" si="472"/>
        <v>29.146000000000001</v>
      </c>
      <c r="P257" s="12">
        <v>4.59</v>
      </c>
      <c r="Q257" s="12">
        <f t="shared" ref="Q257:Q258" si="604">P257*2.36</f>
        <v>10.8324</v>
      </c>
      <c r="R257" s="12">
        <f t="shared" ref="R257:R258" si="605">Q257*2.5</f>
        <v>27.081</v>
      </c>
      <c r="S257" s="12"/>
      <c r="T257" s="12"/>
      <c r="U257" s="12"/>
      <c r="V257" s="12"/>
      <c r="W257" s="12"/>
      <c r="X257" s="12"/>
      <c r="Y257" s="12"/>
      <c r="Z257" s="12"/>
      <c r="AA257" s="12"/>
      <c r="AB257" s="12">
        <v>12.65</v>
      </c>
      <c r="AC257" s="12">
        <f t="shared" ref="AC257" si="606">AB257*1.34</f>
        <v>16.951000000000001</v>
      </c>
      <c r="AD257" s="12">
        <f t="shared" si="494"/>
        <v>45.767700000000005</v>
      </c>
      <c r="AE257" s="12">
        <v>10.62</v>
      </c>
      <c r="AF257" s="12">
        <f t="shared" si="485"/>
        <v>14.2308</v>
      </c>
      <c r="AG257" s="12">
        <f t="shared" si="548"/>
        <v>38.423160000000003</v>
      </c>
      <c r="AH257" s="12">
        <v>8.51</v>
      </c>
      <c r="AI257" s="12">
        <f t="shared" si="593"/>
        <v>11.4034</v>
      </c>
      <c r="AJ257" s="12">
        <f t="shared" si="594"/>
        <v>30.789180000000002</v>
      </c>
      <c r="AK257" s="12"/>
      <c r="AL257" s="12"/>
      <c r="AM257" s="12"/>
      <c r="AN257" s="12"/>
      <c r="AO257" s="12"/>
      <c r="AP257" s="12"/>
      <c r="AQ257" s="12"/>
      <c r="AR257" s="12"/>
      <c r="AS257" s="12"/>
      <c r="AT257" s="12">
        <v>6.39</v>
      </c>
      <c r="AU257" s="12">
        <f t="shared" si="602"/>
        <v>17.572499999999998</v>
      </c>
      <c r="AV257" s="12">
        <f t="shared" si="603"/>
        <v>47.445749999999997</v>
      </c>
      <c r="AW257" s="12">
        <v>4.2</v>
      </c>
      <c r="AX257" s="12">
        <f t="shared" si="560"/>
        <v>11.55</v>
      </c>
      <c r="AY257" s="12">
        <f t="shared" si="561"/>
        <v>28.875</v>
      </c>
      <c r="AZ257" s="12"/>
      <c r="BA257" s="12"/>
      <c r="BB257" s="12"/>
      <c r="BC257" s="12"/>
      <c r="BD257" s="12"/>
      <c r="BE257" s="12"/>
      <c r="BF257" s="13"/>
      <c r="BG257" s="1">
        <f t="shared" si="465"/>
        <v>0.78</v>
      </c>
      <c r="BH257" s="12">
        <f t="shared" si="461"/>
        <v>0.22</v>
      </c>
      <c r="BI257" s="12">
        <f t="shared" si="466"/>
        <v>1</v>
      </c>
    </row>
    <row r="258" spans="1:61" x14ac:dyDescent="0.35">
      <c r="B258" t="s">
        <v>98</v>
      </c>
      <c r="C258" t="s">
        <v>99</v>
      </c>
      <c r="D258" s="12">
        <f t="shared" si="508"/>
        <v>78.33</v>
      </c>
      <c r="E258" s="12">
        <f t="shared" si="455"/>
        <v>117.1698</v>
      </c>
      <c r="F258" s="12">
        <f t="shared" si="467"/>
        <v>309.2033560000001</v>
      </c>
      <c r="G258" s="12">
        <v>27.312000000000001</v>
      </c>
      <c r="H258" s="12">
        <f t="shared" si="468"/>
        <v>36.598080000000003</v>
      </c>
      <c r="I258" s="12">
        <f t="shared" si="469"/>
        <v>98.814816000000022</v>
      </c>
      <c r="J258" s="12">
        <v>6.8280000000000003</v>
      </c>
      <c r="K258" s="12">
        <f t="shared" si="470"/>
        <v>9.1495200000000008</v>
      </c>
      <c r="L258" s="12">
        <f t="shared" si="511"/>
        <v>22.873800000000003</v>
      </c>
      <c r="M258" s="12">
        <v>4.2</v>
      </c>
      <c r="N258" s="12">
        <f t="shared" si="471"/>
        <v>9.911999999999999</v>
      </c>
      <c r="O258" s="12">
        <f t="shared" si="472"/>
        <v>24.779999999999998</v>
      </c>
      <c r="P258" s="12">
        <v>3.4</v>
      </c>
      <c r="Q258" s="12">
        <f t="shared" si="604"/>
        <v>8.0239999999999991</v>
      </c>
      <c r="R258" s="12">
        <f t="shared" si="605"/>
        <v>20.059999999999999</v>
      </c>
      <c r="S258" s="12"/>
      <c r="T258" s="12"/>
      <c r="U258" s="12"/>
      <c r="V258" s="12"/>
      <c r="W258" s="12"/>
      <c r="X258" s="12"/>
      <c r="Y258" s="12"/>
      <c r="Z258" s="12"/>
      <c r="AA258" s="12"/>
      <c r="AB258" s="12">
        <v>13.93</v>
      </c>
      <c r="AC258" s="12">
        <f t="shared" ref="AC258" si="607">AB258*1.34</f>
        <v>18.6662</v>
      </c>
      <c r="AD258" s="12">
        <f t="shared" si="494"/>
        <v>50.398740000000004</v>
      </c>
      <c r="AE258" s="12">
        <v>9.75</v>
      </c>
      <c r="AF258" s="12">
        <f t="shared" si="485"/>
        <v>13.065000000000001</v>
      </c>
      <c r="AG258" s="12">
        <f t="shared" si="548"/>
        <v>35.275500000000008</v>
      </c>
      <c r="AH258" s="12">
        <v>9.75</v>
      </c>
      <c r="AI258" s="12">
        <f t="shared" si="593"/>
        <v>13.065000000000001</v>
      </c>
      <c r="AJ258" s="12">
        <f t="shared" si="594"/>
        <v>35.275500000000008</v>
      </c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>
        <v>3.16</v>
      </c>
      <c r="AX258" s="12">
        <f t="shared" si="560"/>
        <v>8.6900000000000013</v>
      </c>
      <c r="AY258" s="12">
        <f t="shared" si="561"/>
        <v>21.725000000000001</v>
      </c>
      <c r="AZ258" s="12"/>
      <c r="BA258" s="12"/>
      <c r="BB258" s="12"/>
      <c r="BC258" s="12">
        <v>13.27</v>
      </c>
      <c r="BD258" s="12">
        <f t="shared" ref="BD258:BD259" si="608">BC258*0.6</f>
        <v>7.9619999999999997</v>
      </c>
      <c r="BE258" s="12">
        <f t="shared" ref="BE258:BE259" si="609">BD258*2.5</f>
        <v>19.905000000000001</v>
      </c>
      <c r="BF258" s="13"/>
      <c r="BG258" s="1">
        <f t="shared" si="465"/>
        <v>0.82</v>
      </c>
      <c r="BH258" s="12">
        <f t="shared" si="461"/>
        <v>0.18</v>
      </c>
      <c r="BI258" s="12">
        <f t="shared" si="466"/>
        <v>1</v>
      </c>
    </row>
    <row r="259" spans="1:61" x14ac:dyDescent="0.35">
      <c r="B259" t="s">
        <v>71</v>
      </c>
      <c r="C259" t="s">
        <v>72</v>
      </c>
      <c r="D259" s="12">
        <f t="shared" si="508"/>
        <v>78.350000000000009</v>
      </c>
      <c r="E259" s="12">
        <f t="shared" si="455"/>
        <v>125.7055</v>
      </c>
      <c r="F259" s="12">
        <f t="shared" si="467"/>
        <v>332.30785000000003</v>
      </c>
      <c r="G259" s="12">
        <v>19.600000000000001</v>
      </c>
      <c r="H259" s="12">
        <f t="shared" si="468"/>
        <v>26.264000000000003</v>
      </c>
      <c r="I259" s="12">
        <f t="shared" si="469"/>
        <v>70.912800000000018</v>
      </c>
      <c r="J259" s="12">
        <v>9.6999999999999993</v>
      </c>
      <c r="K259" s="12">
        <f t="shared" si="470"/>
        <v>12.997999999999999</v>
      </c>
      <c r="L259" s="12">
        <f t="shared" si="511"/>
        <v>32.494999999999997</v>
      </c>
      <c r="M259" s="12">
        <v>4.05</v>
      </c>
      <c r="N259" s="12">
        <f t="shared" si="471"/>
        <v>9.5579999999999998</v>
      </c>
      <c r="O259" s="12">
        <f t="shared" si="472"/>
        <v>23.895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>
        <v>13.55</v>
      </c>
      <c r="AC259" s="12">
        <f t="shared" ref="AC259" si="610">AB259*1.34</f>
        <v>18.157000000000004</v>
      </c>
      <c r="AD259" s="12">
        <f t="shared" si="494"/>
        <v>49.023900000000012</v>
      </c>
      <c r="AE259" s="12">
        <v>9.75</v>
      </c>
      <c r="AF259" s="12">
        <f t="shared" si="485"/>
        <v>13.065000000000001</v>
      </c>
      <c r="AG259" s="12">
        <f t="shared" si="548"/>
        <v>35.275500000000008</v>
      </c>
      <c r="AH259" s="12">
        <v>9.5500000000000007</v>
      </c>
      <c r="AI259" s="12">
        <f t="shared" si="593"/>
        <v>12.797000000000002</v>
      </c>
      <c r="AJ259" s="12">
        <f t="shared" si="594"/>
        <v>34.55190000000001</v>
      </c>
      <c r="AK259" s="12"/>
      <c r="AL259" s="12"/>
      <c r="AM259" s="12"/>
      <c r="AN259" s="12"/>
      <c r="AO259" s="12"/>
      <c r="AP259" s="12"/>
      <c r="AQ259" s="12"/>
      <c r="AR259" s="12"/>
      <c r="AS259" s="12"/>
      <c r="AT259" s="12">
        <v>7.25</v>
      </c>
      <c r="AU259" s="12">
        <f t="shared" ref="AU259:AU266" si="611">AT259*2.75</f>
        <v>19.9375</v>
      </c>
      <c r="AV259" s="12">
        <f t="shared" ref="AV259:AV266" si="612">AU259*2.7</f>
        <v>53.831250000000004</v>
      </c>
      <c r="AW259" s="12">
        <v>3.5</v>
      </c>
      <c r="AX259" s="12">
        <f t="shared" si="560"/>
        <v>9.625</v>
      </c>
      <c r="AY259" s="12">
        <f t="shared" si="561"/>
        <v>24.0625</v>
      </c>
      <c r="AZ259" s="12">
        <v>1.4</v>
      </c>
      <c r="BA259" s="12">
        <f>AZ259*2.36</f>
        <v>3.3039999999999998</v>
      </c>
      <c r="BB259" s="12">
        <f>BA259*2.5</f>
        <v>8.26</v>
      </c>
      <c r="BC259" s="12">
        <v>12.9</v>
      </c>
      <c r="BD259" s="12">
        <f t="shared" si="608"/>
        <v>7.74</v>
      </c>
      <c r="BE259" s="12">
        <f t="shared" si="609"/>
        <v>19.350000000000001</v>
      </c>
      <c r="BF259" s="13"/>
      <c r="BG259" s="1">
        <f t="shared" si="465"/>
        <v>0.82</v>
      </c>
      <c r="BH259" s="12">
        <f t="shared" si="461"/>
        <v>0.18</v>
      </c>
      <c r="BI259" s="12">
        <f t="shared" si="466"/>
        <v>1</v>
      </c>
    </row>
    <row r="260" spans="1:61" x14ac:dyDescent="0.35">
      <c r="B260" t="s">
        <v>39</v>
      </c>
      <c r="C260" t="s">
        <v>51</v>
      </c>
      <c r="D260" s="12">
        <f t="shared" si="508"/>
        <v>78.48</v>
      </c>
      <c r="E260" s="12">
        <f t="shared" ref="E260:E323" si="613">H260+K260+N260+Q260+T260+W260+Z260+AC260+AF260+AI260+AL260+AO260+AU260+AX260+BA260+AR260</f>
        <v>124.35960000000001</v>
      </c>
      <c r="F260" s="12">
        <f t="shared" si="467"/>
        <v>328.38774000000001</v>
      </c>
      <c r="G260" s="12">
        <v>19.510000000000002</v>
      </c>
      <c r="H260" s="12">
        <f t="shared" si="468"/>
        <v>26.143400000000003</v>
      </c>
      <c r="I260" s="12">
        <f t="shared" si="469"/>
        <v>70.587180000000018</v>
      </c>
      <c r="J260" s="12">
        <v>8.25</v>
      </c>
      <c r="K260" s="12">
        <f t="shared" si="470"/>
        <v>11.055000000000001</v>
      </c>
      <c r="L260" s="12">
        <f t="shared" si="511"/>
        <v>27.637500000000003</v>
      </c>
      <c r="M260" s="12">
        <v>5.19</v>
      </c>
      <c r="N260" s="12">
        <f t="shared" si="471"/>
        <v>12.2484</v>
      </c>
      <c r="O260" s="12">
        <f t="shared" si="472"/>
        <v>30.621000000000002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>
        <v>14.45</v>
      </c>
      <c r="AC260" s="12">
        <f t="shared" ref="AC260" si="614">AB260*1.34</f>
        <v>19.363</v>
      </c>
      <c r="AD260" s="12">
        <f t="shared" si="494"/>
        <v>52.280100000000004</v>
      </c>
      <c r="AE260" s="12">
        <v>13</v>
      </c>
      <c r="AF260" s="12">
        <f t="shared" si="485"/>
        <v>17.420000000000002</v>
      </c>
      <c r="AG260" s="12">
        <f t="shared" si="548"/>
        <v>47.034000000000006</v>
      </c>
      <c r="AH260" s="12">
        <v>8.2200000000000006</v>
      </c>
      <c r="AI260" s="12">
        <f t="shared" si="593"/>
        <v>11.014800000000001</v>
      </c>
      <c r="AJ260" s="12">
        <f t="shared" si="594"/>
        <v>29.739960000000004</v>
      </c>
      <c r="AK260" s="12"/>
      <c r="AL260" s="12"/>
      <c r="AM260" s="12"/>
      <c r="AN260" s="12"/>
      <c r="AO260" s="12"/>
      <c r="AP260" s="12"/>
      <c r="AQ260" s="12"/>
      <c r="AR260" s="12"/>
      <c r="AS260" s="12"/>
      <c r="AT260" s="12">
        <v>4.91</v>
      </c>
      <c r="AU260" s="12">
        <f t="shared" si="611"/>
        <v>13.502500000000001</v>
      </c>
      <c r="AV260" s="12">
        <f t="shared" si="612"/>
        <v>36.456750000000007</v>
      </c>
      <c r="AW260" s="12">
        <v>4.95</v>
      </c>
      <c r="AX260" s="12">
        <f t="shared" si="560"/>
        <v>13.612500000000001</v>
      </c>
      <c r="AY260" s="12">
        <f t="shared" si="561"/>
        <v>34.03125</v>
      </c>
      <c r="AZ260" s="12"/>
      <c r="BA260" s="12"/>
      <c r="BB260" s="12"/>
      <c r="BC260" s="12"/>
      <c r="BD260" s="12"/>
      <c r="BE260" s="12"/>
      <c r="BF260" s="13"/>
      <c r="BG260" s="1">
        <f t="shared" si="465"/>
        <v>0.83</v>
      </c>
      <c r="BH260" s="12">
        <f t="shared" si="461"/>
        <v>0.17</v>
      </c>
      <c r="BI260" s="12">
        <f t="shared" si="466"/>
        <v>1</v>
      </c>
    </row>
    <row r="261" spans="1:61" x14ac:dyDescent="0.35">
      <c r="A261" t="s">
        <v>57</v>
      </c>
      <c r="B261" t="s">
        <v>39</v>
      </c>
      <c r="C261" t="s">
        <v>75</v>
      </c>
      <c r="D261" s="12">
        <f t="shared" si="508"/>
        <v>78.509999999999991</v>
      </c>
      <c r="E261" s="12">
        <f t="shared" si="613"/>
        <v>125.19990000000001</v>
      </c>
      <c r="F261" s="12">
        <f t="shared" si="467"/>
        <v>329.00609000000003</v>
      </c>
      <c r="G261" s="12">
        <v>18.22</v>
      </c>
      <c r="H261" s="12">
        <f t="shared" si="468"/>
        <v>24.4148</v>
      </c>
      <c r="I261" s="12">
        <f t="shared" si="469"/>
        <v>65.919960000000003</v>
      </c>
      <c r="J261" s="12">
        <v>7.91</v>
      </c>
      <c r="K261" s="12">
        <f t="shared" si="470"/>
        <v>10.599400000000001</v>
      </c>
      <c r="L261" s="12">
        <f t="shared" si="511"/>
        <v>26.498500000000003</v>
      </c>
      <c r="M261" s="12">
        <v>6.19</v>
      </c>
      <c r="N261" s="12">
        <f t="shared" si="471"/>
        <v>14.6084</v>
      </c>
      <c r="O261" s="12">
        <f t="shared" si="472"/>
        <v>36.521000000000001</v>
      </c>
      <c r="P261" s="12">
        <v>3.89</v>
      </c>
      <c r="Q261" s="12">
        <f>P261*2.36</f>
        <v>9.1804000000000006</v>
      </c>
      <c r="R261" s="12">
        <f>Q261*2.5</f>
        <v>22.951000000000001</v>
      </c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16.37</v>
      </c>
      <c r="AC261" s="12">
        <f t="shared" ref="AC261" si="615">AB261*1.34</f>
        <v>21.935800000000004</v>
      </c>
      <c r="AD261" s="12">
        <f t="shared" si="494"/>
        <v>59.226660000000017</v>
      </c>
      <c r="AE261" s="12">
        <v>10.51</v>
      </c>
      <c r="AF261" s="12">
        <f t="shared" si="485"/>
        <v>14.083400000000001</v>
      </c>
      <c r="AG261" s="12">
        <f t="shared" si="548"/>
        <v>38.025180000000006</v>
      </c>
      <c r="AH261" s="12">
        <v>8.5299999999999994</v>
      </c>
      <c r="AI261" s="12">
        <f t="shared" si="593"/>
        <v>11.430199999999999</v>
      </c>
      <c r="AJ261" s="12">
        <f t="shared" si="594"/>
        <v>30.861540000000002</v>
      </c>
      <c r="AK261" s="12"/>
      <c r="AL261" s="12"/>
      <c r="AM261" s="12"/>
      <c r="AN261" s="12"/>
      <c r="AO261" s="12"/>
      <c r="AP261" s="12"/>
      <c r="AQ261" s="12"/>
      <c r="AR261" s="12"/>
      <c r="AS261" s="12"/>
      <c r="AT261" s="12">
        <v>2.97</v>
      </c>
      <c r="AU261" s="12">
        <f t="shared" si="611"/>
        <v>8.1675000000000004</v>
      </c>
      <c r="AV261" s="12">
        <f t="shared" si="612"/>
        <v>22.052250000000004</v>
      </c>
      <c r="AW261" s="12">
        <v>3.92</v>
      </c>
      <c r="AX261" s="12">
        <f t="shared" si="560"/>
        <v>10.78</v>
      </c>
      <c r="AY261" s="12">
        <f t="shared" si="561"/>
        <v>26.95</v>
      </c>
      <c r="AZ261" s="12"/>
      <c r="BA261" s="12"/>
      <c r="BB261" s="12"/>
      <c r="BC261" s="12"/>
      <c r="BD261" s="12"/>
      <c r="BE261" s="12"/>
      <c r="BF261" s="13"/>
      <c r="BG261" s="1">
        <f t="shared" si="465"/>
        <v>0.77</v>
      </c>
      <c r="BH261" s="12">
        <f t="shared" ref="BH261:BH324" si="616">ROUND((J261+M261+P261+S261+V261+Y261)/D261,2)</f>
        <v>0.23</v>
      </c>
      <c r="BI261" s="12">
        <f t="shared" si="466"/>
        <v>1</v>
      </c>
    </row>
    <row r="262" spans="1:61" x14ac:dyDescent="0.35">
      <c r="B262" t="s">
        <v>39</v>
      </c>
      <c r="C262" t="s">
        <v>51</v>
      </c>
      <c r="D262" s="12">
        <f t="shared" si="508"/>
        <v>78.63</v>
      </c>
      <c r="E262" s="12">
        <f t="shared" si="613"/>
        <v>117.3918</v>
      </c>
      <c r="F262" s="12">
        <f t="shared" si="467"/>
        <v>310.68224000000004</v>
      </c>
      <c r="G262" s="12">
        <v>22.1</v>
      </c>
      <c r="H262" s="12">
        <f t="shared" si="468"/>
        <v>29.614000000000004</v>
      </c>
      <c r="I262" s="12">
        <f t="shared" si="469"/>
        <v>79.95780000000002</v>
      </c>
      <c r="J262" s="12">
        <v>10.95</v>
      </c>
      <c r="K262" s="12">
        <f t="shared" si="470"/>
        <v>14.673</v>
      </c>
      <c r="L262" s="12">
        <f t="shared" si="511"/>
        <v>36.682499999999997</v>
      </c>
      <c r="M262" s="12">
        <v>4.41</v>
      </c>
      <c r="N262" s="12">
        <f t="shared" si="471"/>
        <v>10.4076</v>
      </c>
      <c r="O262" s="12">
        <f t="shared" si="472"/>
        <v>26.019000000000002</v>
      </c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>
        <v>15.87</v>
      </c>
      <c r="AC262" s="12">
        <f t="shared" ref="AC262" si="617">AB262*1.34</f>
        <v>21.265799999999999</v>
      </c>
      <c r="AD262" s="12">
        <f t="shared" si="494"/>
        <v>57.417659999999998</v>
      </c>
      <c r="AE262" s="12">
        <v>11.4</v>
      </c>
      <c r="AF262" s="12">
        <f t="shared" si="485"/>
        <v>15.276000000000002</v>
      </c>
      <c r="AG262" s="12">
        <f t="shared" si="548"/>
        <v>41.245200000000004</v>
      </c>
      <c r="AH262" s="12">
        <v>8.56</v>
      </c>
      <c r="AI262" s="12">
        <f t="shared" si="593"/>
        <v>11.470400000000001</v>
      </c>
      <c r="AJ262" s="12">
        <f t="shared" si="594"/>
        <v>30.970080000000006</v>
      </c>
      <c r="AK262" s="12"/>
      <c r="AL262" s="12"/>
      <c r="AM262" s="12"/>
      <c r="AN262" s="12"/>
      <c r="AO262" s="12"/>
      <c r="AP262" s="12"/>
      <c r="AQ262" s="12"/>
      <c r="AR262" s="12"/>
      <c r="AS262" s="12"/>
      <c r="AT262" s="12">
        <v>3.05</v>
      </c>
      <c r="AU262" s="12">
        <f t="shared" si="611"/>
        <v>8.3874999999999993</v>
      </c>
      <c r="AV262" s="12">
        <f t="shared" si="612"/>
        <v>22.646249999999998</v>
      </c>
      <c r="AW262" s="12">
        <v>2.29</v>
      </c>
      <c r="AX262" s="12">
        <f t="shared" si="560"/>
        <v>6.2975000000000003</v>
      </c>
      <c r="AY262" s="12">
        <f t="shared" si="561"/>
        <v>15.74375</v>
      </c>
      <c r="AZ262" s="12"/>
      <c r="BA262" s="12"/>
      <c r="BB262" s="12"/>
      <c r="BC262" s="12"/>
      <c r="BD262" s="12"/>
      <c r="BE262" s="12"/>
      <c r="BF262" s="13"/>
      <c r="BG262" s="1">
        <f t="shared" ref="BG262:BG325" si="618">ROUND((G262+AB262+AE262+AH262+AK262+AN262+AT262+AW262+AZ262+AQ262)/D262,2)</f>
        <v>0.8</v>
      </c>
      <c r="BH262" s="12">
        <f t="shared" si="616"/>
        <v>0.2</v>
      </c>
      <c r="BI262" s="12">
        <f t="shared" ref="BI262:BI325" si="619">BG262+BH262</f>
        <v>1</v>
      </c>
    </row>
    <row r="263" spans="1:61" x14ac:dyDescent="0.35">
      <c r="B263" t="s">
        <v>40</v>
      </c>
      <c r="C263" t="s">
        <v>45</v>
      </c>
      <c r="D263" s="12">
        <f t="shared" si="508"/>
        <v>78.7</v>
      </c>
      <c r="E263" s="12">
        <f t="shared" si="613"/>
        <v>126.49160000000001</v>
      </c>
      <c r="F263" s="12">
        <f t="shared" ref="F263:F326" si="620">I263+L263+O263+R263+U263+X263+AA263+AD263+AG263+AJ263+AM263+AP263+AV263+AY263+BB263+AS263</f>
        <v>333.23534000000001</v>
      </c>
      <c r="G263" s="12">
        <v>20.43</v>
      </c>
      <c r="H263" s="12">
        <f t="shared" ref="H263:H326" si="621">G263*1.34</f>
        <v>27.376200000000001</v>
      </c>
      <c r="I263" s="12">
        <f t="shared" ref="I263:I326" si="622">H263*2.7</f>
        <v>73.915740000000014</v>
      </c>
      <c r="J263" s="12">
        <v>8.7899999999999991</v>
      </c>
      <c r="K263" s="12">
        <f t="shared" ref="K263:K326" si="623">J263*1.34</f>
        <v>11.778599999999999</v>
      </c>
      <c r="L263" s="12">
        <f t="shared" si="511"/>
        <v>29.446499999999997</v>
      </c>
      <c r="M263" s="12">
        <v>3.91</v>
      </c>
      <c r="N263" s="12">
        <f t="shared" ref="N263:N326" si="624">M263*2.36</f>
        <v>9.2276000000000007</v>
      </c>
      <c r="O263" s="12">
        <f t="shared" ref="O263:O326" si="625">N263*2.5</f>
        <v>23.069000000000003</v>
      </c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>
        <v>13.57</v>
      </c>
      <c r="AC263" s="12">
        <f t="shared" ref="AC263" si="626">AB263*1.34</f>
        <v>18.183800000000002</v>
      </c>
      <c r="AD263" s="12">
        <f t="shared" si="494"/>
        <v>49.096260000000008</v>
      </c>
      <c r="AE263" s="12">
        <v>9.9700000000000006</v>
      </c>
      <c r="AF263" s="12">
        <f t="shared" si="485"/>
        <v>13.359800000000002</v>
      </c>
      <c r="AG263" s="12">
        <f t="shared" si="548"/>
        <v>36.071460000000009</v>
      </c>
      <c r="AH263" s="12">
        <v>9.41</v>
      </c>
      <c r="AI263" s="12">
        <f t="shared" si="593"/>
        <v>12.609400000000001</v>
      </c>
      <c r="AJ263" s="12">
        <f t="shared" si="594"/>
        <v>34.045380000000002</v>
      </c>
      <c r="AK263" s="12"/>
      <c r="AL263" s="12"/>
      <c r="AM263" s="12"/>
      <c r="AN263" s="12"/>
      <c r="AO263" s="12"/>
      <c r="AP263" s="12"/>
      <c r="AQ263" s="12"/>
      <c r="AR263" s="12"/>
      <c r="AS263" s="12"/>
      <c r="AT263" s="12">
        <v>4.91</v>
      </c>
      <c r="AU263" s="12">
        <f t="shared" si="611"/>
        <v>13.502500000000001</v>
      </c>
      <c r="AV263" s="12">
        <f t="shared" si="612"/>
        <v>36.456750000000007</v>
      </c>
      <c r="AW263" s="12">
        <v>5.79</v>
      </c>
      <c r="AX263" s="12">
        <f t="shared" si="560"/>
        <v>15.922499999999999</v>
      </c>
      <c r="AY263" s="12">
        <f t="shared" si="561"/>
        <v>39.806249999999999</v>
      </c>
      <c r="AZ263" s="12">
        <v>1.92</v>
      </c>
      <c r="BA263" s="12">
        <f>AZ263*2.36</f>
        <v>4.5311999999999992</v>
      </c>
      <c r="BB263" s="12">
        <f t="shared" ref="BB263:BB264" si="627">BA263*2.5</f>
        <v>11.327999999999998</v>
      </c>
      <c r="BC263" s="12">
        <v>15.76</v>
      </c>
      <c r="BD263" s="12">
        <f t="shared" ref="BD263:BD265" si="628">BC263*0.6</f>
        <v>9.4559999999999995</v>
      </c>
      <c r="BE263" s="12">
        <f t="shared" ref="BE263:BE265" si="629">BD263*2.5</f>
        <v>23.64</v>
      </c>
      <c r="BF263" s="13"/>
      <c r="BG263" s="1">
        <f t="shared" si="618"/>
        <v>0.84</v>
      </c>
      <c r="BH263" s="12">
        <f t="shared" si="616"/>
        <v>0.16</v>
      </c>
      <c r="BI263" s="12">
        <f t="shared" si="619"/>
        <v>1</v>
      </c>
    </row>
    <row r="264" spans="1:61" x14ac:dyDescent="0.35">
      <c r="B264" t="s">
        <v>85</v>
      </c>
      <c r="C264" t="s">
        <v>86</v>
      </c>
      <c r="D264" s="12">
        <f t="shared" si="508"/>
        <v>78.819999999999993</v>
      </c>
      <c r="E264" s="12">
        <f t="shared" si="613"/>
        <v>123.1799</v>
      </c>
      <c r="F264" s="12">
        <f t="shared" si="620"/>
        <v>324.01413800000006</v>
      </c>
      <c r="G264" s="12">
        <v>26.975999999999999</v>
      </c>
      <c r="H264" s="12">
        <f t="shared" si="621"/>
        <v>36.147840000000002</v>
      </c>
      <c r="I264" s="12">
        <f t="shared" si="622"/>
        <v>97.599168000000006</v>
      </c>
      <c r="J264" s="12">
        <v>6.7439999999999998</v>
      </c>
      <c r="K264" s="12">
        <f t="shared" si="623"/>
        <v>9.0369600000000005</v>
      </c>
      <c r="L264" s="12">
        <f t="shared" si="511"/>
        <v>22.592400000000001</v>
      </c>
      <c r="M264" s="12">
        <v>3.55</v>
      </c>
      <c r="N264" s="12">
        <f t="shared" si="624"/>
        <v>8.3779999999999983</v>
      </c>
      <c r="O264" s="12">
        <f t="shared" si="625"/>
        <v>20.944999999999997</v>
      </c>
      <c r="P264" s="12">
        <v>3.25</v>
      </c>
      <c r="Q264" s="12">
        <f>P264*2.36</f>
        <v>7.67</v>
      </c>
      <c r="R264" s="12">
        <f>Q264*2.5</f>
        <v>19.175000000000001</v>
      </c>
      <c r="S264" s="12"/>
      <c r="T264" s="12"/>
      <c r="U264" s="12"/>
      <c r="V264" s="12"/>
      <c r="W264" s="12"/>
      <c r="X264" s="12"/>
      <c r="Y264" s="12"/>
      <c r="Z264" s="12"/>
      <c r="AA264" s="12"/>
      <c r="AB264" s="12">
        <v>12.61</v>
      </c>
      <c r="AC264" s="12">
        <f t="shared" ref="AC264" si="630">AB264*1.34</f>
        <v>16.897400000000001</v>
      </c>
      <c r="AD264" s="12">
        <f t="shared" si="494"/>
        <v>45.622980000000005</v>
      </c>
      <c r="AE264" s="12">
        <v>10.41</v>
      </c>
      <c r="AF264" s="12">
        <f t="shared" si="485"/>
        <v>13.949400000000001</v>
      </c>
      <c r="AG264" s="12">
        <f t="shared" si="548"/>
        <v>37.663380000000004</v>
      </c>
      <c r="AH264" s="12">
        <v>6.97</v>
      </c>
      <c r="AI264" s="12">
        <f t="shared" si="593"/>
        <v>9.3398000000000003</v>
      </c>
      <c r="AJ264" s="12">
        <f t="shared" si="594"/>
        <v>25.217460000000003</v>
      </c>
      <c r="AK264" s="12"/>
      <c r="AL264" s="12"/>
      <c r="AM264" s="12"/>
      <c r="AN264" s="12"/>
      <c r="AO264" s="12"/>
      <c r="AP264" s="12"/>
      <c r="AQ264" s="12"/>
      <c r="AR264" s="12"/>
      <c r="AS264" s="12"/>
      <c r="AT264" s="12">
        <v>1.45</v>
      </c>
      <c r="AU264" s="12">
        <f t="shared" si="611"/>
        <v>3.9874999999999998</v>
      </c>
      <c r="AV264" s="12">
        <f t="shared" si="612"/>
        <v>10.766249999999999</v>
      </c>
      <c r="AW264" s="12">
        <v>4.0599999999999996</v>
      </c>
      <c r="AX264" s="12">
        <f t="shared" si="560"/>
        <v>11.164999999999999</v>
      </c>
      <c r="AY264" s="12">
        <f t="shared" si="561"/>
        <v>27.912499999999998</v>
      </c>
      <c r="AZ264" s="12">
        <v>2.8</v>
      </c>
      <c r="BA264" s="12">
        <f>AZ264*2.36</f>
        <v>6.6079999999999997</v>
      </c>
      <c r="BB264" s="12">
        <f t="shared" si="627"/>
        <v>16.52</v>
      </c>
      <c r="BC264" s="12">
        <v>6.28</v>
      </c>
      <c r="BD264" s="12">
        <f t="shared" si="628"/>
        <v>3.7679999999999998</v>
      </c>
      <c r="BE264" s="12">
        <f t="shared" si="629"/>
        <v>9.42</v>
      </c>
      <c r="BF264" s="13"/>
      <c r="BG264" s="1">
        <f t="shared" si="618"/>
        <v>0.83</v>
      </c>
      <c r="BH264" s="12">
        <f t="shared" si="616"/>
        <v>0.17</v>
      </c>
      <c r="BI264" s="12">
        <f t="shared" si="619"/>
        <v>1</v>
      </c>
    </row>
    <row r="265" spans="1:61" x14ac:dyDescent="0.35">
      <c r="B265" t="s">
        <v>39</v>
      </c>
      <c r="C265" t="s">
        <v>66</v>
      </c>
      <c r="D265" s="12">
        <f t="shared" si="508"/>
        <v>78.97</v>
      </c>
      <c r="E265" s="12">
        <f t="shared" si="613"/>
        <v>122.486</v>
      </c>
      <c r="F265" s="12">
        <f t="shared" si="620"/>
        <v>323.54206000000005</v>
      </c>
      <c r="G265" s="12">
        <v>20.46</v>
      </c>
      <c r="H265" s="12">
        <f t="shared" si="621"/>
        <v>27.416400000000003</v>
      </c>
      <c r="I265" s="12">
        <f t="shared" si="622"/>
        <v>74.024280000000019</v>
      </c>
      <c r="J265" s="12">
        <v>9.44</v>
      </c>
      <c r="K265" s="12">
        <f t="shared" si="623"/>
        <v>12.6496</v>
      </c>
      <c r="L265" s="12">
        <f t="shared" si="511"/>
        <v>31.623999999999999</v>
      </c>
      <c r="M265" s="12">
        <v>3.76</v>
      </c>
      <c r="N265" s="12">
        <f t="shared" si="624"/>
        <v>8.8735999999999997</v>
      </c>
      <c r="O265" s="12">
        <f t="shared" si="625"/>
        <v>22.183999999999997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>
        <v>10.53</v>
      </c>
      <c r="AC265" s="12">
        <f t="shared" ref="AC265" si="631">AB265*1.34</f>
        <v>14.110200000000001</v>
      </c>
      <c r="AD265" s="12">
        <f t="shared" si="494"/>
        <v>38.097540000000002</v>
      </c>
      <c r="AE265" s="12">
        <v>9.75</v>
      </c>
      <c r="AF265" s="12">
        <f t="shared" si="485"/>
        <v>13.065000000000001</v>
      </c>
      <c r="AG265" s="12">
        <f t="shared" si="548"/>
        <v>35.275500000000008</v>
      </c>
      <c r="AH265" s="12">
        <v>8.0299999999999994</v>
      </c>
      <c r="AI265" s="12">
        <f t="shared" si="593"/>
        <v>10.760199999999999</v>
      </c>
      <c r="AJ265" s="12">
        <f t="shared" si="594"/>
        <v>29.05254</v>
      </c>
      <c r="AK265" s="12">
        <v>7.9</v>
      </c>
      <c r="AL265" s="12">
        <f t="shared" ref="AL265:AL266" si="632">AK265*1.34</f>
        <v>10.586</v>
      </c>
      <c r="AM265" s="12">
        <f>AL265*2.7</f>
        <v>28.582200000000004</v>
      </c>
      <c r="AN265" s="12"/>
      <c r="AO265" s="12"/>
      <c r="AP265" s="12"/>
      <c r="AQ265" s="12"/>
      <c r="AR265" s="12"/>
      <c r="AS265" s="12"/>
      <c r="AT265" s="12">
        <v>3.89</v>
      </c>
      <c r="AU265" s="12">
        <f t="shared" si="611"/>
        <v>10.6975</v>
      </c>
      <c r="AV265" s="12">
        <f t="shared" si="612"/>
        <v>28.88325</v>
      </c>
      <c r="AW265" s="12">
        <v>5.21</v>
      </c>
      <c r="AX265" s="12">
        <f t="shared" si="560"/>
        <v>14.327500000000001</v>
      </c>
      <c r="AY265" s="12">
        <f t="shared" si="561"/>
        <v>35.818750000000001</v>
      </c>
      <c r="AZ265" s="12"/>
      <c r="BA265" s="12"/>
      <c r="BB265" s="12"/>
      <c r="BC265" s="12">
        <v>2.06</v>
      </c>
      <c r="BD265" s="12">
        <f t="shared" si="628"/>
        <v>1.236</v>
      </c>
      <c r="BE265" s="12">
        <f t="shared" si="629"/>
        <v>3.09</v>
      </c>
      <c r="BF265" s="13"/>
      <c r="BG265" s="1">
        <f t="shared" si="618"/>
        <v>0.83</v>
      </c>
      <c r="BH265" s="12">
        <f t="shared" si="616"/>
        <v>0.17</v>
      </c>
      <c r="BI265" s="12">
        <f t="shared" si="619"/>
        <v>1</v>
      </c>
    </row>
    <row r="266" spans="1:61" x14ac:dyDescent="0.35">
      <c r="B266" t="s">
        <v>39</v>
      </c>
      <c r="C266" t="s">
        <v>68</v>
      </c>
      <c r="D266" s="12">
        <f t="shared" si="508"/>
        <v>79.010000000000019</v>
      </c>
      <c r="E266" s="12">
        <f t="shared" si="613"/>
        <v>122.98990000000003</v>
      </c>
      <c r="F266" s="12">
        <f t="shared" si="620"/>
        <v>323.97651000000002</v>
      </c>
      <c r="G266" s="12">
        <v>20.92</v>
      </c>
      <c r="H266" s="12">
        <f t="shared" si="621"/>
        <v>28.032800000000005</v>
      </c>
      <c r="I266" s="12">
        <f t="shared" si="622"/>
        <v>75.688560000000024</v>
      </c>
      <c r="J266" s="12">
        <v>9.4</v>
      </c>
      <c r="K266" s="12">
        <f t="shared" si="623"/>
        <v>12.596000000000002</v>
      </c>
      <c r="L266" s="12">
        <f t="shared" si="511"/>
        <v>31.490000000000006</v>
      </c>
      <c r="M266" s="12">
        <v>4.16</v>
      </c>
      <c r="N266" s="12">
        <f t="shared" si="624"/>
        <v>9.8176000000000005</v>
      </c>
      <c r="O266" s="12">
        <f t="shared" si="625"/>
        <v>24.544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>
        <v>12</v>
      </c>
      <c r="AC266" s="12">
        <f t="shared" ref="AC266" si="633">AB266*1.34</f>
        <v>16.080000000000002</v>
      </c>
      <c r="AD266" s="12">
        <f t="shared" si="494"/>
        <v>43.416000000000011</v>
      </c>
      <c r="AE266" s="12">
        <v>8.6</v>
      </c>
      <c r="AF266" s="12">
        <f t="shared" si="485"/>
        <v>11.524000000000001</v>
      </c>
      <c r="AG266" s="12">
        <f t="shared" si="548"/>
        <v>31.114800000000006</v>
      </c>
      <c r="AH266" s="12">
        <v>7.44</v>
      </c>
      <c r="AI266" s="12">
        <f t="shared" si="593"/>
        <v>9.9696000000000016</v>
      </c>
      <c r="AJ266" s="12">
        <f t="shared" si="594"/>
        <v>26.917920000000006</v>
      </c>
      <c r="AK266" s="12">
        <v>7.36</v>
      </c>
      <c r="AL266" s="12">
        <f t="shared" si="632"/>
        <v>9.8624000000000009</v>
      </c>
      <c r="AM266" s="12">
        <f>AL266*2.7</f>
        <v>26.628480000000003</v>
      </c>
      <c r="AN266" s="12"/>
      <c r="AO266" s="12"/>
      <c r="AP266" s="12"/>
      <c r="AQ266" s="12"/>
      <c r="AR266" s="12"/>
      <c r="AS266" s="12"/>
      <c r="AT266" s="12">
        <v>2.56</v>
      </c>
      <c r="AU266" s="12">
        <f t="shared" si="611"/>
        <v>7.04</v>
      </c>
      <c r="AV266" s="12">
        <f t="shared" si="612"/>
        <v>19.008000000000003</v>
      </c>
      <c r="AW266" s="12">
        <v>6.57</v>
      </c>
      <c r="AX266" s="12">
        <f t="shared" si="560"/>
        <v>18.067500000000003</v>
      </c>
      <c r="AY266" s="12">
        <f t="shared" si="561"/>
        <v>45.168750000000003</v>
      </c>
      <c r="AZ266" s="12"/>
      <c r="BA266" s="12"/>
      <c r="BB266" s="12"/>
      <c r="BC266" s="12"/>
      <c r="BD266" s="12"/>
      <c r="BE266" s="12"/>
      <c r="BF266" s="13"/>
      <c r="BG266" s="1">
        <f t="shared" si="618"/>
        <v>0.83</v>
      </c>
      <c r="BH266" s="12">
        <f t="shared" si="616"/>
        <v>0.17</v>
      </c>
      <c r="BI266" s="12">
        <f t="shared" si="619"/>
        <v>1</v>
      </c>
    </row>
    <row r="267" spans="1:61" x14ac:dyDescent="0.35">
      <c r="B267" t="s">
        <v>114</v>
      </c>
      <c r="C267" t="s">
        <v>115</v>
      </c>
      <c r="D267" s="12">
        <f t="shared" si="508"/>
        <v>79.140000000000015</v>
      </c>
      <c r="E267" s="12">
        <f t="shared" si="613"/>
        <v>120.02550000000001</v>
      </c>
      <c r="F267" s="12">
        <f t="shared" si="620"/>
        <v>316.44176599999997</v>
      </c>
      <c r="G267" s="12">
        <v>23.552000000000003</v>
      </c>
      <c r="H267" s="12">
        <f t="shared" si="621"/>
        <v>31.559680000000007</v>
      </c>
      <c r="I267" s="12">
        <f t="shared" si="622"/>
        <v>85.211136000000025</v>
      </c>
      <c r="J267" s="12">
        <v>5.8880000000000008</v>
      </c>
      <c r="K267" s="12">
        <f t="shared" si="623"/>
        <v>7.8899200000000018</v>
      </c>
      <c r="L267" s="12">
        <f t="shared" si="511"/>
        <v>19.724800000000005</v>
      </c>
      <c r="M267" s="12">
        <v>4.13</v>
      </c>
      <c r="N267" s="12">
        <f t="shared" si="624"/>
        <v>9.7467999999999986</v>
      </c>
      <c r="O267" s="12">
        <f t="shared" si="625"/>
        <v>24.366999999999997</v>
      </c>
      <c r="P267" s="12">
        <v>3.92</v>
      </c>
      <c r="Q267" s="12">
        <f>P267*2.36</f>
        <v>9.251199999999999</v>
      </c>
      <c r="R267" s="12">
        <f>Q267*2.5</f>
        <v>23.127999999999997</v>
      </c>
      <c r="S267" s="12"/>
      <c r="T267" s="12"/>
      <c r="U267" s="12"/>
      <c r="V267" s="12"/>
      <c r="W267" s="12"/>
      <c r="X267" s="12"/>
      <c r="Y267" s="12"/>
      <c r="Z267" s="12"/>
      <c r="AA267" s="12"/>
      <c r="AB267" s="12">
        <v>16.3</v>
      </c>
      <c r="AC267" s="12">
        <f t="shared" ref="AC267" si="634">AB267*1.34</f>
        <v>21.842000000000002</v>
      </c>
      <c r="AD267" s="12">
        <f t="shared" si="494"/>
        <v>58.973400000000012</v>
      </c>
      <c r="AE267" s="12">
        <v>10.67</v>
      </c>
      <c r="AF267" s="12">
        <f t="shared" ref="AF267:AF330" si="635">AE267*1.34</f>
        <v>14.297800000000001</v>
      </c>
      <c r="AG267" s="12">
        <f t="shared" si="548"/>
        <v>38.604060000000004</v>
      </c>
      <c r="AH267" s="12">
        <v>10.59</v>
      </c>
      <c r="AI267" s="12">
        <f t="shared" si="593"/>
        <v>14.1906</v>
      </c>
      <c r="AJ267" s="12">
        <f t="shared" si="594"/>
        <v>38.314620000000005</v>
      </c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>
        <v>4.09</v>
      </c>
      <c r="AX267" s="12">
        <f t="shared" si="560"/>
        <v>11.247499999999999</v>
      </c>
      <c r="AY267" s="12">
        <f t="shared" si="561"/>
        <v>28.118749999999999</v>
      </c>
      <c r="AZ267" s="12"/>
      <c r="BA267" s="12"/>
      <c r="BB267" s="12"/>
      <c r="BC267" s="12">
        <f>107.77+16.94</f>
        <v>124.71</v>
      </c>
      <c r="BD267" s="12">
        <f>BC267*0.6</f>
        <v>74.825999999999993</v>
      </c>
      <c r="BE267" s="12">
        <f t="shared" ref="BE267" si="636">BD267*2.5</f>
        <v>187.065</v>
      </c>
      <c r="BF267" s="13"/>
      <c r="BG267" s="1">
        <f t="shared" si="618"/>
        <v>0.82</v>
      </c>
      <c r="BH267" s="12">
        <f t="shared" si="616"/>
        <v>0.18</v>
      </c>
      <c r="BI267" s="12">
        <f t="shared" si="619"/>
        <v>1</v>
      </c>
    </row>
    <row r="268" spans="1:61" x14ac:dyDescent="0.35">
      <c r="C268" t="s">
        <v>52</v>
      </c>
      <c r="D268" s="12">
        <f t="shared" si="508"/>
        <v>79.259999999999991</v>
      </c>
      <c r="E268" s="12">
        <f t="shared" si="613"/>
        <v>124.73010000000002</v>
      </c>
      <c r="F268" s="12">
        <f t="shared" si="620"/>
        <v>327.93700999999999</v>
      </c>
      <c r="G268" s="12">
        <v>19.82</v>
      </c>
      <c r="H268" s="12">
        <f t="shared" si="621"/>
        <v>26.558800000000002</v>
      </c>
      <c r="I268" s="12">
        <f t="shared" si="622"/>
        <v>71.708760000000012</v>
      </c>
      <c r="J268" s="12">
        <v>7.04</v>
      </c>
      <c r="K268" s="12">
        <f t="shared" si="623"/>
        <v>9.4336000000000002</v>
      </c>
      <c r="L268" s="12">
        <f t="shared" si="511"/>
        <v>23.584</v>
      </c>
      <c r="M268" s="12">
        <v>4.57</v>
      </c>
      <c r="N268" s="12">
        <f t="shared" si="624"/>
        <v>10.7852</v>
      </c>
      <c r="O268" s="12">
        <f t="shared" si="625"/>
        <v>26.963000000000001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>
        <v>13.93</v>
      </c>
      <c r="AC268" s="12">
        <f t="shared" ref="AC268" si="637">AB268*1.34</f>
        <v>18.6662</v>
      </c>
      <c r="AD268" s="12">
        <f t="shared" si="494"/>
        <v>50.398740000000004</v>
      </c>
      <c r="AE268" s="12">
        <v>8.0500000000000007</v>
      </c>
      <c r="AF268" s="12">
        <f t="shared" si="635"/>
        <v>10.787000000000001</v>
      </c>
      <c r="AG268" s="12">
        <f t="shared" si="548"/>
        <v>29.124900000000004</v>
      </c>
      <c r="AH268" s="12">
        <v>8.02</v>
      </c>
      <c r="AI268" s="12">
        <f t="shared" si="593"/>
        <v>10.7468</v>
      </c>
      <c r="AJ268" s="12">
        <f t="shared" si="594"/>
        <v>29.016360000000002</v>
      </c>
      <c r="AK268" s="12">
        <v>8</v>
      </c>
      <c r="AL268" s="12">
        <f t="shared" ref="AL268" si="638">AK268*1.34</f>
        <v>10.72</v>
      </c>
      <c r="AM268" s="12">
        <f>AL268*2.7</f>
        <v>28.944000000000003</v>
      </c>
      <c r="AN268" s="12"/>
      <c r="AO268" s="12"/>
      <c r="AP268" s="12"/>
      <c r="AQ268" s="12"/>
      <c r="AR268" s="12"/>
      <c r="AS268" s="12"/>
      <c r="AT268" s="12">
        <v>1.1200000000000001</v>
      </c>
      <c r="AU268" s="12">
        <f t="shared" ref="AU268:AU272" si="639">AT268*2.75</f>
        <v>3.08</v>
      </c>
      <c r="AV268" s="12">
        <f t="shared" ref="AV268:AV272" si="640">AU268*2.7</f>
        <v>8.3160000000000007</v>
      </c>
      <c r="AW268" s="12">
        <v>8.7100000000000009</v>
      </c>
      <c r="AX268" s="12">
        <f t="shared" si="560"/>
        <v>23.952500000000001</v>
      </c>
      <c r="AY268" s="12">
        <f t="shared" si="561"/>
        <v>59.881250000000001</v>
      </c>
      <c r="AZ268" s="12"/>
      <c r="BA268" s="12"/>
      <c r="BB268" s="12"/>
      <c r="BC268" s="12"/>
      <c r="BD268" s="12"/>
      <c r="BE268" s="12"/>
      <c r="BF268" s="13"/>
      <c r="BG268" s="1">
        <f t="shared" si="618"/>
        <v>0.85</v>
      </c>
      <c r="BH268" s="12">
        <f t="shared" si="616"/>
        <v>0.15</v>
      </c>
      <c r="BI268" s="12">
        <f t="shared" si="619"/>
        <v>1</v>
      </c>
    </row>
    <row r="269" spans="1:61" x14ac:dyDescent="0.35">
      <c r="C269" t="s">
        <v>48</v>
      </c>
      <c r="D269" s="12">
        <f t="shared" si="508"/>
        <v>79.61</v>
      </c>
      <c r="E269" s="12">
        <f t="shared" si="613"/>
        <v>121.70410000000001</v>
      </c>
      <c r="F269" s="12">
        <f t="shared" si="620"/>
        <v>321.27699000000001</v>
      </c>
      <c r="G269" s="12">
        <v>24.24</v>
      </c>
      <c r="H269" s="12">
        <f t="shared" si="621"/>
        <v>32.4816</v>
      </c>
      <c r="I269" s="12">
        <f t="shared" si="622"/>
        <v>87.700320000000005</v>
      </c>
      <c r="J269" s="12">
        <v>9.6</v>
      </c>
      <c r="K269" s="12">
        <f t="shared" si="623"/>
        <v>12.864000000000001</v>
      </c>
      <c r="L269" s="12">
        <f t="shared" si="511"/>
        <v>32.160000000000004</v>
      </c>
      <c r="M269" s="12">
        <v>4.24</v>
      </c>
      <c r="N269" s="12">
        <f t="shared" si="624"/>
        <v>10.006399999999999</v>
      </c>
      <c r="O269" s="12">
        <f t="shared" si="625"/>
        <v>25.015999999999998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>
        <v>11.87</v>
      </c>
      <c r="AC269" s="12">
        <f t="shared" ref="AC269" si="641">AB269*1.34</f>
        <v>15.905799999999999</v>
      </c>
      <c r="AD269" s="12">
        <f t="shared" ref="AD269:AD332" si="642">AC269*2.7</f>
        <v>42.945660000000004</v>
      </c>
      <c r="AE269" s="12">
        <v>11.28</v>
      </c>
      <c r="AF269" s="12">
        <f t="shared" si="635"/>
        <v>15.1152</v>
      </c>
      <c r="AG269" s="12">
        <f t="shared" si="548"/>
        <v>40.811040000000006</v>
      </c>
      <c r="AH269" s="12">
        <v>10.79</v>
      </c>
      <c r="AI269" s="12">
        <f t="shared" si="593"/>
        <v>14.458600000000001</v>
      </c>
      <c r="AJ269" s="12">
        <f t="shared" si="594"/>
        <v>39.038220000000003</v>
      </c>
      <c r="AK269" s="12"/>
      <c r="AL269" s="12"/>
      <c r="AM269" s="12"/>
      <c r="AN269" s="12"/>
      <c r="AO269" s="12"/>
      <c r="AP269" s="12"/>
      <c r="AQ269" s="12"/>
      <c r="AR269" s="12"/>
      <c r="AS269" s="12"/>
      <c r="AT269" s="12">
        <v>2.59</v>
      </c>
      <c r="AU269" s="12">
        <f t="shared" si="639"/>
        <v>7.1224999999999996</v>
      </c>
      <c r="AV269" s="12">
        <f t="shared" si="640"/>
        <v>19.23075</v>
      </c>
      <c r="AW269" s="12">
        <v>5</v>
      </c>
      <c r="AX269" s="12">
        <f t="shared" si="560"/>
        <v>13.75</v>
      </c>
      <c r="AY269" s="12">
        <f t="shared" si="561"/>
        <v>34.375</v>
      </c>
      <c r="AZ269" s="12"/>
      <c r="BA269" s="12"/>
      <c r="BB269" s="12"/>
      <c r="BC269" s="12"/>
      <c r="BD269" s="12"/>
      <c r="BE269" s="12"/>
      <c r="BF269" s="13"/>
      <c r="BG269" s="1">
        <f t="shared" si="618"/>
        <v>0.83</v>
      </c>
      <c r="BH269" s="12">
        <f t="shared" si="616"/>
        <v>0.17</v>
      </c>
      <c r="BI269" s="12">
        <f t="shared" si="619"/>
        <v>1</v>
      </c>
    </row>
    <row r="270" spans="1:61" x14ac:dyDescent="0.35">
      <c r="D270" s="12">
        <f t="shared" si="508"/>
        <v>79.830000000000013</v>
      </c>
      <c r="E270" s="12">
        <f t="shared" si="613"/>
        <v>124.35300000000001</v>
      </c>
      <c r="F270" s="12">
        <f t="shared" si="620"/>
        <v>329.20195999999999</v>
      </c>
      <c r="G270" s="12">
        <v>21.17</v>
      </c>
      <c r="H270" s="12">
        <f t="shared" si="621"/>
        <v>28.367800000000003</v>
      </c>
      <c r="I270" s="12">
        <f t="shared" si="622"/>
        <v>76.593060000000008</v>
      </c>
      <c r="J270" s="12">
        <v>9.58</v>
      </c>
      <c r="K270" s="12">
        <f t="shared" si="623"/>
        <v>12.837200000000001</v>
      </c>
      <c r="L270" s="12">
        <f t="shared" si="511"/>
        <v>32.093000000000004</v>
      </c>
      <c r="M270" s="12">
        <v>4.3499999999999996</v>
      </c>
      <c r="N270" s="12">
        <f t="shared" si="624"/>
        <v>10.265999999999998</v>
      </c>
      <c r="O270" s="12">
        <f t="shared" si="625"/>
        <v>25.664999999999996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>
        <v>13.29</v>
      </c>
      <c r="AC270" s="12">
        <f t="shared" ref="AC270" si="643">AB270*1.34</f>
        <v>17.808599999999998</v>
      </c>
      <c r="AD270" s="12">
        <f t="shared" si="642"/>
        <v>48.083219999999997</v>
      </c>
      <c r="AE270" s="12">
        <v>11.17</v>
      </c>
      <c r="AF270" s="12">
        <f t="shared" si="635"/>
        <v>14.9678</v>
      </c>
      <c r="AG270" s="12">
        <f t="shared" si="548"/>
        <v>40.413060000000002</v>
      </c>
      <c r="AH270" s="12">
        <v>11.09</v>
      </c>
      <c r="AI270" s="12">
        <f t="shared" si="593"/>
        <v>14.8606</v>
      </c>
      <c r="AJ270" s="12">
        <f t="shared" si="594"/>
        <v>40.123620000000003</v>
      </c>
      <c r="AK270" s="12"/>
      <c r="AL270" s="12"/>
      <c r="AM270" s="12"/>
      <c r="AN270" s="12"/>
      <c r="AO270" s="12"/>
      <c r="AP270" s="12"/>
      <c r="AQ270" s="12"/>
      <c r="AR270" s="12"/>
      <c r="AS270" s="12"/>
      <c r="AT270" s="12">
        <v>5.67</v>
      </c>
      <c r="AU270" s="12">
        <f t="shared" si="639"/>
        <v>15.592499999999999</v>
      </c>
      <c r="AV270" s="12">
        <f t="shared" si="640"/>
        <v>42.09975</v>
      </c>
      <c r="AW270" s="12">
        <v>3.51</v>
      </c>
      <c r="AX270" s="12">
        <f t="shared" si="560"/>
        <v>9.6524999999999999</v>
      </c>
      <c r="AY270" s="12">
        <f t="shared" si="561"/>
        <v>24.131250000000001</v>
      </c>
      <c r="AZ270" s="12"/>
      <c r="BA270" s="12"/>
      <c r="BB270" s="12"/>
      <c r="BC270" s="12"/>
      <c r="BD270" s="12"/>
      <c r="BE270" s="12"/>
      <c r="BF270" s="13"/>
      <c r="BG270" s="1">
        <f t="shared" si="618"/>
        <v>0.83</v>
      </c>
      <c r="BH270" s="12">
        <f t="shared" si="616"/>
        <v>0.17</v>
      </c>
      <c r="BI270" s="12">
        <f t="shared" si="619"/>
        <v>1</v>
      </c>
    </row>
    <row r="271" spans="1:61" x14ac:dyDescent="0.35">
      <c r="B271" t="s">
        <v>85</v>
      </c>
      <c r="C271" t="s">
        <v>86</v>
      </c>
      <c r="D271" s="12">
        <f t="shared" si="508"/>
        <v>79.999999999999986</v>
      </c>
      <c r="E271" s="12">
        <f t="shared" si="613"/>
        <v>124.62609999999999</v>
      </c>
      <c r="F271" s="12">
        <f t="shared" si="620"/>
        <v>327.97643000000005</v>
      </c>
      <c r="G271" s="12">
        <v>27.080000000000002</v>
      </c>
      <c r="H271" s="12">
        <f t="shared" si="621"/>
        <v>36.287200000000006</v>
      </c>
      <c r="I271" s="12">
        <f t="shared" si="622"/>
        <v>97.97544000000002</v>
      </c>
      <c r="J271" s="12">
        <v>6.7700000000000005</v>
      </c>
      <c r="K271" s="12">
        <f t="shared" si="623"/>
        <v>9.0718000000000014</v>
      </c>
      <c r="L271" s="12">
        <f t="shared" si="511"/>
        <v>22.679500000000004</v>
      </c>
      <c r="M271" s="12">
        <v>3.55</v>
      </c>
      <c r="N271" s="12">
        <f t="shared" si="624"/>
        <v>8.3779999999999983</v>
      </c>
      <c r="O271" s="12">
        <f t="shared" si="625"/>
        <v>20.944999999999997</v>
      </c>
      <c r="P271" s="12">
        <v>3.37</v>
      </c>
      <c r="Q271" s="12">
        <f>P271*2.36</f>
        <v>7.9531999999999998</v>
      </c>
      <c r="R271" s="12">
        <f>Q271*2.5</f>
        <v>19.882999999999999</v>
      </c>
      <c r="S271" s="12"/>
      <c r="T271" s="12"/>
      <c r="U271" s="12"/>
      <c r="V271" s="12"/>
      <c r="W271" s="12"/>
      <c r="X271" s="12"/>
      <c r="Y271" s="12"/>
      <c r="Z271" s="12"/>
      <c r="AA271" s="12"/>
      <c r="AB271" s="12">
        <v>13.36</v>
      </c>
      <c r="AC271" s="12">
        <f t="shared" ref="AC271" si="644">AB271*1.34</f>
        <v>17.9024</v>
      </c>
      <c r="AD271" s="12">
        <f t="shared" si="642"/>
        <v>48.336480000000002</v>
      </c>
      <c r="AE271" s="12">
        <v>10.85</v>
      </c>
      <c r="AF271" s="12">
        <f t="shared" si="635"/>
        <v>14.539</v>
      </c>
      <c r="AG271" s="12">
        <f t="shared" si="548"/>
        <v>39.255299999999998</v>
      </c>
      <c r="AH271" s="12">
        <v>6.97</v>
      </c>
      <c r="AI271" s="12">
        <f t="shared" si="593"/>
        <v>9.3398000000000003</v>
      </c>
      <c r="AJ271" s="12">
        <f t="shared" si="594"/>
        <v>25.217460000000003</v>
      </c>
      <c r="AK271" s="12"/>
      <c r="AL271" s="12"/>
      <c r="AM271" s="12"/>
      <c r="AN271" s="12"/>
      <c r="AO271" s="12"/>
      <c r="AP271" s="12"/>
      <c r="AQ271" s="12"/>
      <c r="AR271" s="12"/>
      <c r="AS271" s="12"/>
      <c r="AT271" s="12">
        <v>1.45</v>
      </c>
      <c r="AU271" s="12">
        <f t="shared" si="639"/>
        <v>3.9874999999999998</v>
      </c>
      <c r="AV271" s="12">
        <f t="shared" si="640"/>
        <v>10.766249999999999</v>
      </c>
      <c r="AW271" s="12">
        <v>4.08</v>
      </c>
      <c r="AX271" s="12">
        <f t="shared" si="560"/>
        <v>11.22</v>
      </c>
      <c r="AY271" s="12">
        <f t="shared" si="561"/>
        <v>28.05</v>
      </c>
      <c r="AZ271" s="12">
        <v>2.52</v>
      </c>
      <c r="BA271" s="12">
        <f>AZ271*2.36</f>
        <v>5.9471999999999996</v>
      </c>
      <c r="BB271" s="12">
        <f>BA271*2.5</f>
        <v>14.867999999999999</v>
      </c>
      <c r="BC271" s="12">
        <v>5.99</v>
      </c>
      <c r="BD271" s="12">
        <f t="shared" ref="BD271:BD276" si="645">BC271*0.6</f>
        <v>3.5939999999999999</v>
      </c>
      <c r="BE271" s="12">
        <f t="shared" ref="BE271:BE276" si="646">BD271*2.5</f>
        <v>8.9849999999999994</v>
      </c>
      <c r="BF271" s="13"/>
      <c r="BG271" s="1">
        <f t="shared" si="618"/>
        <v>0.83</v>
      </c>
      <c r="BH271" s="12">
        <f t="shared" si="616"/>
        <v>0.17</v>
      </c>
      <c r="BI271" s="12">
        <f t="shared" si="619"/>
        <v>1</v>
      </c>
    </row>
    <row r="272" spans="1:61" x14ac:dyDescent="0.35">
      <c r="B272" t="s">
        <v>59</v>
      </c>
      <c r="C272" t="s">
        <v>60</v>
      </c>
      <c r="D272" s="12">
        <f t="shared" si="508"/>
        <v>80.010000000000005</v>
      </c>
      <c r="E272" s="12">
        <f t="shared" si="613"/>
        <v>122.25360000000001</v>
      </c>
      <c r="F272" s="12">
        <f t="shared" si="620"/>
        <v>324.45718000000011</v>
      </c>
      <c r="G272" s="12">
        <v>22.99</v>
      </c>
      <c r="H272" s="12">
        <f t="shared" si="621"/>
        <v>30.8066</v>
      </c>
      <c r="I272" s="12">
        <f t="shared" si="622"/>
        <v>83.177820000000011</v>
      </c>
      <c r="J272" s="12">
        <v>9</v>
      </c>
      <c r="K272" s="12">
        <f t="shared" si="623"/>
        <v>12.06</v>
      </c>
      <c r="L272" s="12">
        <f t="shared" si="511"/>
        <v>30.150000000000002</v>
      </c>
      <c r="M272" s="12">
        <v>4.82</v>
      </c>
      <c r="N272" s="12">
        <f t="shared" si="624"/>
        <v>11.3752</v>
      </c>
      <c r="O272" s="12">
        <f t="shared" si="625"/>
        <v>28.437999999999999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>
        <f>13.04+3.52</f>
        <v>16.559999999999999</v>
      </c>
      <c r="AC272" s="12">
        <f t="shared" ref="AC272" si="647">AB272*1.34</f>
        <v>22.1904</v>
      </c>
      <c r="AD272" s="12">
        <f t="shared" si="642"/>
        <v>59.914080000000006</v>
      </c>
      <c r="AE272" s="12">
        <v>10.73</v>
      </c>
      <c r="AF272" s="12">
        <f t="shared" si="635"/>
        <v>14.378200000000001</v>
      </c>
      <c r="AG272" s="12">
        <f t="shared" si="548"/>
        <v>38.821140000000007</v>
      </c>
      <c r="AH272" s="12">
        <v>8.73</v>
      </c>
      <c r="AI272" s="12">
        <f t="shared" si="593"/>
        <v>11.698200000000002</v>
      </c>
      <c r="AJ272" s="12">
        <f t="shared" si="594"/>
        <v>31.585140000000006</v>
      </c>
      <c r="AK272" s="12"/>
      <c r="AL272" s="12"/>
      <c r="AM272" s="12"/>
      <c r="AN272" s="12"/>
      <c r="AO272" s="12"/>
      <c r="AP272" s="12"/>
      <c r="AQ272" s="12"/>
      <c r="AR272" s="12"/>
      <c r="AS272" s="12"/>
      <c r="AT272" s="12">
        <v>5.47</v>
      </c>
      <c r="AU272" s="12">
        <f t="shared" si="639"/>
        <v>15.042499999999999</v>
      </c>
      <c r="AV272" s="12">
        <f t="shared" si="640"/>
        <v>40.614750000000001</v>
      </c>
      <c r="AW272" s="12">
        <v>1.71</v>
      </c>
      <c r="AX272" s="12">
        <f t="shared" si="560"/>
        <v>4.7024999999999997</v>
      </c>
      <c r="AY272" s="12">
        <f t="shared" si="561"/>
        <v>11.75625</v>
      </c>
      <c r="AZ272" s="12"/>
      <c r="BA272" s="12"/>
      <c r="BB272" s="12"/>
      <c r="BC272" s="12">
        <f>102.27+4.92</f>
        <v>107.19</v>
      </c>
      <c r="BD272" s="12">
        <f t="shared" si="645"/>
        <v>64.313999999999993</v>
      </c>
      <c r="BE272" s="12">
        <f t="shared" si="646"/>
        <v>160.78499999999997</v>
      </c>
      <c r="BF272" s="13"/>
      <c r="BG272" s="1">
        <f t="shared" si="618"/>
        <v>0.83</v>
      </c>
      <c r="BH272" s="12">
        <f t="shared" si="616"/>
        <v>0.17</v>
      </c>
      <c r="BI272" s="12">
        <f t="shared" si="619"/>
        <v>1</v>
      </c>
    </row>
    <row r="273" spans="2:61" x14ac:dyDescent="0.35">
      <c r="B273" t="s">
        <v>78</v>
      </c>
      <c r="C273" t="s">
        <v>79</v>
      </c>
      <c r="D273" s="12">
        <f t="shared" si="508"/>
        <v>80.03</v>
      </c>
      <c r="E273" s="12">
        <f t="shared" si="613"/>
        <v>123.35920000000002</v>
      </c>
      <c r="F273" s="12">
        <f t="shared" si="620"/>
        <v>324.42440000000005</v>
      </c>
      <c r="G273" s="12">
        <v>23.18</v>
      </c>
      <c r="H273" s="12">
        <f t="shared" si="621"/>
        <v>31.061200000000003</v>
      </c>
      <c r="I273" s="12">
        <f t="shared" si="622"/>
        <v>83.865240000000014</v>
      </c>
      <c r="J273" s="12">
        <v>6.79</v>
      </c>
      <c r="K273" s="12">
        <f t="shared" si="623"/>
        <v>9.0986000000000011</v>
      </c>
      <c r="L273" s="12">
        <f t="shared" si="511"/>
        <v>22.746500000000005</v>
      </c>
      <c r="M273" s="12">
        <v>4.13</v>
      </c>
      <c r="N273" s="12">
        <f t="shared" si="624"/>
        <v>9.7467999999999986</v>
      </c>
      <c r="O273" s="12">
        <f t="shared" si="625"/>
        <v>24.366999999999997</v>
      </c>
      <c r="P273" s="12">
        <v>3.13</v>
      </c>
      <c r="Q273" s="12">
        <f>P273*2.36</f>
        <v>7.3867999999999991</v>
      </c>
      <c r="R273" s="12">
        <f>Q273*2.5</f>
        <v>18.466999999999999</v>
      </c>
      <c r="S273" s="12"/>
      <c r="T273" s="12"/>
      <c r="U273" s="12"/>
      <c r="V273" s="12"/>
      <c r="W273" s="12"/>
      <c r="X273" s="12"/>
      <c r="Y273" s="12"/>
      <c r="Z273" s="12"/>
      <c r="AA273" s="12"/>
      <c r="AB273" s="12">
        <v>15.93</v>
      </c>
      <c r="AC273" s="12">
        <f t="shared" ref="AC273" si="648">AB273*1.34</f>
        <v>21.3462</v>
      </c>
      <c r="AD273" s="12">
        <f t="shared" si="642"/>
        <v>57.634740000000001</v>
      </c>
      <c r="AE273" s="12">
        <v>10.07</v>
      </c>
      <c r="AF273" s="12">
        <f t="shared" si="635"/>
        <v>13.493800000000002</v>
      </c>
      <c r="AG273" s="12">
        <f t="shared" si="548"/>
        <v>36.433260000000011</v>
      </c>
      <c r="AH273" s="12">
        <v>10.62</v>
      </c>
      <c r="AI273" s="12">
        <f t="shared" si="593"/>
        <v>14.2308</v>
      </c>
      <c r="AJ273" s="12">
        <f t="shared" si="594"/>
        <v>38.423160000000003</v>
      </c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>
        <v>6.18</v>
      </c>
      <c r="AX273" s="12">
        <f t="shared" si="560"/>
        <v>16.994999999999997</v>
      </c>
      <c r="AY273" s="12">
        <f t="shared" si="561"/>
        <v>42.487499999999997</v>
      </c>
      <c r="AZ273" s="12"/>
      <c r="BA273" s="12"/>
      <c r="BB273" s="12"/>
      <c r="BC273" s="12">
        <f>32.57+29.32</f>
        <v>61.89</v>
      </c>
      <c r="BD273" s="12">
        <f t="shared" si="645"/>
        <v>37.134</v>
      </c>
      <c r="BE273" s="12">
        <f t="shared" si="646"/>
        <v>92.835000000000008</v>
      </c>
      <c r="BF273" s="13"/>
      <c r="BG273" s="1">
        <f t="shared" si="618"/>
        <v>0.82</v>
      </c>
      <c r="BH273" s="12">
        <f t="shared" si="616"/>
        <v>0.18</v>
      </c>
      <c r="BI273" s="12">
        <f t="shared" si="619"/>
        <v>1</v>
      </c>
    </row>
    <row r="274" spans="2:61" x14ac:dyDescent="0.35">
      <c r="C274" t="s">
        <v>62</v>
      </c>
      <c r="D274" s="12">
        <f t="shared" si="508"/>
        <v>80.11</v>
      </c>
      <c r="E274" s="12">
        <f t="shared" si="613"/>
        <v>126.14150000000001</v>
      </c>
      <c r="F274" s="12">
        <f t="shared" si="620"/>
        <v>332.27525000000003</v>
      </c>
      <c r="G274" s="12">
        <v>22.9</v>
      </c>
      <c r="H274" s="12">
        <f t="shared" si="621"/>
        <v>30.686</v>
      </c>
      <c r="I274" s="12">
        <f t="shared" si="622"/>
        <v>82.852200000000011</v>
      </c>
      <c r="J274" s="12">
        <v>10.27</v>
      </c>
      <c r="K274" s="12">
        <f t="shared" si="623"/>
        <v>13.761800000000001</v>
      </c>
      <c r="L274" s="12">
        <f t="shared" si="511"/>
        <v>34.404499999999999</v>
      </c>
      <c r="M274" s="12">
        <v>7.27</v>
      </c>
      <c r="N274" s="12">
        <f t="shared" si="624"/>
        <v>17.1572</v>
      </c>
      <c r="O274" s="12">
        <f t="shared" si="625"/>
        <v>42.893000000000001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>
        <v>14.59</v>
      </c>
      <c r="AC274" s="12">
        <f t="shared" ref="AC274" si="649">AB274*1.34</f>
        <v>19.550599999999999</v>
      </c>
      <c r="AD274" s="12">
        <f t="shared" si="642"/>
        <v>52.786619999999999</v>
      </c>
      <c r="AE274" s="12">
        <v>8.7100000000000009</v>
      </c>
      <c r="AF274" s="12">
        <f t="shared" si="635"/>
        <v>11.671400000000002</v>
      </c>
      <c r="AG274" s="12">
        <f t="shared" si="548"/>
        <v>31.512780000000006</v>
      </c>
      <c r="AH274" s="12">
        <v>8.3000000000000007</v>
      </c>
      <c r="AI274" s="12">
        <f t="shared" si="593"/>
        <v>11.122000000000002</v>
      </c>
      <c r="AJ274" s="12">
        <f t="shared" si="594"/>
        <v>30.029400000000006</v>
      </c>
      <c r="AK274" s="12"/>
      <c r="AL274" s="12"/>
      <c r="AM274" s="12"/>
      <c r="AN274" s="12"/>
      <c r="AO274" s="12"/>
      <c r="AP274" s="12"/>
      <c r="AQ274" s="12"/>
      <c r="AR274" s="12"/>
      <c r="AS274" s="12"/>
      <c r="AT274" s="12">
        <v>4.21</v>
      </c>
      <c r="AU274" s="12">
        <f t="shared" ref="AU274" si="650">AT274*2.75</f>
        <v>11.577500000000001</v>
      </c>
      <c r="AV274" s="12">
        <f>AU274*2.7</f>
        <v>31.259250000000005</v>
      </c>
      <c r="AW274" s="12">
        <v>3.86</v>
      </c>
      <c r="AX274" s="12">
        <f t="shared" si="560"/>
        <v>10.615</v>
      </c>
      <c r="AY274" s="12">
        <f t="shared" si="561"/>
        <v>26.537500000000001</v>
      </c>
      <c r="AZ274" s="12"/>
      <c r="BA274" s="12"/>
      <c r="BB274" s="12"/>
      <c r="BC274" s="12">
        <v>30.82</v>
      </c>
      <c r="BD274" s="12">
        <f t="shared" si="645"/>
        <v>18.492000000000001</v>
      </c>
      <c r="BE274" s="12">
        <f t="shared" si="646"/>
        <v>46.230000000000004</v>
      </c>
      <c r="BF274" s="13"/>
      <c r="BG274" s="1">
        <f t="shared" si="618"/>
        <v>0.78</v>
      </c>
      <c r="BH274" s="12">
        <f t="shared" si="616"/>
        <v>0.22</v>
      </c>
      <c r="BI274" s="12">
        <f t="shared" si="619"/>
        <v>1</v>
      </c>
    </row>
    <row r="275" spans="2:61" x14ac:dyDescent="0.35">
      <c r="B275" t="s">
        <v>114</v>
      </c>
      <c r="C275" t="s">
        <v>115</v>
      </c>
      <c r="D275" s="12">
        <f t="shared" si="508"/>
        <v>80.290000000000006</v>
      </c>
      <c r="E275" s="12">
        <f t="shared" si="613"/>
        <v>117.59330000000001</v>
      </c>
      <c r="F275" s="12">
        <f t="shared" si="620"/>
        <v>310.52421000000004</v>
      </c>
      <c r="G275" s="12">
        <v>25.5</v>
      </c>
      <c r="H275" s="12">
        <f t="shared" si="621"/>
        <v>34.17</v>
      </c>
      <c r="I275" s="12">
        <f t="shared" si="622"/>
        <v>92.259000000000015</v>
      </c>
      <c r="J275" s="12">
        <v>9.5299999999999994</v>
      </c>
      <c r="K275" s="12">
        <f t="shared" si="623"/>
        <v>12.770199999999999</v>
      </c>
      <c r="L275" s="12">
        <f t="shared" si="511"/>
        <v>31.9255</v>
      </c>
      <c r="M275" s="12">
        <v>3.52</v>
      </c>
      <c r="N275" s="12">
        <f t="shared" si="624"/>
        <v>8.3071999999999999</v>
      </c>
      <c r="O275" s="12">
        <f t="shared" si="625"/>
        <v>20.768000000000001</v>
      </c>
      <c r="P275" s="12">
        <v>3.51</v>
      </c>
      <c r="Q275" s="12">
        <f>P275*2.36</f>
        <v>8.2835999999999999</v>
      </c>
      <c r="R275" s="12">
        <f>Q275*2.5</f>
        <v>20.709</v>
      </c>
      <c r="S275" s="12"/>
      <c r="T275" s="12"/>
      <c r="U275" s="12"/>
      <c r="V275" s="12"/>
      <c r="W275" s="12"/>
      <c r="X275" s="12"/>
      <c r="Y275" s="12"/>
      <c r="Z275" s="12"/>
      <c r="AA275" s="12"/>
      <c r="AB275" s="12">
        <v>14.15</v>
      </c>
      <c r="AC275" s="12">
        <f t="shared" ref="AC275" si="651">AB275*1.34</f>
        <v>18.961000000000002</v>
      </c>
      <c r="AD275" s="12">
        <f t="shared" si="642"/>
        <v>51.194700000000012</v>
      </c>
      <c r="AE275" s="12">
        <v>11.41</v>
      </c>
      <c r="AF275" s="12">
        <f t="shared" si="635"/>
        <v>15.289400000000001</v>
      </c>
      <c r="AG275" s="12">
        <f t="shared" si="548"/>
        <v>41.281380000000006</v>
      </c>
      <c r="AH275" s="12">
        <v>10.66</v>
      </c>
      <c r="AI275" s="12">
        <f t="shared" si="593"/>
        <v>14.284400000000002</v>
      </c>
      <c r="AJ275" s="12">
        <f t="shared" si="594"/>
        <v>38.567880000000009</v>
      </c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>
        <v>2.0099999999999998</v>
      </c>
      <c r="AX275" s="12">
        <f t="shared" si="560"/>
        <v>5.5274999999999999</v>
      </c>
      <c r="AY275" s="12">
        <f t="shared" si="561"/>
        <v>13.81875</v>
      </c>
      <c r="AZ275" s="12"/>
      <c r="BA275" s="12"/>
      <c r="BB275" s="12"/>
      <c r="BC275" s="12">
        <f>24.99+15.29</f>
        <v>40.28</v>
      </c>
      <c r="BD275" s="12">
        <f t="shared" si="645"/>
        <v>24.167999999999999</v>
      </c>
      <c r="BE275" s="12">
        <f t="shared" si="646"/>
        <v>60.42</v>
      </c>
      <c r="BF275" s="13"/>
      <c r="BG275" s="1">
        <f t="shared" si="618"/>
        <v>0.79</v>
      </c>
      <c r="BH275" s="12">
        <f t="shared" si="616"/>
        <v>0.21</v>
      </c>
      <c r="BI275" s="12">
        <f t="shared" si="619"/>
        <v>1</v>
      </c>
    </row>
    <row r="276" spans="2:61" x14ac:dyDescent="0.35">
      <c r="B276" t="s">
        <v>69</v>
      </c>
      <c r="C276" t="s">
        <v>70</v>
      </c>
      <c r="D276" s="12">
        <f t="shared" si="508"/>
        <v>80.3</v>
      </c>
      <c r="E276" s="12">
        <f t="shared" si="613"/>
        <v>124.99900000000002</v>
      </c>
      <c r="F276" s="12">
        <f t="shared" si="620"/>
        <v>331.08620000000008</v>
      </c>
      <c r="G276" s="12">
        <v>22.35</v>
      </c>
      <c r="H276" s="12">
        <f t="shared" si="621"/>
        <v>29.949000000000005</v>
      </c>
      <c r="I276" s="12">
        <f t="shared" si="622"/>
        <v>80.862300000000019</v>
      </c>
      <c r="J276" s="12">
        <v>9.65</v>
      </c>
      <c r="K276" s="12">
        <f t="shared" si="623"/>
        <v>12.931000000000001</v>
      </c>
      <c r="L276" s="12">
        <f t="shared" si="511"/>
        <v>32.327500000000001</v>
      </c>
      <c r="M276" s="12">
        <v>4.2</v>
      </c>
      <c r="N276" s="12">
        <f t="shared" si="624"/>
        <v>9.911999999999999</v>
      </c>
      <c r="O276" s="12">
        <f t="shared" si="625"/>
        <v>24.779999999999998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>
        <v>13.65</v>
      </c>
      <c r="AC276" s="12">
        <f t="shared" ref="AC276" si="652">AB276*1.34</f>
        <v>18.291</v>
      </c>
      <c r="AD276" s="12">
        <f t="shared" si="642"/>
        <v>49.385700000000007</v>
      </c>
      <c r="AE276" s="12">
        <v>11.95</v>
      </c>
      <c r="AF276" s="12">
        <f t="shared" si="635"/>
        <v>16.013000000000002</v>
      </c>
      <c r="AG276" s="12">
        <f t="shared" si="548"/>
        <v>43.23510000000001</v>
      </c>
      <c r="AH276" s="12">
        <v>9.1999999999999993</v>
      </c>
      <c r="AI276" s="12">
        <f t="shared" si="593"/>
        <v>12.327999999999999</v>
      </c>
      <c r="AJ276" s="12">
        <f t="shared" si="594"/>
        <v>33.285600000000002</v>
      </c>
      <c r="AK276" s="12"/>
      <c r="AL276" s="12"/>
      <c r="AM276" s="12"/>
      <c r="AN276" s="12"/>
      <c r="AO276" s="12"/>
      <c r="AP276" s="12"/>
      <c r="AQ276" s="12"/>
      <c r="AR276" s="12"/>
      <c r="AS276" s="12"/>
      <c r="AT276" s="12">
        <v>5.95</v>
      </c>
      <c r="AU276" s="12">
        <f t="shared" ref="AU276:AU278" si="653">AT276*2.75</f>
        <v>16.362500000000001</v>
      </c>
      <c r="AV276" s="12">
        <f t="shared" ref="AV276:AV278" si="654">AU276*2.7</f>
        <v>44.178750000000008</v>
      </c>
      <c r="AW276" s="12">
        <v>3.35</v>
      </c>
      <c r="AX276" s="12">
        <f t="shared" si="560"/>
        <v>9.2125000000000004</v>
      </c>
      <c r="AY276" s="12">
        <f t="shared" si="561"/>
        <v>23.03125</v>
      </c>
      <c r="AZ276" s="12"/>
      <c r="BA276" s="12"/>
      <c r="BB276" s="12"/>
      <c r="BC276" s="12">
        <v>10.9</v>
      </c>
      <c r="BD276" s="12">
        <f t="shared" si="645"/>
        <v>6.54</v>
      </c>
      <c r="BE276" s="12">
        <f t="shared" si="646"/>
        <v>16.350000000000001</v>
      </c>
      <c r="BF276" s="13"/>
      <c r="BG276" s="1">
        <f t="shared" si="618"/>
        <v>0.83</v>
      </c>
      <c r="BH276" s="12">
        <f t="shared" si="616"/>
        <v>0.17</v>
      </c>
      <c r="BI276" s="12">
        <f t="shared" si="619"/>
        <v>1</v>
      </c>
    </row>
    <row r="277" spans="2:61" x14ac:dyDescent="0.35">
      <c r="B277" t="s">
        <v>39</v>
      </c>
      <c r="C277" t="s">
        <v>51</v>
      </c>
      <c r="D277" s="12">
        <f t="shared" si="508"/>
        <v>80.639999999999986</v>
      </c>
      <c r="E277" s="12">
        <f t="shared" si="613"/>
        <v>120.83970000000001</v>
      </c>
      <c r="F277" s="12">
        <f t="shared" si="620"/>
        <v>320.61403000000007</v>
      </c>
      <c r="G277" s="12">
        <v>25.47</v>
      </c>
      <c r="H277" s="12">
        <f t="shared" si="621"/>
        <v>34.129800000000003</v>
      </c>
      <c r="I277" s="12">
        <f t="shared" si="622"/>
        <v>92.15046000000001</v>
      </c>
      <c r="J277" s="12">
        <v>8.25</v>
      </c>
      <c r="K277" s="12">
        <f t="shared" si="623"/>
        <v>11.055000000000001</v>
      </c>
      <c r="L277" s="12">
        <f t="shared" si="511"/>
        <v>27.637500000000003</v>
      </c>
      <c r="M277" s="12">
        <v>4.03</v>
      </c>
      <c r="N277" s="12">
        <f t="shared" si="624"/>
        <v>9.5107999999999997</v>
      </c>
      <c r="O277" s="12">
        <f t="shared" si="625"/>
        <v>23.777000000000001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>
        <v>17.29</v>
      </c>
      <c r="AC277" s="12">
        <f t="shared" ref="AC277" si="655">AB277*1.34</f>
        <v>23.168600000000001</v>
      </c>
      <c r="AD277" s="12">
        <f t="shared" si="642"/>
        <v>62.555220000000006</v>
      </c>
      <c r="AE277" s="12">
        <v>10.4</v>
      </c>
      <c r="AF277" s="12">
        <f t="shared" si="635"/>
        <v>13.936000000000002</v>
      </c>
      <c r="AG277" s="12">
        <f t="shared" si="548"/>
        <v>37.627200000000009</v>
      </c>
      <c r="AH277" s="12">
        <v>9.0500000000000007</v>
      </c>
      <c r="AI277" s="12">
        <f t="shared" si="593"/>
        <v>12.127000000000002</v>
      </c>
      <c r="AJ277" s="12">
        <f t="shared" si="594"/>
        <v>32.742900000000006</v>
      </c>
      <c r="AK277" s="12"/>
      <c r="AL277" s="12"/>
      <c r="AM277" s="12"/>
      <c r="AN277" s="12"/>
      <c r="AO277" s="12"/>
      <c r="AP277" s="12"/>
      <c r="AQ277" s="12"/>
      <c r="AR277" s="12"/>
      <c r="AS277" s="12"/>
      <c r="AT277" s="12">
        <v>3.35</v>
      </c>
      <c r="AU277" s="12">
        <f t="shared" si="653"/>
        <v>9.2125000000000004</v>
      </c>
      <c r="AV277" s="12">
        <f t="shared" si="654"/>
        <v>24.873750000000001</v>
      </c>
      <c r="AW277" s="12">
        <v>2.8</v>
      </c>
      <c r="AX277" s="12">
        <f t="shared" si="560"/>
        <v>7.6999999999999993</v>
      </c>
      <c r="AY277" s="12">
        <f t="shared" si="561"/>
        <v>19.25</v>
      </c>
      <c r="AZ277" s="12"/>
      <c r="BA277" s="12"/>
      <c r="BB277" s="12"/>
      <c r="BC277" s="12"/>
      <c r="BD277" s="12"/>
      <c r="BE277" s="12"/>
      <c r="BF277" s="13"/>
      <c r="BG277" s="1">
        <f t="shared" si="618"/>
        <v>0.85</v>
      </c>
      <c r="BH277" s="12">
        <f t="shared" si="616"/>
        <v>0.15</v>
      </c>
      <c r="BI277" s="12">
        <f t="shared" si="619"/>
        <v>1</v>
      </c>
    </row>
    <row r="278" spans="2:61" x14ac:dyDescent="0.35">
      <c r="B278" t="s">
        <v>39</v>
      </c>
      <c r="C278" t="s">
        <v>68</v>
      </c>
      <c r="D278" s="12">
        <f t="shared" ref="D278:D341" si="656">G278+J278+M278+P278+S278+V278+Y278+AB278+AE278+AH278+AK278+AN278+AT278+AW278+AZ278+AQ278</f>
        <v>80.680000000000007</v>
      </c>
      <c r="E278" s="12">
        <f t="shared" si="613"/>
        <v>125.4674</v>
      </c>
      <c r="F278" s="12">
        <f t="shared" si="620"/>
        <v>330.22356000000002</v>
      </c>
      <c r="G278" s="12">
        <v>20.77</v>
      </c>
      <c r="H278" s="12">
        <f t="shared" si="621"/>
        <v>27.831800000000001</v>
      </c>
      <c r="I278" s="12">
        <f t="shared" si="622"/>
        <v>75.145860000000013</v>
      </c>
      <c r="J278" s="12">
        <v>11.05</v>
      </c>
      <c r="K278" s="12">
        <f t="shared" si="623"/>
        <v>14.807000000000002</v>
      </c>
      <c r="L278" s="12">
        <f t="shared" si="511"/>
        <v>37.017500000000005</v>
      </c>
      <c r="M278" s="12">
        <v>4.16</v>
      </c>
      <c r="N278" s="12">
        <f t="shared" si="624"/>
        <v>9.8176000000000005</v>
      </c>
      <c r="O278" s="12">
        <f t="shared" si="625"/>
        <v>24.544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>
        <v>12</v>
      </c>
      <c r="AC278" s="12">
        <f t="shared" ref="AC278" si="657">AB278*1.34</f>
        <v>16.080000000000002</v>
      </c>
      <c r="AD278" s="12">
        <f t="shared" si="642"/>
        <v>43.416000000000011</v>
      </c>
      <c r="AE278" s="12">
        <v>8.6</v>
      </c>
      <c r="AF278" s="12">
        <f t="shared" si="635"/>
        <v>11.524000000000001</v>
      </c>
      <c r="AG278" s="12">
        <f t="shared" si="548"/>
        <v>31.114800000000006</v>
      </c>
      <c r="AH278" s="12">
        <v>7.44</v>
      </c>
      <c r="AI278" s="12">
        <f t="shared" si="593"/>
        <v>9.9696000000000016</v>
      </c>
      <c r="AJ278" s="12">
        <f t="shared" si="594"/>
        <v>26.917920000000006</v>
      </c>
      <c r="AK278" s="12">
        <v>7.36</v>
      </c>
      <c r="AL278" s="12">
        <f t="shared" ref="AL278" si="658">AK278*1.34</f>
        <v>9.8624000000000009</v>
      </c>
      <c r="AM278" s="12">
        <f>AL278*2.7</f>
        <v>26.628480000000003</v>
      </c>
      <c r="AN278" s="12"/>
      <c r="AO278" s="12"/>
      <c r="AP278" s="12"/>
      <c r="AQ278" s="12"/>
      <c r="AR278" s="12"/>
      <c r="AS278" s="12"/>
      <c r="AT278" s="12">
        <v>2.73</v>
      </c>
      <c r="AU278" s="12">
        <f t="shared" si="653"/>
        <v>7.5075000000000003</v>
      </c>
      <c r="AV278" s="12">
        <f t="shared" si="654"/>
        <v>20.270250000000001</v>
      </c>
      <c r="AW278" s="12">
        <v>6.57</v>
      </c>
      <c r="AX278" s="12">
        <f t="shared" si="560"/>
        <v>18.067500000000003</v>
      </c>
      <c r="AY278" s="12">
        <f t="shared" si="561"/>
        <v>45.168750000000003</v>
      </c>
      <c r="AZ278" s="12"/>
      <c r="BA278" s="12"/>
      <c r="BB278" s="12"/>
      <c r="BC278" s="12"/>
      <c r="BD278" s="12"/>
      <c r="BE278" s="12"/>
      <c r="BF278" s="13"/>
      <c r="BG278" s="1">
        <f t="shared" si="618"/>
        <v>0.81</v>
      </c>
      <c r="BH278" s="12">
        <f t="shared" si="616"/>
        <v>0.19</v>
      </c>
      <c r="BI278" s="12">
        <f t="shared" si="619"/>
        <v>1</v>
      </c>
    </row>
    <row r="279" spans="2:61" x14ac:dyDescent="0.35">
      <c r="D279" s="12">
        <f t="shared" si="656"/>
        <v>80.86</v>
      </c>
      <c r="E279" s="12">
        <f t="shared" si="613"/>
        <v>125.53190000000001</v>
      </c>
      <c r="F279" s="12">
        <f t="shared" si="620"/>
        <v>329.24511000000007</v>
      </c>
      <c r="G279" s="12">
        <v>23.94</v>
      </c>
      <c r="H279" s="12">
        <f t="shared" si="621"/>
        <v>32.079600000000006</v>
      </c>
      <c r="I279" s="12">
        <f t="shared" si="622"/>
        <v>86.614920000000026</v>
      </c>
      <c r="J279" s="12">
        <v>9.43</v>
      </c>
      <c r="K279" s="12">
        <f t="shared" si="623"/>
        <v>12.636200000000001</v>
      </c>
      <c r="L279" s="12">
        <f t="shared" ref="L279:L342" si="659">K279*2.5</f>
        <v>31.590500000000002</v>
      </c>
      <c r="M279" s="12">
        <v>3.68</v>
      </c>
      <c r="N279" s="12">
        <f t="shared" si="624"/>
        <v>8.6847999999999992</v>
      </c>
      <c r="O279" s="12">
        <f t="shared" si="625"/>
        <v>21.711999999999996</v>
      </c>
      <c r="P279" s="12">
        <v>2.56</v>
      </c>
      <c r="Q279" s="12">
        <f>P279*2.36</f>
        <v>6.0415999999999999</v>
      </c>
      <c r="R279" s="12">
        <f>Q279*2.5</f>
        <v>15.103999999999999</v>
      </c>
      <c r="S279" s="12"/>
      <c r="T279" s="12"/>
      <c r="U279" s="12"/>
      <c r="V279" s="12"/>
      <c r="W279" s="12"/>
      <c r="X279" s="12"/>
      <c r="Y279" s="12"/>
      <c r="Z279" s="12"/>
      <c r="AA279" s="12"/>
      <c r="AB279" s="12">
        <v>13.86</v>
      </c>
      <c r="AC279" s="12">
        <f t="shared" ref="AC279" si="660">AB279*1.34</f>
        <v>18.572400000000002</v>
      </c>
      <c r="AD279" s="12">
        <f t="shared" si="642"/>
        <v>50.145480000000006</v>
      </c>
      <c r="AE279" s="12">
        <v>10.54</v>
      </c>
      <c r="AF279" s="12">
        <f t="shared" si="635"/>
        <v>14.1236</v>
      </c>
      <c r="AG279" s="12">
        <f t="shared" si="548"/>
        <v>38.133720000000004</v>
      </c>
      <c r="AH279" s="12">
        <v>9.18</v>
      </c>
      <c r="AI279" s="12">
        <f t="shared" si="593"/>
        <v>12.3012</v>
      </c>
      <c r="AJ279" s="12">
        <f t="shared" si="594"/>
        <v>33.213239999999999</v>
      </c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>
        <v>7.67</v>
      </c>
      <c r="AX279" s="12">
        <f t="shared" si="560"/>
        <v>21.092500000000001</v>
      </c>
      <c r="AY279" s="12">
        <f t="shared" si="561"/>
        <v>52.731250000000003</v>
      </c>
      <c r="AZ279" s="12"/>
      <c r="BA279" s="12"/>
      <c r="BB279" s="12"/>
      <c r="BC279" s="12"/>
      <c r="BD279" s="12"/>
      <c r="BE279" s="12"/>
      <c r="BF279" s="13"/>
      <c r="BG279" s="1">
        <f t="shared" si="618"/>
        <v>0.81</v>
      </c>
      <c r="BH279" s="12">
        <f t="shared" si="616"/>
        <v>0.19</v>
      </c>
      <c r="BI279" s="12">
        <f t="shared" si="619"/>
        <v>1</v>
      </c>
    </row>
    <row r="280" spans="2:61" x14ac:dyDescent="0.35">
      <c r="B280" t="s">
        <v>39</v>
      </c>
      <c r="C280" t="s">
        <v>51</v>
      </c>
      <c r="D280" s="12">
        <f t="shared" si="656"/>
        <v>81.05</v>
      </c>
      <c r="E280" s="12">
        <f t="shared" si="613"/>
        <v>132.84280000000001</v>
      </c>
      <c r="F280" s="12">
        <f t="shared" si="620"/>
        <v>350.08472</v>
      </c>
      <c r="G280" s="12">
        <v>20.04</v>
      </c>
      <c r="H280" s="12">
        <f t="shared" si="621"/>
        <v>26.8536</v>
      </c>
      <c r="I280" s="12">
        <f t="shared" si="622"/>
        <v>72.504720000000006</v>
      </c>
      <c r="J280" s="12">
        <v>12.37</v>
      </c>
      <c r="K280" s="12">
        <f t="shared" si="623"/>
        <v>16.575800000000001</v>
      </c>
      <c r="L280" s="12">
        <f t="shared" si="659"/>
        <v>41.439500000000002</v>
      </c>
      <c r="M280" s="12">
        <v>3.44</v>
      </c>
      <c r="N280" s="12">
        <f t="shared" si="624"/>
        <v>8.1183999999999994</v>
      </c>
      <c r="O280" s="12">
        <f t="shared" si="625"/>
        <v>20.295999999999999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>
        <v>12.3</v>
      </c>
      <c r="AC280" s="12">
        <f t="shared" ref="AC280" si="661">AB280*1.34</f>
        <v>16.482000000000003</v>
      </c>
      <c r="AD280" s="12">
        <f t="shared" si="642"/>
        <v>44.501400000000011</v>
      </c>
      <c r="AE280" s="12">
        <v>10.19</v>
      </c>
      <c r="AF280" s="12">
        <f t="shared" si="635"/>
        <v>13.6546</v>
      </c>
      <c r="AG280" s="12">
        <f t="shared" si="548"/>
        <v>36.867420000000003</v>
      </c>
      <c r="AH280" s="12">
        <v>8.01</v>
      </c>
      <c r="AI280" s="12">
        <f t="shared" si="593"/>
        <v>10.7334</v>
      </c>
      <c r="AJ280" s="12">
        <f t="shared" si="594"/>
        <v>28.980180000000001</v>
      </c>
      <c r="AK280" s="12"/>
      <c r="AL280" s="12"/>
      <c r="AM280" s="12"/>
      <c r="AN280" s="12"/>
      <c r="AO280" s="12"/>
      <c r="AP280" s="12"/>
      <c r="AQ280" s="12"/>
      <c r="AR280" s="12"/>
      <c r="AS280" s="12"/>
      <c r="AT280" s="12">
        <v>8.06</v>
      </c>
      <c r="AU280" s="12">
        <f t="shared" ref="AU280:AU281" si="662">AT280*2.75</f>
        <v>22.165000000000003</v>
      </c>
      <c r="AV280" s="12">
        <f t="shared" ref="AV280:AV281" si="663">AU280*2.7</f>
        <v>59.845500000000008</v>
      </c>
      <c r="AW280" s="12">
        <v>6.64</v>
      </c>
      <c r="AX280" s="12">
        <f t="shared" si="560"/>
        <v>18.259999999999998</v>
      </c>
      <c r="AY280" s="12">
        <f t="shared" si="561"/>
        <v>45.649999999999991</v>
      </c>
      <c r="AZ280" s="12"/>
      <c r="BA280" s="12"/>
      <c r="BB280" s="12"/>
      <c r="BC280" s="12"/>
      <c r="BD280" s="12"/>
      <c r="BE280" s="12"/>
      <c r="BF280" s="13"/>
      <c r="BG280" s="1">
        <f t="shared" si="618"/>
        <v>0.8</v>
      </c>
      <c r="BH280" s="12">
        <f t="shared" si="616"/>
        <v>0.2</v>
      </c>
      <c r="BI280" s="12">
        <f t="shared" si="619"/>
        <v>1</v>
      </c>
    </row>
    <row r="281" spans="2:61" x14ac:dyDescent="0.35">
      <c r="B281" t="s">
        <v>39</v>
      </c>
      <c r="C281" t="s">
        <v>46</v>
      </c>
      <c r="D281" s="12">
        <f t="shared" si="656"/>
        <v>81.2</v>
      </c>
      <c r="E281" s="12">
        <f t="shared" si="613"/>
        <v>129.06640000000002</v>
      </c>
      <c r="F281" s="12">
        <f t="shared" si="620"/>
        <v>342.41308800000007</v>
      </c>
      <c r="G281" s="12">
        <v>24.696000000000002</v>
      </c>
      <c r="H281" s="12">
        <f t="shared" si="621"/>
        <v>33.092640000000003</v>
      </c>
      <c r="I281" s="12">
        <f t="shared" si="622"/>
        <v>89.350128000000012</v>
      </c>
      <c r="J281" s="12">
        <v>6.1740000000000004</v>
      </c>
      <c r="K281" s="12">
        <f t="shared" si="623"/>
        <v>8.2731600000000007</v>
      </c>
      <c r="L281" s="12">
        <f t="shared" si="659"/>
        <v>20.682900000000004</v>
      </c>
      <c r="M281" s="12">
        <v>4.7</v>
      </c>
      <c r="N281" s="12">
        <f t="shared" si="624"/>
        <v>11.092000000000001</v>
      </c>
      <c r="O281" s="12">
        <f t="shared" si="625"/>
        <v>27.73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>
        <v>14.11</v>
      </c>
      <c r="AC281" s="12">
        <f t="shared" ref="AC281" si="664">AB281*1.34</f>
        <v>18.907399999999999</v>
      </c>
      <c r="AD281" s="12">
        <f t="shared" si="642"/>
        <v>51.049979999999998</v>
      </c>
      <c r="AE281" s="12">
        <v>10.06</v>
      </c>
      <c r="AF281" s="12">
        <f t="shared" si="635"/>
        <v>13.480400000000001</v>
      </c>
      <c r="AG281" s="12">
        <f t="shared" si="548"/>
        <v>36.397080000000003</v>
      </c>
      <c r="AH281" s="12">
        <v>10</v>
      </c>
      <c r="AI281" s="12">
        <f t="shared" si="593"/>
        <v>13.4</v>
      </c>
      <c r="AJ281" s="12">
        <f t="shared" si="594"/>
        <v>36.180000000000007</v>
      </c>
      <c r="AK281" s="12"/>
      <c r="AL281" s="12"/>
      <c r="AM281" s="12"/>
      <c r="AN281" s="12"/>
      <c r="AO281" s="12"/>
      <c r="AP281" s="12"/>
      <c r="AQ281" s="12"/>
      <c r="AR281" s="12"/>
      <c r="AS281" s="12"/>
      <c r="AT281" s="12">
        <v>7.22</v>
      </c>
      <c r="AU281" s="12">
        <f t="shared" si="662"/>
        <v>19.855</v>
      </c>
      <c r="AV281" s="12">
        <f t="shared" si="663"/>
        <v>53.608500000000006</v>
      </c>
      <c r="AW281" s="12">
        <v>2.46</v>
      </c>
      <c r="AX281" s="12">
        <f t="shared" si="560"/>
        <v>6.7649999999999997</v>
      </c>
      <c r="AY281" s="12">
        <f t="shared" si="561"/>
        <v>16.912499999999998</v>
      </c>
      <c r="AZ281" s="12">
        <v>1.78</v>
      </c>
      <c r="BA281" s="12">
        <f>AZ281*2.36</f>
        <v>4.2008000000000001</v>
      </c>
      <c r="BB281" s="12">
        <f>BA281*2.5</f>
        <v>10.502000000000001</v>
      </c>
      <c r="BC281" s="12">
        <f>44.78+8.84</f>
        <v>53.620000000000005</v>
      </c>
      <c r="BD281" s="12">
        <f t="shared" ref="BD281:BD284" si="665">BC281*0.6</f>
        <v>32.172000000000004</v>
      </c>
      <c r="BE281" s="12">
        <f t="shared" ref="BE281:BE284" si="666">BD281*2.5</f>
        <v>80.430000000000007</v>
      </c>
      <c r="BF281" s="13"/>
      <c r="BG281" s="1">
        <f t="shared" si="618"/>
        <v>0.87</v>
      </c>
      <c r="BH281" s="12">
        <f t="shared" si="616"/>
        <v>0.13</v>
      </c>
      <c r="BI281" s="12">
        <f t="shared" si="619"/>
        <v>1</v>
      </c>
    </row>
    <row r="282" spans="2:61" x14ac:dyDescent="0.35">
      <c r="B282" t="s">
        <v>114</v>
      </c>
      <c r="C282" t="s">
        <v>115</v>
      </c>
      <c r="D282" s="12">
        <f t="shared" si="656"/>
        <v>81.28</v>
      </c>
      <c r="E282" s="12">
        <f t="shared" si="613"/>
        <v>119.61800000000002</v>
      </c>
      <c r="F282" s="12">
        <f t="shared" si="620"/>
        <v>315.65564000000001</v>
      </c>
      <c r="G282" s="12">
        <v>24.96</v>
      </c>
      <c r="H282" s="12">
        <f t="shared" si="621"/>
        <v>33.446400000000004</v>
      </c>
      <c r="I282" s="12">
        <f t="shared" si="622"/>
        <v>90.30528000000001</v>
      </c>
      <c r="J282" s="12">
        <v>9.61</v>
      </c>
      <c r="K282" s="12">
        <f t="shared" si="623"/>
        <v>12.8774</v>
      </c>
      <c r="L282" s="12">
        <f t="shared" si="659"/>
        <v>32.1935</v>
      </c>
      <c r="M282" s="12">
        <v>4.0199999999999996</v>
      </c>
      <c r="N282" s="12">
        <f t="shared" si="624"/>
        <v>9.4871999999999979</v>
      </c>
      <c r="O282" s="12">
        <f t="shared" si="625"/>
        <v>23.717999999999996</v>
      </c>
      <c r="P282" s="12">
        <v>3.57</v>
      </c>
      <c r="Q282" s="12">
        <f t="shared" ref="Q282:Q285" si="667">P282*2.36</f>
        <v>8.4251999999999985</v>
      </c>
      <c r="R282" s="12">
        <f t="shared" ref="R282:R285" si="668">Q282*2.5</f>
        <v>21.062999999999995</v>
      </c>
      <c r="S282" s="12"/>
      <c r="T282" s="12"/>
      <c r="U282" s="12"/>
      <c r="V282" s="12"/>
      <c r="W282" s="12"/>
      <c r="X282" s="12"/>
      <c r="Y282" s="12"/>
      <c r="Z282" s="12"/>
      <c r="AA282" s="12"/>
      <c r="AB282" s="12">
        <v>14.56</v>
      </c>
      <c r="AC282" s="12">
        <f t="shared" ref="AC282" si="669">AB282*1.34</f>
        <v>19.510400000000001</v>
      </c>
      <c r="AD282" s="12">
        <f t="shared" si="642"/>
        <v>52.678080000000008</v>
      </c>
      <c r="AE282" s="12">
        <v>11.4</v>
      </c>
      <c r="AF282" s="12">
        <f t="shared" si="635"/>
        <v>15.276000000000002</v>
      </c>
      <c r="AG282" s="12">
        <f t="shared" si="548"/>
        <v>41.245200000000004</v>
      </c>
      <c r="AH282" s="12">
        <v>11.06</v>
      </c>
      <c r="AI282" s="12">
        <f t="shared" si="593"/>
        <v>14.820400000000001</v>
      </c>
      <c r="AJ282" s="12">
        <f t="shared" si="594"/>
        <v>40.015080000000005</v>
      </c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>
        <v>2.1</v>
      </c>
      <c r="AX282" s="12">
        <f t="shared" si="560"/>
        <v>5.7750000000000004</v>
      </c>
      <c r="AY282" s="12">
        <f t="shared" si="561"/>
        <v>14.4375</v>
      </c>
      <c r="AZ282" s="12"/>
      <c r="BA282" s="12"/>
      <c r="BB282" s="12"/>
      <c r="BC282" s="12">
        <f>29.91+15.23</f>
        <v>45.14</v>
      </c>
      <c r="BD282" s="12">
        <f t="shared" si="665"/>
        <v>27.084</v>
      </c>
      <c r="BE282" s="12">
        <f t="shared" si="666"/>
        <v>67.709999999999994</v>
      </c>
      <c r="BF282" s="13"/>
      <c r="BG282" s="1">
        <f t="shared" si="618"/>
        <v>0.79</v>
      </c>
      <c r="BH282" s="12">
        <f t="shared" si="616"/>
        <v>0.21</v>
      </c>
      <c r="BI282" s="12">
        <f t="shared" si="619"/>
        <v>1</v>
      </c>
    </row>
    <row r="283" spans="2:61" x14ac:dyDescent="0.35">
      <c r="B283" t="s">
        <v>92</v>
      </c>
      <c r="C283" t="s">
        <v>93</v>
      </c>
      <c r="D283" s="12">
        <f t="shared" si="656"/>
        <v>81.650000000000006</v>
      </c>
      <c r="E283" s="12">
        <f t="shared" si="613"/>
        <v>133.69720000000004</v>
      </c>
      <c r="F283" s="12">
        <f t="shared" si="620"/>
        <v>352.799104</v>
      </c>
      <c r="G283" s="12">
        <v>21.528000000000002</v>
      </c>
      <c r="H283" s="12">
        <f t="shared" si="621"/>
        <v>28.847520000000006</v>
      </c>
      <c r="I283" s="12">
        <f t="shared" si="622"/>
        <v>77.888304000000019</v>
      </c>
      <c r="J283" s="12">
        <v>5.3820000000000006</v>
      </c>
      <c r="K283" s="12">
        <f t="shared" si="623"/>
        <v>7.2118800000000016</v>
      </c>
      <c r="L283" s="12">
        <f t="shared" si="659"/>
        <v>18.029700000000005</v>
      </c>
      <c r="M283" s="12">
        <v>3.91</v>
      </c>
      <c r="N283" s="12">
        <f t="shared" si="624"/>
        <v>9.2276000000000007</v>
      </c>
      <c r="O283" s="12">
        <f t="shared" si="625"/>
        <v>23.069000000000003</v>
      </c>
      <c r="P283" s="12">
        <v>3.91</v>
      </c>
      <c r="Q283" s="12">
        <f t="shared" si="667"/>
        <v>9.2276000000000007</v>
      </c>
      <c r="R283" s="12">
        <f t="shared" si="668"/>
        <v>23.069000000000003</v>
      </c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14.47</v>
      </c>
      <c r="AC283" s="12">
        <f t="shared" ref="AC283" si="670">AB283*1.34</f>
        <v>19.389800000000001</v>
      </c>
      <c r="AD283" s="12">
        <f t="shared" si="642"/>
        <v>52.352460000000008</v>
      </c>
      <c r="AE283" s="12">
        <v>12.35</v>
      </c>
      <c r="AF283" s="12">
        <f t="shared" si="635"/>
        <v>16.548999999999999</v>
      </c>
      <c r="AG283" s="12">
        <f t="shared" si="548"/>
        <v>44.682300000000005</v>
      </c>
      <c r="AH283" s="12">
        <v>7.88</v>
      </c>
      <c r="AI283" s="12">
        <f t="shared" si="593"/>
        <v>10.559200000000001</v>
      </c>
      <c r="AJ283" s="12">
        <f t="shared" si="594"/>
        <v>28.509840000000004</v>
      </c>
      <c r="AK283" s="12"/>
      <c r="AL283" s="12"/>
      <c r="AM283" s="12"/>
      <c r="AN283" s="12"/>
      <c r="AO283" s="12"/>
      <c r="AP283" s="12"/>
      <c r="AQ283" s="12"/>
      <c r="AR283" s="12"/>
      <c r="AS283" s="12"/>
      <c r="AT283" s="12">
        <v>6.34</v>
      </c>
      <c r="AU283" s="12">
        <f t="shared" ref="AU283:AU284" si="671">AT283*2.75</f>
        <v>17.434999999999999</v>
      </c>
      <c r="AV283" s="12">
        <f t="shared" ref="AV283:AV284" si="672">AU283*2.7</f>
        <v>47.0745</v>
      </c>
      <c r="AW283" s="12">
        <v>3.52</v>
      </c>
      <c r="AX283" s="12">
        <f t="shared" si="560"/>
        <v>9.68</v>
      </c>
      <c r="AY283" s="12">
        <f t="shared" si="561"/>
        <v>24.2</v>
      </c>
      <c r="AZ283" s="12">
        <v>2.36</v>
      </c>
      <c r="BA283" s="12">
        <f>AZ283*2.36</f>
        <v>5.5695999999999994</v>
      </c>
      <c r="BB283" s="12">
        <f>BA283*2.5</f>
        <v>13.923999999999999</v>
      </c>
      <c r="BC283" s="12">
        <v>36.15</v>
      </c>
      <c r="BD283" s="12">
        <f t="shared" si="665"/>
        <v>21.689999999999998</v>
      </c>
      <c r="BE283" s="12">
        <f t="shared" si="666"/>
        <v>54.224999999999994</v>
      </c>
      <c r="BF283" s="13"/>
      <c r="BG283" s="1">
        <f t="shared" si="618"/>
        <v>0.84</v>
      </c>
      <c r="BH283" s="12">
        <f t="shared" si="616"/>
        <v>0.16</v>
      </c>
      <c r="BI283" s="12">
        <f t="shared" si="619"/>
        <v>1</v>
      </c>
    </row>
    <row r="284" spans="2:61" x14ac:dyDescent="0.35">
      <c r="B284" t="s">
        <v>101</v>
      </c>
      <c r="C284" t="s">
        <v>107</v>
      </c>
      <c r="D284" s="12">
        <f t="shared" si="656"/>
        <v>81.96</v>
      </c>
      <c r="E284" s="12">
        <f t="shared" si="613"/>
        <v>131.78579999999999</v>
      </c>
      <c r="F284" s="12">
        <f t="shared" si="620"/>
        <v>347.36942000000005</v>
      </c>
      <c r="G284" s="12">
        <v>22.19</v>
      </c>
      <c r="H284" s="12">
        <f t="shared" si="621"/>
        <v>29.734600000000004</v>
      </c>
      <c r="I284" s="12">
        <f t="shared" si="622"/>
        <v>80.283420000000021</v>
      </c>
      <c r="J284" s="12">
        <v>11.58</v>
      </c>
      <c r="K284" s="12">
        <f t="shared" si="623"/>
        <v>15.517200000000001</v>
      </c>
      <c r="L284" s="12">
        <f t="shared" si="659"/>
        <v>38.792999999999999</v>
      </c>
      <c r="M284" s="12">
        <v>4.04</v>
      </c>
      <c r="N284" s="12">
        <f t="shared" si="624"/>
        <v>9.5343999999999998</v>
      </c>
      <c r="O284" s="12">
        <f t="shared" si="625"/>
        <v>23.835999999999999</v>
      </c>
      <c r="P284" s="12">
        <v>3.61</v>
      </c>
      <c r="Q284" s="12">
        <f t="shared" si="667"/>
        <v>8.5195999999999987</v>
      </c>
      <c r="R284" s="12">
        <f t="shared" si="668"/>
        <v>21.298999999999996</v>
      </c>
      <c r="S284" s="12"/>
      <c r="T284" s="12"/>
      <c r="U284" s="12"/>
      <c r="V284" s="12"/>
      <c r="W284" s="12"/>
      <c r="X284" s="12"/>
      <c r="Y284" s="12"/>
      <c r="Z284" s="12"/>
      <c r="AA284" s="12"/>
      <c r="AB284" s="12">
        <v>11.19</v>
      </c>
      <c r="AC284" s="12">
        <f t="shared" ref="AC284" si="673">AB284*1.34</f>
        <v>14.9946</v>
      </c>
      <c r="AD284" s="12">
        <f t="shared" si="642"/>
        <v>40.485420000000005</v>
      </c>
      <c r="AE284" s="12">
        <v>10.050000000000001</v>
      </c>
      <c r="AF284" s="12">
        <f t="shared" si="635"/>
        <v>13.467000000000002</v>
      </c>
      <c r="AG284" s="12">
        <f t="shared" si="548"/>
        <v>36.360900000000008</v>
      </c>
      <c r="AH284" s="12">
        <v>9.26</v>
      </c>
      <c r="AI284" s="12">
        <f t="shared" si="593"/>
        <v>12.4084</v>
      </c>
      <c r="AJ284" s="12">
        <f t="shared" si="594"/>
        <v>33.502680000000005</v>
      </c>
      <c r="AK284" s="12"/>
      <c r="AL284" s="12"/>
      <c r="AM284" s="12"/>
      <c r="AN284" s="12"/>
      <c r="AO284" s="12"/>
      <c r="AP284" s="12"/>
      <c r="AQ284" s="12"/>
      <c r="AR284" s="12"/>
      <c r="AS284" s="12"/>
      <c r="AT284" s="12">
        <v>6.88</v>
      </c>
      <c r="AU284" s="12">
        <f t="shared" si="671"/>
        <v>18.919999999999998</v>
      </c>
      <c r="AV284" s="12">
        <f t="shared" si="672"/>
        <v>51.083999999999996</v>
      </c>
      <c r="AW284" s="12">
        <v>3.16</v>
      </c>
      <c r="AX284" s="12">
        <f t="shared" si="560"/>
        <v>8.6900000000000013</v>
      </c>
      <c r="AY284" s="12">
        <f t="shared" si="561"/>
        <v>21.725000000000001</v>
      </c>
      <c r="AZ284" s="12"/>
      <c r="BA284" s="12"/>
      <c r="BB284" s="12"/>
      <c r="BC284" s="12">
        <v>9.48</v>
      </c>
      <c r="BD284" s="12">
        <f t="shared" si="665"/>
        <v>5.6879999999999997</v>
      </c>
      <c r="BE284" s="12">
        <f t="shared" si="666"/>
        <v>14.219999999999999</v>
      </c>
      <c r="BF284" s="13"/>
      <c r="BG284" s="1">
        <f t="shared" si="618"/>
        <v>0.77</v>
      </c>
      <c r="BH284" s="12">
        <f t="shared" si="616"/>
        <v>0.23</v>
      </c>
      <c r="BI284" s="12">
        <f t="shared" si="619"/>
        <v>1</v>
      </c>
    </row>
    <row r="285" spans="2:61" x14ac:dyDescent="0.35">
      <c r="B285" t="s">
        <v>85</v>
      </c>
      <c r="C285" t="s">
        <v>87</v>
      </c>
      <c r="D285" s="12">
        <f t="shared" si="656"/>
        <v>82.070000000000007</v>
      </c>
      <c r="E285" s="12">
        <f t="shared" si="613"/>
        <v>117.98080000000002</v>
      </c>
      <c r="F285" s="12">
        <f t="shared" si="620"/>
        <v>312.96910400000002</v>
      </c>
      <c r="G285" s="12">
        <v>27.968000000000004</v>
      </c>
      <c r="H285" s="12">
        <f t="shared" si="621"/>
        <v>37.477120000000006</v>
      </c>
      <c r="I285" s="12">
        <f t="shared" si="622"/>
        <v>101.18822400000002</v>
      </c>
      <c r="J285" s="12">
        <v>6.9920000000000009</v>
      </c>
      <c r="K285" s="12">
        <f t="shared" si="623"/>
        <v>9.3692800000000016</v>
      </c>
      <c r="L285" s="12">
        <f t="shared" si="659"/>
        <v>23.423200000000005</v>
      </c>
      <c r="M285" s="12">
        <v>3.97</v>
      </c>
      <c r="N285" s="12">
        <f t="shared" si="624"/>
        <v>9.3691999999999993</v>
      </c>
      <c r="O285" s="12">
        <f t="shared" si="625"/>
        <v>23.422999999999998</v>
      </c>
      <c r="P285" s="12">
        <v>3.88</v>
      </c>
      <c r="Q285" s="12">
        <f t="shared" si="667"/>
        <v>9.1567999999999987</v>
      </c>
      <c r="R285" s="12">
        <f t="shared" si="668"/>
        <v>22.891999999999996</v>
      </c>
      <c r="S285" s="12"/>
      <c r="T285" s="12"/>
      <c r="U285" s="12"/>
      <c r="V285" s="12"/>
      <c r="W285" s="12"/>
      <c r="X285" s="12"/>
      <c r="Y285" s="12"/>
      <c r="Z285" s="12"/>
      <c r="AA285" s="12"/>
      <c r="AB285" s="12">
        <v>13.93</v>
      </c>
      <c r="AC285" s="12">
        <f t="shared" ref="AC285" si="674">AB285*1.34</f>
        <v>18.6662</v>
      </c>
      <c r="AD285" s="12">
        <f t="shared" si="642"/>
        <v>50.398740000000004</v>
      </c>
      <c r="AE285" s="12">
        <v>13.73</v>
      </c>
      <c r="AF285" s="12">
        <f t="shared" si="635"/>
        <v>18.398200000000003</v>
      </c>
      <c r="AG285" s="12">
        <f t="shared" si="548"/>
        <v>49.675140000000013</v>
      </c>
      <c r="AH285" s="12">
        <v>11.6</v>
      </c>
      <c r="AI285" s="12">
        <f t="shared" si="593"/>
        <v>15.544</v>
      </c>
      <c r="AJ285" s="12">
        <f t="shared" si="594"/>
        <v>41.968800000000002</v>
      </c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3"/>
      <c r="BG285" s="1">
        <f t="shared" si="618"/>
        <v>0.82</v>
      </c>
      <c r="BH285" s="12">
        <f t="shared" si="616"/>
        <v>0.18</v>
      </c>
      <c r="BI285" s="12">
        <f t="shared" si="619"/>
        <v>1</v>
      </c>
    </row>
    <row r="286" spans="2:61" x14ac:dyDescent="0.35">
      <c r="B286" t="s">
        <v>39</v>
      </c>
      <c r="C286" t="s">
        <v>68</v>
      </c>
      <c r="D286" s="12">
        <f t="shared" si="656"/>
        <v>82.240000000000009</v>
      </c>
      <c r="E286" s="12">
        <f t="shared" si="613"/>
        <v>128.5307</v>
      </c>
      <c r="F286" s="12">
        <f t="shared" si="620"/>
        <v>338.37119000000007</v>
      </c>
      <c r="G286" s="12">
        <v>21.18</v>
      </c>
      <c r="H286" s="12">
        <f t="shared" si="621"/>
        <v>28.3812</v>
      </c>
      <c r="I286" s="12">
        <f t="shared" si="622"/>
        <v>76.62924000000001</v>
      </c>
      <c r="J286" s="12">
        <v>11.51</v>
      </c>
      <c r="K286" s="12">
        <f t="shared" si="623"/>
        <v>15.423400000000001</v>
      </c>
      <c r="L286" s="12">
        <f t="shared" si="659"/>
        <v>38.558500000000002</v>
      </c>
      <c r="M286" s="12">
        <v>4.16</v>
      </c>
      <c r="N286" s="12">
        <f t="shared" si="624"/>
        <v>9.8176000000000005</v>
      </c>
      <c r="O286" s="12">
        <f t="shared" si="625"/>
        <v>24.544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>
        <v>12</v>
      </c>
      <c r="AC286" s="12">
        <f t="shared" ref="AC286" si="675">AB286*1.34</f>
        <v>16.080000000000002</v>
      </c>
      <c r="AD286" s="12">
        <f t="shared" si="642"/>
        <v>43.416000000000011</v>
      </c>
      <c r="AE286" s="12">
        <v>8.6</v>
      </c>
      <c r="AF286" s="12">
        <f t="shared" si="635"/>
        <v>11.524000000000001</v>
      </c>
      <c r="AG286" s="12">
        <f t="shared" si="548"/>
        <v>31.114800000000006</v>
      </c>
      <c r="AH286" s="12">
        <v>7.44</v>
      </c>
      <c r="AI286" s="12">
        <f t="shared" si="593"/>
        <v>9.9696000000000016</v>
      </c>
      <c r="AJ286" s="12">
        <f t="shared" si="594"/>
        <v>26.917920000000006</v>
      </c>
      <c r="AK286" s="12">
        <v>7.36</v>
      </c>
      <c r="AL286" s="12">
        <f t="shared" ref="AL286:AL287" si="676">AK286*1.34</f>
        <v>9.8624000000000009</v>
      </c>
      <c r="AM286" s="12">
        <f t="shared" ref="AM286:AM287" si="677">AL286*2.7</f>
        <v>26.628480000000003</v>
      </c>
      <c r="AN286" s="12"/>
      <c r="AO286" s="12"/>
      <c r="AP286" s="12"/>
      <c r="AQ286" s="12"/>
      <c r="AR286" s="12"/>
      <c r="AS286" s="12"/>
      <c r="AT286" s="12">
        <v>3.42</v>
      </c>
      <c r="AU286" s="12">
        <f t="shared" ref="AU286:AU294" si="678">AT286*2.75</f>
        <v>9.4049999999999994</v>
      </c>
      <c r="AV286" s="12">
        <f t="shared" ref="AV286:AV294" si="679">AU286*2.7</f>
        <v>25.3935</v>
      </c>
      <c r="AW286" s="12">
        <v>6.57</v>
      </c>
      <c r="AX286" s="12">
        <f t="shared" ref="AX286:AX293" si="680">AW286*2.75</f>
        <v>18.067500000000003</v>
      </c>
      <c r="AY286" s="12">
        <f t="shared" ref="AY286:AY293" si="681">AX286*2.5</f>
        <v>45.168750000000003</v>
      </c>
      <c r="AZ286" s="12"/>
      <c r="BA286" s="12"/>
      <c r="BB286" s="12"/>
      <c r="BC286" s="12"/>
      <c r="BD286" s="12"/>
      <c r="BE286" s="12"/>
      <c r="BF286" s="13"/>
      <c r="BG286" s="1">
        <f t="shared" si="618"/>
        <v>0.81</v>
      </c>
      <c r="BH286" s="12">
        <f t="shared" si="616"/>
        <v>0.19</v>
      </c>
      <c r="BI286" s="12">
        <f t="shared" si="619"/>
        <v>1</v>
      </c>
    </row>
    <row r="287" spans="2:61" x14ac:dyDescent="0.35">
      <c r="B287" t="s">
        <v>39</v>
      </c>
      <c r="C287" t="s">
        <v>66</v>
      </c>
      <c r="D287" s="12">
        <f t="shared" si="656"/>
        <v>82.34</v>
      </c>
      <c r="E287" s="12">
        <f t="shared" si="613"/>
        <v>129.24610000000001</v>
      </c>
      <c r="F287" s="12">
        <f t="shared" si="620"/>
        <v>341.53361000000007</v>
      </c>
      <c r="G287" s="12">
        <v>20.51</v>
      </c>
      <c r="H287" s="12">
        <f t="shared" si="621"/>
        <v>27.483400000000003</v>
      </c>
      <c r="I287" s="12">
        <f t="shared" si="622"/>
        <v>74.205180000000013</v>
      </c>
      <c r="J287" s="12">
        <v>10.36</v>
      </c>
      <c r="K287" s="12">
        <f t="shared" si="623"/>
        <v>13.882400000000001</v>
      </c>
      <c r="L287" s="12">
        <f t="shared" si="659"/>
        <v>34.706000000000003</v>
      </c>
      <c r="M287" s="12">
        <v>3.79</v>
      </c>
      <c r="N287" s="12">
        <f t="shared" si="624"/>
        <v>8.9443999999999999</v>
      </c>
      <c r="O287" s="12">
        <f t="shared" si="625"/>
        <v>22.361000000000001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>
        <v>10.55</v>
      </c>
      <c r="AC287" s="12">
        <f t="shared" ref="AC287" si="682">AB287*1.34</f>
        <v>14.137000000000002</v>
      </c>
      <c r="AD287" s="12">
        <f t="shared" si="642"/>
        <v>38.169900000000005</v>
      </c>
      <c r="AE287" s="12">
        <v>10.53</v>
      </c>
      <c r="AF287" s="12">
        <f t="shared" si="635"/>
        <v>14.110200000000001</v>
      </c>
      <c r="AG287" s="12">
        <f t="shared" si="548"/>
        <v>38.097540000000002</v>
      </c>
      <c r="AH287" s="12">
        <v>8.0299999999999994</v>
      </c>
      <c r="AI287" s="12">
        <f t="shared" si="593"/>
        <v>10.760199999999999</v>
      </c>
      <c r="AJ287" s="12">
        <f t="shared" si="594"/>
        <v>29.05254</v>
      </c>
      <c r="AK287" s="12">
        <v>7.9</v>
      </c>
      <c r="AL287" s="12">
        <f t="shared" si="676"/>
        <v>10.586</v>
      </c>
      <c r="AM287" s="12">
        <f t="shared" si="677"/>
        <v>28.582200000000004</v>
      </c>
      <c r="AN287" s="12"/>
      <c r="AO287" s="12"/>
      <c r="AP287" s="12"/>
      <c r="AQ287" s="12"/>
      <c r="AR287" s="12"/>
      <c r="AS287" s="12"/>
      <c r="AT287" s="12">
        <v>5.46</v>
      </c>
      <c r="AU287" s="12">
        <f t="shared" si="678"/>
        <v>15.015000000000001</v>
      </c>
      <c r="AV287" s="12">
        <f t="shared" si="679"/>
        <v>40.540500000000002</v>
      </c>
      <c r="AW287" s="12">
        <v>5.21</v>
      </c>
      <c r="AX287" s="12">
        <f t="shared" si="680"/>
        <v>14.327500000000001</v>
      </c>
      <c r="AY287" s="12">
        <f t="shared" si="681"/>
        <v>35.818750000000001</v>
      </c>
      <c r="AZ287" s="12"/>
      <c r="BA287" s="12"/>
      <c r="BB287" s="12"/>
      <c r="BC287" s="12">
        <v>2.1</v>
      </c>
      <c r="BD287" s="12">
        <f t="shared" ref="BD287:BD289" si="683">BC287*0.6</f>
        <v>1.26</v>
      </c>
      <c r="BE287" s="12">
        <f t="shared" ref="BE287:BE289" si="684">BD287*2.5</f>
        <v>3.15</v>
      </c>
      <c r="BF287" s="13"/>
      <c r="BG287" s="1">
        <f t="shared" si="618"/>
        <v>0.83</v>
      </c>
      <c r="BH287" s="12">
        <f t="shared" si="616"/>
        <v>0.17</v>
      </c>
      <c r="BI287" s="12">
        <f t="shared" si="619"/>
        <v>1</v>
      </c>
    </row>
    <row r="288" spans="2:61" x14ac:dyDescent="0.35">
      <c r="B288" t="s">
        <v>39</v>
      </c>
      <c r="C288" t="s">
        <v>46</v>
      </c>
      <c r="D288" s="12">
        <f t="shared" si="656"/>
        <v>82.4</v>
      </c>
      <c r="E288" s="12">
        <f t="shared" si="613"/>
        <v>132.75039999999998</v>
      </c>
      <c r="F288" s="12">
        <f t="shared" si="620"/>
        <v>350.24569600000001</v>
      </c>
      <c r="G288" s="12">
        <v>23.832000000000001</v>
      </c>
      <c r="H288" s="12">
        <f t="shared" si="621"/>
        <v>31.934880000000003</v>
      </c>
      <c r="I288" s="12">
        <f t="shared" si="622"/>
        <v>86.224176000000014</v>
      </c>
      <c r="J288" s="12">
        <v>5.9580000000000002</v>
      </c>
      <c r="K288" s="12">
        <f t="shared" si="623"/>
        <v>7.9837200000000008</v>
      </c>
      <c r="L288" s="12">
        <f t="shared" si="659"/>
        <v>19.959300000000002</v>
      </c>
      <c r="M288" s="12">
        <v>3.77</v>
      </c>
      <c r="N288" s="12">
        <f t="shared" si="624"/>
        <v>8.8971999999999998</v>
      </c>
      <c r="O288" s="12">
        <f t="shared" si="625"/>
        <v>22.242999999999999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>
        <v>13.97</v>
      </c>
      <c r="AC288" s="12">
        <f t="shared" ref="AC288" si="685">AB288*1.34</f>
        <v>18.719800000000003</v>
      </c>
      <c r="AD288" s="12">
        <f t="shared" si="642"/>
        <v>50.54346000000001</v>
      </c>
      <c r="AE288" s="12">
        <v>10.09</v>
      </c>
      <c r="AF288" s="12">
        <f t="shared" si="635"/>
        <v>13.5206</v>
      </c>
      <c r="AG288" s="12">
        <f t="shared" si="548"/>
        <v>36.50562</v>
      </c>
      <c r="AH288" s="12">
        <v>9.98</v>
      </c>
      <c r="AI288" s="12">
        <f t="shared" si="593"/>
        <v>13.373200000000001</v>
      </c>
      <c r="AJ288" s="12">
        <f t="shared" si="594"/>
        <v>36.107640000000004</v>
      </c>
      <c r="AK288" s="12"/>
      <c r="AL288" s="12"/>
      <c r="AM288" s="12"/>
      <c r="AN288" s="12"/>
      <c r="AO288" s="12"/>
      <c r="AP288" s="12"/>
      <c r="AQ288" s="12"/>
      <c r="AR288" s="12"/>
      <c r="AS288" s="12"/>
      <c r="AT288" s="12">
        <v>5.2</v>
      </c>
      <c r="AU288" s="12">
        <f t="shared" si="678"/>
        <v>14.3</v>
      </c>
      <c r="AV288" s="12">
        <f t="shared" si="679"/>
        <v>38.610000000000007</v>
      </c>
      <c r="AW288" s="12">
        <v>3.5</v>
      </c>
      <c r="AX288" s="12">
        <f t="shared" si="680"/>
        <v>9.625</v>
      </c>
      <c r="AY288" s="12">
        <f t="shared" si="681"/>
        <v>24.0625</v>
      </c>
      <c r="AZ288" s="12">
        <v>6.1</v>
      </c>
      <c r="BA288" s="12">
        <f>AZ288*2.36</f>
        <v>14.395999999999999</v>
      </c>
      <c r="BB288" s="12">
        <f>BA288*2.5</f>
        <v>35.989999999999995</v>
      </c>
      <c r="BC288" s="12">
        <v>9.32</v>
      </c>
      <c r="BD288" s="12">
        <f t="shared" si="683"/>
        <v>5.5919999999999996</v>
      </c>
      <c r="BE288" s="12">
        <f t="shared" si="684"/>
        <v>13.979999999999999</v>
      </c>
      <c r="BF288" s="13"/>
      <c r="BG288" s="1">
        <f t="shared" si="618"/>
        <v>0.88</v>
      </c>
      <c r="BH288" s="12">
        <f t="shared" si="616"/>
        <v>0.12</v>
      </c>
      <c r="BI288" s="12">
        <f t="shared" si="619"/>
        <v>1</v>
      </c>
    </row>
    <row r="289" spans="2:61" x14ac:dyDescent="0.35">
      <c r="B289" t="s">
        <v>114</v>
      </c>
      <c r="C289" t="s">
        <v>115</v>
      </c>
      <c r="D289" s="12">
        <f t="shared" si="656"/>
        <v>82.42</v>
      </c>
      <c r="E289" s="12">
        <f t="shared" si="613"/>
        <v>128.99030000000002</v>
      </c>
      <c r="F289" s="12">
        <f t="shared" si="620"/>
        <v>340.84420999999998</v>
      </c>
      <c r="G289" s="12">
        <v>23.04</v>
      </c>
      <c r="H289" s="12">
        <f t="shared" si="621"/>
        <v>30.8736</v>
      </c>
      <c r="I289" s="12">
        <f t="shared" si="622"/>
        <v>83.358720000000005</v>
      </c>
      <c r="J289" s="12">
        <v>9.1300000000000008</v>
      </c>
      <c r="K289" s="12">
        <f t="shared" si="623"/>
        <v>12.234200000000001</v>
      </c>
      <c r="L289" s="12">
        <f t="shared" si="659"/>
        <v>30.585500000000003</v>
      </c>
      <c r="M289" s="12">
        <v>4.04</v>
      </c>
      <c r="N289" s="12">
        <f t="shared" si="624"/>
        <v>9.5343999999999998</v>
      </c>
      <c r="O289" s="12">
        <f t="shared" si="625"/>
        <v>23.835999999999999</v>
      </c>
      <c r="P289" s="12">
        <v>3.79</v>
      </c>
      <c r="Q289" s="12">
        <f t="shared" ref="Q289:Q290" si="686">P289*2.36</f>
        <v>8.9443999999999999</v>
      </c>
      <c r="R289" s="12">
        <f t="shared" ref="R289:R290" si="687">Q289*2.5</f>
        <v>22.361000000000001</v>
      </c>
      <c r="S289" s="12"/>
      <c r="T289" s="12"/>
      <c r="U289" s="12"/>
      <c r="V289" s="12"/>
      <c r="W289" s="12"/>
      <c r="X289" s="12"/>
      <c r="Y289" s="12"/>
      <c r="Z289" s="12"/>
      <c r="AA289" s="12"/>
      <c r="AB289" s="12">
        <v>14.91</v>
      </c>
      <c r="AC289" s="12">
        <f t="shared" ref="AC289" si="688">AB289*1.34</f>
        <v>19.979400000000002</v>
      </c>
      <c r="AD289" s="12">
        <f t="shared" si="642"/>
        <v>53.94438000000001</v>
      </c>
      <c r="AE289" s="12">
        <v>10.75</v>
      </c>
      <c r="AF289" s="12">
        <f t="shared" si="635"/>
        <v>14.405000000000001</v>
      </c>
      <c r="AG289" s="12">
        <f t="shared" si="548"/>
        <v>38.893500000000003</v>
      </c>
      <c r="AH289" s="12">
        <v>9.27</v>
      </c>
      <c r="AI289" s="12">
        <f t="shared" si="593"/>
        <v>12.421799999999999</v>
      </c>
      <c r="AJ289" s="12">
        <f t="shared" si="594"/>
        <v>33.53886</v>
      </c>
      <c r="AK289" s="12"/>
      <c r="AL289" s="12"/>
      <c r="AM289" s="12"/>
      <c r="AN289" s="12"/>
      <c r="AO289" s="12"/>
      <c r="AP289" s="12"/>
      <c r="AQ289" s="12"/>
      <c r="AR289" s="12"/>
      <c r="AS289" s="12"/>
      <c r="AT289" s="12">
        <v>5.15</v>
      </c>
      <c r="AU289" s="12">
        <f t="shared" si="678"/>
        <v>14.162500000000001</v>
      </c>
      <c r="AV289" s="12">
        <f t="shared" si="679"/>
        <v>38.238750000000003</v>
      </c>
      <c r="AW289" s="12">
        <v>2.34</v>
      </c>
      <c r="AX289" s="12">
        <f t="shared" si="680"/>
        <v>6.4349999999999996</v>
      </c>
      <c r="AY289" s="12">
        <f t="shared" si="681"/>
        <v>16.087499999999999</v>
      </c>
      <c r="AZ289" s="12"/>
      <c r="BA289" s="12"/>
      <c r="BB289" s="12"/>
      <c r="BC289" s="12">
        <v>20.56</v>
      </c>
      <c r="BD289" s="12">
        <f t="shared" si="683"/>
        <v>12.335999999999999</v>
      </c>
      <c r="BE289" s="12">
        <f t="shared" si="684"/>
        <v>30.839999999999996</v>
      </c>
      <c r="BF289" s="13"/>
      <c r="BG289" s="1">
        <f t="shared" si="618"/>
        <v>0.79</v>
      </c>
      <c r="BH289" s="12">
        <f t="shared" si="616"/>
        <v>0.21</v>
      </c>
      <c r="BI289" s="12">
        <f t="shared" si="619"/>
        <v>1</v>
      </c>
    </row>
    <row r="290" spans="2:61" x14ac:dyDescent="0.35">
      <c r="B290" t="s">
        <v>39</v>
      </c>
      <c r="C290" t="s">
        <v>74</v>
      </c>
      <c r="D290" s="12">
        <f t="shared" si="656"/>
        <v>82.549999999999983</v>
      </c>
      <c r="E290" s="12">
        <f t="shared" si="613"/>
        <v>131.64100000000002</v>
      </c>
      <c r="F290" s="12">
        <f t="shared" si="620"/>
        <v>346.63280000000003</v>
      </c>
      <c r="G290" s="12">
        <v>20.149999999999999</v>
      </c>
      <c r="H290" s="12">
        <f t="shared" si="621"/>
        <v>27.001000000000001</v>
      </c>
      <c r="I290" s="12">
        <f t="shared" si="622"/>
        <v>72.90270000000001</v>
      </c>
      <c r="J290" s="12">
        <v>8.6999999999999993</v>
      </c>
      <c r="K290" s="12">
        <f t="shared" si="623"/>
        <v>11.657999999999999</v>
      </c>
      <c r="L290" s="12">
        <f t="shared" si="659"/>
        <v>29.145</v>
      </c>
      <c r="M290" s="12">
        <v>3.55</v>
      </c>
      <c r="N290" s="12">
        <f t="shared" si="624"/>
        <v>8.3779999999999983</v>
      </c>
      <c r="O290" s="12">
        <f t="shared" si="625"/>
        <v>20.944999999999997</v>
      </c>
      <c r="P290" s="12">
        <v>3.1</v>
      </c>
      <c r="Q290" s="12">
        <f t="shared" si="686"/>
        <v>7.3159999999999998</v>
      </c>
      <c r="R290" s="12">
        <f t="shared" si="687"/>
        <v>18.29</v>
      </c>
      <c r="S290" s="12"/>
      <c r="T290" s="12"/>
      <c r="U290" s="12"/>
      <c r="V290" s="12"/>
      <c r="W290" s="12"/>
      <c r="X290" s="12"/>
      <c r="Y290" s="12"/>
      <c r="Z290" s="12"/>
      <c r="AA290" s="12"/>
      <c r="AB290" s="12">
        <v>12.8</v>
      </c>
      <c r="AC290" s="12">
        <f t="shared" ref="AC290" si="689">AB290*1.34</f>
        <v>17.152000000000001</v>
      </c>
      <c r="AD290" s="12">
        <f t="shared" si="642"/>
        <v>46.310400000000008</v>
      </c>
      <c r="AE290" s="12">
        <v>8.65</v>
      </c>
      <c r="AF290" s="12">
        <f t="shared" si="635"/>
        <v>11.591000000000001</v>
      </c>
      <c r="AG290" s="12">
        <f t="shared" si="548"/>
        <v>31.295700000000004</v>
      </c>
      <c r="AH290" s="12">
        <v>7.75</v>
      </c>
      <c r="AI290" s="12">
        <f t="shared" si="593"/>
        <v>10.385</v>
      </c>
      <c r="AJ290" s="12">
        <f t="shared" si="594"/>
        <v>28.0395</v>
      </c>
      <c r="AK290" s="12">
        <v>7.75</v>
      </c>
      <c r="AL290" s="12">
        <f t="shared" ref="AL290" si="690">AK290*1.34</f>
        <v>10.385</v>
      </c>
      <c r="AM290" s="12">
        <f>AL290*2.7</f>
        <v>28.0395</v>
      </c>
      <c r="AN290" s="12"/>
      <c r="AO290" s="12"/>
      <c r="AP290" s="12"/>
      <c r="AQ290" s="12"/>
      <c r="AR290" s="12"/>
      <c r="AS290" s="12"/>
      <c r="AT290" s="12">
        <v>4.05</v>
      </c>
      <c r="AU290" s="12">
        <f t="shared" si="678"/>
        <v>11.137499999999999</v>
      </c>
      <c r="AV290" s="12">
        <f t="shared" si="679"/>
        <v>30.071249999999999</v>
      </c>
      <c r="AW290" s="12">
        <v>6.05</v>
      </c>
      <c r="AX290" s="12">
        <f t="shared" si="680"/>
        <v>16.637499999999999</v>
      </c>
      <c r="AY290" s="12">
        <f t="shared" si="681"/>
        <v>41.59375</v>
      </c>
      <c r="AZ290" s="12"/>
      <c r="BA290" s="12"/>
      <c r="BB290" s="12"/>
      <c r="BC290" s="12"/>
      <c r="BD290" s="12"/>
      <c r="BE290" s="12"/>
      <c r="BF290" s="13"/>
      <c r="BG290" s="1">
        <f t="shared" si="618"/>
        <v>0.81</v>
      </c>
      <c r="BH290" s="12">
        <f t="shared" si="616"/>
        <v>0.19</v>
      </c>
      <c r="BI290" s="12">
        <f t="shared" si="619"/>
        <v>1</v>
      </c>
    </row>
    <row r="291" spans="2:61" x14ac:dyDescent="0.35">
      <c r="B291" t="s">
        <v>38</v>
      </c>
      <c r="C291" t="s">
        <v>44</v>
      </c>
      <c r="D291" s="12">
        <f t="shared" si="656"/>
        <v>82.7</v>
      </c>
      <c r="E291" s="12">
        <f t="shared" si="613"/>
        <v>129.90700000000001</v>
      </c>
      <c r="F291" s="12">
        <f t="shared" si="620"/>
        <v>343.95710000000003</v>
      </c>
      <c r="G291" s="12">
        <v>23.6</v>
      </c>
      <c r="H291" s="12">
        <f t="shared" si="621"/>
        <v>31.624000000000002</v>
      </c>
      <c r="I291" s="12">
        <f t="shared" si="622"/>
        <v>85.384800000000013</v>
      </c>
      <c r="J291" s="12">
        <v>8.3000000000000007</v>
      </c>
      <c r="K291" s="12">
        <f t="shared" si="623"/>
        <v>11.122000000000002</v>
      </c>
      <c r="L291" s="12">
        <f t="shared" si="659"/>
        <v>27.805000000000003</v>
      </c>
      <c r="M291" s="12">
        <v>4.2</v>
      </c>
      <c r="N291" s="12">
        <f t="shared" si="624"/>
        <v>9.911999999999999</v>
      </c>
      <c r="O291" s="12">
        <f t="shared" si="625"/>
        <v>24.779999999999998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>
        <v>14.1</v>
      </c>
      <c r="AC291" s="12">
        <f t="shared" ref="AC291" si="691">AB291*1.34</f>
        <v>18.894000000000002</v>
      </c>
      <c r="AD291" s="12">
        <f t="shared" si="642"/>
        <v>51.01380000000001</v>
      </c>
      <c r="AE291" s="12">
        <v>11</v>
      </c>
      <c r="AF291" s="12">
        <f t="shared" si="635"/>
        <v>14.74</v>
      </c>
      <c r="AG291" s="12">
        <f t="shared" si="548"/>
        <v>39.798000000000002</v>
      </c>
      <c r="AH291" s="12">
        <v>11</v>
      </c>
      <c r="AI291" s="12">
        <f t="shared" si="593"/>
        <v>14.74</v>
      </c>
      <c r="AJ291" s="12">
        <f t="shared" si="594"/>
        <v>39.798000000000002</v>
      </c>
      <c r="AK291" s="12"/>
      <c r="AL291" s="12"/>
      <c r="AM291" s="12"/>
      <c r="AN291" s="12"/>
      <c r="AO291" s="12"/>
      <c r="AP291" s="12"/>
      <c r="AQ291" s="12"/>
      <c r="AR291" s="12"/>
      <c r="AS291" s="12"/>
      <c r="AT291" s="12">
        <v>5.8</v>
      </c>
      <c r="AU291" s="12">
        <f t="shared" si="678"/>
        <v>15.95</v>
      </c>
      <c r="AV291" s="12">
        <f t="shared" si="679"/>
        <v>43.064999999999998</v>
      </c>
      <c r="AW291" s="12">
        <v>4.7</v>
      </c>
      <c r="AX291" s="12">
        <f t="shared" si="680"/>
        <v>12.925000000000001</v>
      </c>
      <c r="AY291" s="12">
        <f t="shared" si="681"/>
        <v>32.3125</v>
      </c>
      <c r="AZ291" s="12"/>
      <c r="BA291" s="12"/>
      <c r="BB291" s="12"/>
      <c r="BC291" s="12">
        <f>10.2+3</f>
        <v>13.2</v>
      </c>
      <c r="BD291" s="12">
        <f t="shared" ref="BD291:BD296" si="692">BC291*0.6</f>
        <v>7.919999999999999</v>
      </c>
      <c r="BE291" s="12">
        <f t="shared" ref="BE291:BE296" si="693">BD291*2.5</f>
        <v>19.799999999999997</v>
      </c>
      <c r="BF291" s="13"/>
      <c r="BG291" s="1">
        <f t="shared" si="618"/>
        <v>0.85</v>
      </c>
      <c r="BH291" s="12">
        <f t="shared" si="616"/>
        <v>0.15</v>
      </c>
      <c r="BI291" s="12">
        <f t="shared" si="619"/>
        <v>1</v>
      </c>
    </row>
    <row r="292" spans="2:61" x14ac:dyDescent="0.35">
      <c r="B292" t="s">
        <v>83</v>
      </c>
      <c r="C292" t="s">
        <v>84</v>
      </c>
      <c r="D292" s="12">
        <f t="shared" si="656"/>
        <v>82.92</v>
      </c>
      <c r="E292" s="12">
        <f t="shared" si="613"/>
        <v>136.53120000000001</v>
      </c>
      <c r="F292" s="12">
        <f t="shared" si="620"/>
        <v>359.85028000000005</v>
      </c>
      <c r="G292" s="12">
        <v>21.61</v>
      </c>
      <c r="H292" s="12">
        <f t="shared" si="621"/>
        <v>28.9574</v>
      </c>
      <c r="I292" s="12">
        <f t="shared" si="622"/>
        <v>78.18498000000001</v>
      </c>
      <c r="J292" s="12">
        <v>8.48</v>
      </c>
      <c r="K292" s="12">
        <f t="shared" si="623"/>
        <v>11.363200000000001</v>
      </c>
      <c r="L292" s="12">
        <f t="shared" si="659"/>
        <v>28.408000000000001</v>
      </c>
      <c r="M292" s="12">
        <v>3.68</v>
      </c>
      <c r="N292" s="12">
        <f t="shared" si="624"/>
        <v>8.6847999999999992</v>
      </c>
      <c r="O292" s="12">
        <f t="shared" si="625"/>
        <v>21.711999999999996</v>
      </c>
      <c r="P292" s="12">
        <v>3.38</v>
      </c>
      <c r="Q292" s="12">
        <f t="shared" ref="Q292:Q295" si="694">P292*2.36</f>
        <v>7.976799999999999</v>
      </c>
      <c r="R292" s="12">
        <f t="shared" ref="R292:R295" si="695">Q292*2.5</f>
        <v>19.941999999999997</v>
      </c>
      <c r="S292" s="12"/>
      <c r="T292" s="12"/>
      <c r="U292" s="12"/>
      <c r="V292" s="12"/>
      <c r="W292" s="12"/>
      <c r="X292" s="12"/>
      <c r="Y292" s="12"/>
      <c r="Z292" s="12"/>
      <c r="AA292" s="12"/>
      <c r="AB292" s="12">
        <v>14.49</v>
      </c>
      <c r="AC292" s="12">
        <f t="shared" ref="AC292" si="696">AB292*1.34</f>
        <v>19.416600000000003</v>
      </c>
      <c r="AD292" s="12">
        <f t="shared" si="642"/>
        <v>52.424820000000011</v>
      </c>
      <c r="AE292" s="12">
        <v>9.34</v>
      </c>
      <c r="AF292" s="12">
        <f t="shared" si="635"/>
        <v>12.515600000000001</v>
      </c>
      <c r="AG292" s="12">
        <f t="shared" si="548"/>
        <v>33.792120000000004</v>
      </c>
      <c r="AH292" s="12">
        <v>9.02</v>
      </c>
      <c r="AI292" s="12">
        <f t="shared" si="593"/>
        <v>12.0868</v>
      </c>
      <c r="AJ292" s="12">
        <f t="shared" si="594"/>
        <v>32.634360000000001</v>
      </c>
      <c r="AK292" s="12"/>
      <c r="AL292" s="12"/>
      <c r="AM292" s="12"/>
      <c r="AN292" s="12"/>
      <c r="AO292" s="12"/>
      <c r="AP292" s="12"/>
      <c r="AQ292" s="12"/>
      <c r="AR292" s="12"/>
      <c r="AS292" s="12"/>
      <c r="AT292" s="12">
        <v>7.14</v>
      </c>
      <c r="AU292" s="12">
        <f t="shared" si="678"/>
        <v>19.634999999999998</v>
      </c>
      <c r="AV292" s="12">
        <f t="shared" si="679"/>
        <v>53.014499999999998</v>
      </c>
      <c r="AW292" s="12">
        <v>5.78</v>
      </c>
      <c r="AX292" s="12">
        <f t="shared" si="680"/>
        <v>15.895000000000001</v>
      </c>
      <c r="AY292" s="12">
        <f t="shared" si="681"/>
        <v>39.737500000000004</v>
      </c>
      <c r="AZ292" s="12"/>
      <c r="BA292" s="12"/>
      <c r="BB292" s="12"/>
      <c r="BC292" s="12">
        <f>47.4+12.85+1.93</f>
        <v>62.18</v>
      </c>
      <c r="BD292" s="12">
        <f t="shared" si="692"/>
        <v>37.308</v>
      </c>
      <c r="BE292" s="12">
        <f t="shared" si="693"/>
        <v>93.27</v>
      </c>
      <c r="BF292" s="13"/>
      <c r="BG292" s="1">
        <f t="shared" si="618"/>
        <v>0.81</v>
      </c>
      <c r="BH292" s="12">
        <f t="shared" si="616"/>
        <v>0.19</v>
      </c>
      <c r="BI292" s="12">
        <f t="shared" si="619"/>
        <v>1</v>
      </c>
    </row>
    <row r="293" spans="2:61" x14ac:dyDescent="0.35">
      <c r="B293" t="s">
        <v>83</v>
      </c>
      <c r="C293" t="s">
        <v>84</v>
      </c>
      <c r="D293" s="12">
        <f t="shared" si="656"/>
        <v>83.31</v>
      </c>
      <c r="E293" s="12">
        <f t="shared" si="613"/>
        <v>132.37439999999998</v>
      </c>
      <c r="F293" s="12">
        <f t="shared" si="620"/>
        <v>348.54962</v>
      </c>
      <c r="G293" s="12">
        <v>22.06</v>
      </c>
      <c r="H293" s="12">
        <f t="shared" si="621"/>
        <v>29.560400000000001</v>
      </c>
      <c r="I293" s="12">
        <f t="shared" si="622"/>
        <v>79.813080000000014</v>
      </c>
      <c r="J293" s="12">
        <v>10.02</v>
      </c>
      <c r="K293" s="12">
        <f t="shared" si="623"/>
        <v>13.4268</v>
      </c>
      <c r="L293" s="12">
        <f t="shared" si="659"/>
        <v>33.567</v>
      </c>
      <c r="M293" s="12">
        <v>4.13</v>
      </c>
      <c r="N293" s="12">
        <f t="shared" si="624"/>
        <v>9.7467999999999986</v>
      </c>
      <c r="O293" s="12">
        <f t="shared" si="625"/>
        <v>24.366999999999997</v>
      </c>
      <c r="P293" s="12">
        <v>3.07</v>
      </c>
      <c r="Q293" s="12">
        <f t="shared" si="694"/>
        <v>7.2451999999999996</v>
      </c>
      <c r="R293" s="12">
        <f t="shared" si="695"/>
        <v>18.113</v>
      </c>
      <c r="S293" s="12"/>
      <c r="T293" s="12"/>
      <c r="U293" s="12"/>
      <c r="V293" s="12"/>
      <c r="W293" s="12"/>
      <c r="X293" s="12"/>
      <c r="Y293" s="12"/>
      <c r="Z293" s="12"/>
      <c r="AA293" s="12"/>
      <c r="AB293" s="12">
        <v>15.3</v>
      </c>
      <c r="AC293" s="12">
        <f t="shared" ref="AC293" si="697">AB293*1.34</f>
        <v>20.502000000000002</v>
      </c>
      <c r="AD293" s="12">
        <f t="shared" si="642"/>
        <v>55.35540000000001</v>
      </c>
      <c r="AE293" s="12">
        <v>9.94</v>
      </c>
      <c r="AF293" s="12">
        <f t="shared" si="635"/>
        <v>13.319599999999999</v>
      </c>
      <c r="AG293" s="12">
        <f t="shared" si="548"/>
        <v>35.962920000000004</v>
      </c>
      <c r="AH293" s="12">
        <v>9.2899999999999991</v>
      </c>
      <c r="AI293" s="12">
        <f t="shared" si="593"/>
        <v>12.448599999999999</v>
      </c>
      <c r="AJ293" s="12">
        <f t="shared" si="594"/>
        <v>33.611220000000003</v>
      </c>
      <c r="AK293" s="12"/>
      <c r="AL293" s="12"/>
      <c r="AM293" s="12"/>
      <c r="AN293" s="12"/>
      <c r="AO293" s="12"/>
      <c r="AP293" s="12"/>
      <c r="AQ293" s="12"/>
      <c r="AR293" s="12"/>
      <c r="AS293" s="12"/>
      <c r="AT293" s="12">
        <v>4.45</v>
      </c>
      <c r="AU293" s="12">
        <f t="shared" si="678"/>
        <v>12.237500000000001</v>
      </c>
      <c r="AV293" s="12">
        <f t="shared" si="679"/>
        <v>33.041250000000005</v>
      </c>
      <c r="AW293" s="12">
        <v>5.05</v>
      </c>
      <c r="AX293" s="12">
        <f t="shared" si="680"/>
        <v>13.887499999999999</v>
      </c>
      <c r="AY293" s="12">
        <f t="shared" si="681"/>
        <v>34.71875</v>
      </c>
      <c r="AZ293" s="12"/>
      <c r="BA293" s="12"/>
      <c r="BB293" s="12"/>
      <c r="BC293" s="12">
        <f>16.18+2.08</f>
        <v>18.259999999999998</v>
      </c>
      <c r="BD293" s="12">
        <f t="shared" si="692"/>
        <v>10.955999999999998</v>
      </c>
      <c r="BE293" s="12">
        <f t="shared" si="693"/>
        <v>27.389999999999993</v>
      </c>
      <c r="BF293" s="13"/>
      <c r="BG293" s="1">
        <f t="shared" si="618"/>
        <v>0.79</v>
      </c>
      <c r="BH293" s="12">
        <f t="shared" si="616"/>
        <v>0.21</v>
      </c>
      <c r="BI293" s="12">
        <f t="shared" si="619"/>
        <v>1</v>
      </c>
    </row>
    <row r="294" spans="2:61" x14ac:dyDescent="0.35">
      <c r="B294" t="s">
        <v>85</v>
      </c>
      <c r="C294" t="s">
        <v>87</v>
      </c>
      <c r="D294" s="12">
        <f t="shared" si="656"/>
        <v>83.390000000000015</v>
      </c>
      <c r="E294" s="12">
        <f t="shared" si="613"/>
        <v>126.42880000000002</v>
      </c>
      <c r="F294" s="12">
        <f t="shared" si="620"/>
        <v>335.13124799999997</v>
      </c>
      <c r="G294" s="12">
        <v>28.896000000000001</v>
      </c>
      <c r="H294" s="12">
        <f t="shared" si="621"/>
        <v>38.720640000000003</v>
      </c>
      <c r="I294" s="12">
        <f t="shared" si="622"/>
        <v>104.54572800000001</v>
      </c>
      <c r="J294" s="12">
        <v>7.2240000000000002</v>
      </c>
      <c r="K294" s="12">
        <f t="shared" si="623"/>
        <v>9.6801600000000008</v>
      </c>
      <c r="L294" s="12">
        <f t="shared" si="659"/>
        <v>24.200400000000002</v>
      </c>
      <c r="M294" s="12">
        <v>3.59</v>
      </c>
      <c r="N294" s="12">
        <f t="shared" si="624"/>
        <v>8.4723999999999986</v>
      </c>
      <c r="O294" s="12">
        <f t="shared" si="625"/>
        <v>21.180999999999997</v>
      </c>
      <c r="P294" s="12">
        <v>3.39</v>
      </c>
      <c r="Q294" s="12">
        <f t="shared" si="694"/>
        <v>8.0003999999999991</v>
      </c>
      <c r="R294" s="12">
        <f t="shared" si="695"/>
        <v>20.000999999999998</v>
      </c>
      <c r="S294" s="12"/>
      <c r="T294" s="12"/>
      <c r="U294" s="12"/>
      <c r="V294" s="12"/>
      <c r="W294" s="12"/>
      <c r="X294" s="12"/>
      <c r="Y294" s="12"/>
      <c r="Z294" s="12"/>
      <c r="AA294" s="12"/>
      <c r="AB294" s="12">
        <v>12.17</v>
      </c>
      <c r="AC294" s="12">
        <f t="shared" ref="AC294" si="698">AB294*1.34</f>
        <v>16.3078</v>
      </c>
      <c r="AD294" s="12">
        <f t="shared" si="642"/>
        <v>44.031060000000004</v>
      </c>
      <c r="AE294" s="12">
        <v>13.2</v>
      </c>
      <c r="AF294" s="12">
        <f t="shared" si="635"/>
        <v>17.687999999999999</v>
      </c>
      <c r="AG294" s="12">
        <f t="shared" si="548"/>
        <v>47.757599999999996</v>
      </c>
      <c r="AH294" s="12">
        <v>8.9700000000000006</v>
      </c>
      <c r="AI294" s="12">
        <f t="shared" si="593"/>
        <v>12.019800000000002</v>
      </c>
      <c r="AJ294" s="12">
        <f t="shared" si="594"/>
        <v>32.453460000000007</v>
      </c>
      <c r="AK294" s="12"/>
      <c r="AL294" s="12"/>
      <c r="AM294" s="12"/>
      <c r="AN294" s="12"/>
      <c r="AO294" s="12"/>
      <c r="AP294" s="12"/>
      <c r="AQ294" s="12"/>
      <c r="AR294" s="12"/>
      <c r="AS294" s="12"/>
      <c r="AT294" s="12">
        <v>3.84</v>
      </c>
      <c r="AU294" s="12">
        <f t="shared" si="678"/>
        <v>10.559999999999999</v>
      </c>
      <c r="AV294" s="12">
        <f t="shared" si="679"/>
        <v>28.511999999999997</v>
      </c>
      <c r="AW294" s="12"/>
      <c r="AX294" s="12"/>
      <c r="AY294" s="12"/>
      <c r="AZ294" s="12">
        <v>2.11</v>
      </c>
      <c r="BA294" s="12">
        <f>AZ294*2.36</f>
        <v>4.9795999999999996</v>
      </c>
      <c r="BB294" s="12">
        <f>BA294*2.5</f>
        <v>12.448999999999998</v>
      </c>
      <c r="BC294" s="12">
        <v>8.61</v>
      </c>
      <c r="BD294" s="12">
        <f t="shared" si="692"/>
        <v>5.1659999999999995</v>
      </c>
      <c r="BE294" s="12">
        <f t="shared" si="693"/>
        <v>12.914999999999999</v>
      </c>
      <c r="BF294" s="13"/>
      <c r="BG294" s="1">
        <f t="shared" si="618"/>
        <v>0.83</v>
      </c>
      <c r="BH294" s="12">
        <f t="shared" si="616"/>
        <v>0.17</v>
      </c>
      <c r="BI294" s="12">
        <f t="shared" si="619"/>
        <v>1</v>
      </c>
    </row>
    <row r="295" spans="2:61" x14ac:dyDescent="0.35">
      <c r="B295" t="s">
        <v>114</v>
      </c>
      <c r="C295" t="s">
        <v>115</v>
      </c>
      <c r="D295" s="12">
        <f t="shared" si="656"/>
        <v>83.43</v>
      </c>
      <c r="E295" s="12">
        <f t="shared" si="613"/>
        <v>122.6298</v>
      </c>
      <c r="F295" s="12">
        <f t="shared" si="620"/>
        <v>323.34594000000004</v>
      </c>
      <c r="G295" s="12">
        <v>23.67</v>
      </c>
      <c r="H295" s="12">
        <f t="shared" si="621"/>
        <v>31.717800000000004</v>
      </c>
      <c r="I295" s="12">
        <f t="shared" si="622"/>
        <v>85.63806000000001</v>
      </c>
      <c r="J295" s="12">
        <v>10.94</v>
      </c>
      <c r="K295" s="12">
        <f t="shared" si="623"/>
        <v>14.659600000000001</v>
      </c>
      <c r="L295" s="12">
        <f t="shared" si="659"/>
        <v>36.649000000000001</v>
      </c>
      <c r="M295" s="12">
        <v>4.12</v>
      </c>
      <c r="N295" s="12">
        <f t="shared" si="624"/>
        <v>9.7232000000000003</v>
      </c>
      <c r="O295" s="12">
        <f t="shared" si="625"/>
        <v>24.308</v>
      </c>
      <c r="P295" s="12">
        <v>3.93</v>
      </c>
      <c r="Q295" s="12">
        <f t="shared" si="694"/>
        <v>9.274799999999999</v>
      </c>
      <c r="R295" s="12">
        <f t="shared" si="695"/>
        <v>23.186999999999998</v>
      </c>
      <c r="S295" s="12"/>
      <c r="T295" s="12"/>
      <c r="U295" s="12"/>
      <c r="V295" s="12"/>
      <c r="W295" s="12"/>
      <c r="X295" s="12"/>
      <c r="Y295" s="12"/>
      <c r="Z295" s="12"/>
      <c r="AA295" s="12"/>
      <c r="AB295" s="12">
        <v>15.63</v>
      </c>
      <c r="AC295" s="12">
        <f t="shared" ref="AC295" si="699">AB295*1.34</f>
        <v>20.944200000000002</v>
      </c>
      <c r="AD295" s="12">
        <f t="shared" si="642"/>
        <v>56.549340000000008</v>
      </c>
      <c r="AE295" s="12">
        <v>11.8</v>
      </c>
      <c r="AF295" s="12">
        <f t="shared" si="635"/>
        <v>15.812000000000001</v>
      </c>
      <c r="AG295" s="12">
        <f t="shared" si="548"/>
        <v>42.692400000000006</v>
      </c>
      <c r="AH295" s="12">
        <v>11.48</v>
      </c>
      <c r="AI295" s="12">
        <f t="shared" si="593"/>
        <v>15.383200000000002</v>
      </c>
      <c r="AJ295" s="12">
        <f t="shared" si="594"/>
        <v>41.53464000000001</v>
      </c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>
        <v>1.86</v>
      </c>
      <c r="AX295" s="12">
        <f t="shared" ref="AX295:AX306" si="700">AW295*2.75</f>
        <v>5.1150000000000002</v>
      </c>
      <c r="AY295" s="12">
        <f t="shared" ref="AY295:AY306" si="701">AX295*2.5</f>
        <v>12.787500000000001</v>
      </c>
      <c r="AZ295" s="12"/>
      <c r="BA295" s="12"/>
      <c r="BB295" s="12"/>
      <c r="BC295" s="12">
        <v>16.940000000000001</v>
      </c>
      <c r="BD295" s="12">
        <f t="shared" si="692"/>
        <v>10.164</v>
      </c>
      <c r="BE295" s="12">
        <f t="shared" si="693"/>
        <v>25.41</v>
      </c>
      <c r="BF295" s="13"/>
      <c r="BG295" s="1">
        <f t="shared" si="618"/>
        <v>0.77</v>
      </c>
      <c r="BH295" s="12">
        <f t="shared" si="616"/>
        <v>0.23</v>
      </c>
      <c r="BI295" s="12">
        <f t="shared" si="619"/>
        <v>1</v>
      </c>
    </row>
    <row r="296" spans="2:61" x14ac:dyDescent="0.35">
      <c r="B296" t="s">
        <v>38</v>
      </c>
      <c r="C296" t="s">
        <v>44</v>
      </c>
      <c r="D296" s="12">
        <f t="shared" si="656"/>
        <v>83.5</v>
      </c>
      <c r="E296" s="12">
        <f t="shared" si="613"/>
        <v>130.39100000000002</v>
      </c>
      <c r="F296" s="12">
        <f t="shared" si="620"/>
        <v>344.2251</v>
      </c>
      <c r="G296" s="12">
        <v>27</v>
      </c>
      <c r="H296" s="12">
        <f t="shared" si="621"/>
        <v>36.18</v>
      </c>
      <c r="I296" s="12">
        <f t="shared" si="622"/>
        <v>97.686000000000007</v>
      </c>
      <c r="J296" s="12">
        <v>8.6</v>
      </c>
      <c r="K296" s="12">
        <f t="shared" si="623"/>
        <v>11.524000000000001</v>
      </c>
      <c r="L296" s="12">
        <f t="shared" si="659"/>
        <v>28.810000000000002</v>
      </c>
      <c r="M296" s="12">
        <v>3.9</v>
      </c>
      <c r="N296" s="12">
        <f t="shared" si="624"/>
        <v>9.2039999999999988</v>
      </c>
      <c r="O296" s="12">
        <f t="shared" si="625"/>
        <v>23.009999999999998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>
        <v>13.4</v>
      </c>
      <c r="AC296" s="12">
        <f t="shared" ref="AC296" si="702">AB296*1.34</f>
        <v>17.956000000000003</v>
      </c>
      <c r="AD296" s="12">
        <f t="shared" si="642"/>
        <v>48.481200000000008</v>
      </c>
      <c r="AE296" s="12">
        <v>11.1</v>
      </c>
      <c r="AF296" s="12">
        <f t="shared" si="635"/>
        <v>14.874000000000001</v>
      </c>
      <c r="AG296" s="12">
        <f t="shared" si="548"/>
        <v>40.159800000000004</v>
      </c>
      <c r="AH296" s="12">
        <v>9.1999999999999993</v>
      </c>
      <c r="AI296" s="12">
        <f t="shared" si="593"/>
        <v>12.327999999999999</v>
      </c>
      <c r="AJ296" s="12">
        <f t="shared" si="594"/>
        <v>33.285600000000002</v>
      </c>
      <c r="AK296" s="12"/>
      <c r="AL296" s="12"/>
      <c r="AM296" s="12"/>
      <c r="AN296" s="12"/>
      <c r="AO296" s="12"/>
      <c r="AP296" s="12"/>
      <c r="AQ296" s="12"/>
      <c r="AR296" s="12"/>
      <c r="AS296" s="12"/>
      <c r="AT296" s="12">
        <v>3.6</v>
      </c>
      <c r="AU296" s="12">
        <f t="shared" ref="AU296:AU307" si="703">AT296*2.75</f>
        <v>9.9</v>
      </c>
      <c r="AV296" s="12">
        <f t="shared" ref="AV296:AV307" si="704">AU296*2.7</f>
        <v>26.730000000000004</v>
      </c>
      <c r="AW296" s="12">
        <v>6.7</v>
      </c>
      <c r="AX296" s="12">
        <f t="shared" si="700"/>
        <v>18.425000000000001</v>
      </c>
      <c r="AY296" s="12">
        <f t="shared" si="701"/>
        <v>46.0625</v>
      </c>
      <c r="AZ296" s="12"/>
      <c r="BA296" s="12"/>
      <c r="BB296" s="12"/>
      <c r="BC296" s="12">
        <f>11.2+2.4</f>
        <v>13.6</v>
      </c>
      <c r="BD296" s="12">
        <f t="shared" si="692"/>
        <v>8.16</v>
      </c>
      <c r="BE296" s="12">
        <f t="shared" si="693"/>
        <v>20.399999999999999</v>
      </c>
      <c r="BF296" s="13"/>
      <c r="BG296" s="1">
        <f t="shared" si="618"/>
        <v>0.85</v>
      </c>
      <c r="BH296" s="12">
        <f t="shared" si="616"/>
        <v>0.15</v>
      </c>
      <c r="BI296" s="12">
        <f t="shared" si="619"/>
        <v>1</v>
      </c>
    </row>
    <row r="297" spans="2:61" x14ac:dyDescent="0.35">
      <c r="B297" t="s">
        <v>39</v>
      </c>
      <c r="C297" t="s">
        <v>74</v>
      </c>
      <c r="D297" s="12">
        <f t="shared" si="656"/>
        <v>83.600000000000009</v>
      </c>
      <c r="E297" s="12">
        <f t="shared" si="613"/>
        <v>130.88200000000001</v>
      </c>
      <c r="F297" s="12">
        <f t="shared" si="620"/>
        <v>345.03519999999997</v>
      </c>
      <c r="G297" s="12">
        <v>20.149999999999999</v>
      </c>
      <c r="H297" s="12">
        <f t="shared" si="621"/>
        <v>27.001000000000001</v>
      </c>
      <c r="I297" s="12">
        <f t="shared" si="622"/>
        <v>72.90270000000001</v>
      </c>
      <c r="J297" s="12">
        <v>7</v>
      </c>
      <c r="K297" s="12">
        <f t="shared" si="623"/>
        <v>9.3800000000000008</v>
      </c>
      <c r="L297" s="12">
        <f t="shared" si="659"/>
        <v>23.450000000000003</v>
      </c>
      <c r="M297" s="12">
        <v>3.5</v>
      </c>
      <c r="N297" s="12">
        <f t="shared" si="624"/>
        <v>8.26</v>
      </c>
      <c r="O297" s="12">
        <f t="shared" si="625"/>
        <v>20.65</v>
      </c>
      <c r="P297" s="12">
        <v>3.1</v>
      </c>
      <c r="Q297" s="12">
        <f>P297*2.36</f>
        <v>7.3159999999999998</v>
      </c>
      <c r="R297" s="12">
        <f>Q297*2.5</f>
        <v>18.29</v>
      </c>
      <c r="S297" s="12"/>
      <c r="T297" s="12"/>
      <c r="U297" s="12"/>
      <c r="V297" s="12"/>
      <c r="W297" s="12"/>
      <c r="X297" s="12"/>
      <c r="Y297" s="12"/>
      <c r="Z297" s="12"/>
      <c r="AA297" s="12"/>
      <c r="AB297" s="12">
        <v>13.2</v>
      </c>
      <c r="AC297" s="12">
        <f t="shared" ref="AC297" si="705">AB297*1.34</f>
        <v>17.687999999999999</v>
      </c>
      <c r="AD297" s="12">
        <f t="shared" si="642"/>
        <v>47.757599999999996</v>
      </c>
      <c r="AE297" s="12">
        <v>10.95</v>
      </c>
      <c r="AF297" s="12">
        <f t="shared" si="635"/>
        <v>14.673</v>
      </c>
      <c r="AG297" s="12">
        <f t="shared" si="548"/>
        <v>39.617100000000001</v>
      </c>
      <c r="AH297" s="12">
        <v>8.9499999999999993</v>
      </c>
      <c r="AI297" s="12">
        <f t="shared" si="593"/>
        <v>11.993</v>
      </c>
      <c r="AJ297" s="12">
        <f t="shared" si="594"/>
        <v>32.381100000000004</v>
      </c>
      <c r="AK297" s="12">
        <v>8.15</v>
      </c>
      <c r="AL297" s="12">
        <f t="shared" ref="AL297" si="706">AK297*1.34</f>
        <v>10.921000000000001</v>
      </c>
      <c r="AM297" s="12">
        <f>AL297*2.7</f>
        <v>29.486700000000006</v>
      </c>
      <c r="AN297" s="12"/>
      <c r="AO297" s="12"/>
      <c r="AP297" s="12"/>
      <c r="AQ297" s="12"/>
      <c r="AR297" s="12"/>
      <c r="AS297" s="12"/>
      <c r="AT297" s="12">
        <v>2.5</v>
      </c>
      <c r="AU297" s="12">
        <f t="shared" si="703"/>
        <v>6.875</v>
      </c>
      <c r="AV297" s="12">
        <f t="shared" si="704"/>
        <v>18.5625</v>
      </c>
      <c r="AW297" s="12">
        <v>6.1</v>
      </c>
      <c r="AX297" s="12">
        <f t="shared" si="700"/>
        <v>16.774999999999999</v>
      </c>
      <c r="AY297" s="12">
        <f t="shared" si="701"/>
        <v>41.9375</v>
      </c>
      <c r="AZ297" s="12"/>
      <c r="BA297" s="12"/>
      <c r="BB297" s="12"/>
      <c r="BC297" s="12"/>
      <c r="BD297" s="12"/>
      <c r="BE297" s="12"/>
      <c r="BF297" s="13"/>
      <c r="BG297" s="1">
        <f t="shared" si="618"/>
        <v>0.84</v>
      </c>
      <c r="BH297" s="12">
        <f t="shared" si="616"/>
        <v>0.16</v>
      </c>
      <c r="BI297" s="12">
        <f t="shared" si="619"/>
        <v>1</v>
      </c>
    </row>
    <row r="298" spans="2:61" x14ac:dyDescent="0.35">
      <c r="B298" t="s">
        <v>38</v>
      </c>
      <c r="C298" t="s">
        <v>44</v>
      </c>
      <c r="D298" s="12">
        <f t="shared" si="656"/>
        <v>83.7</v>
      </c>
      <c r="E298" s="12">
        <f t="shared" si="613"/>
        <v>132.042</v>
      </c>
      <c r="F298" s="12">
        <f t="shared" si="620"/>
        <v>348.58240000000001</v>
      </c>
      <c r="G298" s="12">
        <v>24.1</v>
      </c>
      <c r="H298" s="12">
        <f t="shared" si="621"/>
        <v>32.294000000000004</v>
      </c>
      <c r="I298" s="12">
        <f t="shared" si="622"/>
        <v>87.19380000000001</v>
      </c>
      <c r="J298" s="12">
        <v>8.5</v>
      </c>
      <c r="K298" s="12">
        <f t="shared" si="623"/>
        <v>11.39</v>
      </c>
      <c r="L298" s="12">
        <f t="shared" si="659"/>
        <v>28.475000000000001</v>
      </c>
      <c r="M298" s="12">
        <v>4.5</v>
      </c>
      <c r="N298" s="12">
        <f t="shared" si="624"/>
        <v>10.62</v>
      </c>
      <c r="O298" s="12">
        <f t="shared" si="625"/>
        <v>26.549999999999997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>
        <v>13.8</v>
      </c>
      <c r="AC298" s="12">
        <f t="shared" ref="AC298" si="707">AB298*1.34</f>
        <v>18.492000000000001</v>
      </c>
      <c r="AD298" s="12">
        <f t="shared" si="642"/>
        <v>49.928400000000003</v>
      </c>
      <c r="AE298" s="12">
        <v>10.8</v>
      </c>
      <c r="AF298" s="12">
        <f t="shared" si="635"/>
        <v>14.472000000000001</v>
      </c>
      <c r="AG298" s="12">
        <f t="shared" ref="AG298:AG361" si="708">AF298*2.7</f>
        <v>39.074400000000004</v>
      </c>
      <c r="AH298" s="12">
        <v>10.6</v>
      </c>
      <c r="AI298" s="12">
        <f t="shared" si="593"/>
        <v>14.204000000000001</v>
      </c>
      <c r="AJ298" s="12">
        <f t="shared" si="594"/>
        <v>38.350800000000007</v>
      </c>
      <c r="AK298" s="12"/>
      <c r="AL298" s="12"/>
      <c r="AM298" s="12"/>
      <c r="AN298" s="12"/>
      <c r="AO298" s="12"/>
      <c r="AP298" s="12"/>
      <c r="AQ298" s="12"/>
      <c r="AR298" s="12"/>
      <c r="AS298" s="12"/>
      <c r="AT298" s="12">
        <v>4.7</v>
      </c>
      <c r="AU298" s="12">
        <f t="shared" si="703"/>
        <v>12.925000000000001</v>
      </c>
      <c r="AV298" s="12">
        <f t="shared" si="704"/>
        <v>34.897500000000001</v>
      </c>
      <c r="AW298" s="12">
        <v>4.7</v>
      </c>
      <c r="AX298" s="12">
        <f t="shared" si="700"/>
        <v>12.925000000000001</v>
      </c>
      <c r="AY298" s="12">
        <f t="shared" si="701"/>
        <v>32.3125</v>
      </c>
      <c r="AZ298" s="12">
        <v>2</v>
      </c>
      <c r="BA298" s="12">
        <f>AZ298*2.36</f>
        <v>4.72</v>
      </c>
      <c r="BB298" s="12">
        <f>BA298*2.5</f>
        <v>11.799999999999999</v>
      </c>
      <c r="BC298" s="12">
        <f>8.4+6.9</f>
        <v>15.3</v>
      </c>
      <c r="BD298" s="12">
        <f t="shared" ref="BD298:BD300" si="709">BC298*0.6</f>
        <v>9.18</v>
      </c>
      <c r="BE298" s="12">
        <f t="shared" ref="BE298:BE300" si="710">BD298*2.5</f>
        <v>22.95</v>
      </c>
      <c r="BF298" s="13"/>
      <c r="BG298" s="1">
        <f t="shared" si="618"/>
        <v>0.84</v>
      </c>
      <c r="BH298" s="12">
        <f t="shared" si="616"/>
        <v>0.16</v>
      </c>
      <c r="BI298" s="12">
        <f t="shared" si="619"/>
        <v>1</v>
      </c>
    </row>
    <row r="299" spans="2:61" x14ac:dyDescent="0.35">
      <c r="B299" t="s">
        <v>59</v>
      </c>
      <c r="C299" t="s">
        <v>60</v>
      </c>
      <c r="D299" s="12">
        <f t="shared" si="656"/>
        <v>84.090000000000018</v>
      </c>
      <c r="E299" s="12">
        <f t="shared" si="613"/>
        <v>127.80000000000001</v>
      </c>
      <c r="F299" s="12">
        <f t="shared" si="620"/>
        <v>338.93422000000004</v>
      </c>
      <c r="G299" s="12">
        <v>25.25</v>
      </c>
      <c r="H299" s="12">
        <f t="shared" si="621"/>
        <v>33.835000000000001</v>
      </c>
      <c r="I299" s="12">
        <f t="shared" si="622"/>
        <v>91.354500000000002</v>
      </c>
      <c r="J299" s="12">
        <v>10.73</v>
      </c>
      <c r="K299" s="12">
        <f t="shared" si="623"/>
        <v>14.378200000000001</v>
      </c>
      <c r="L299" s="12">
        <f t="shared" si="659"/>
        <v>35.945500000000003</v>
      </c>
      <c r="M299" s="12">
        <v>4.87</v>
      </c>
      <c r="N299" s="12">
        <f t="shared" si="624"/>
        <v>11.4932</v>
      </c>
      <c r="O299" s="12">
        <f t="shared" si="625"/>
        <v>28.733000000000001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>
        <f>11.77+3.64</f>
        <v>15.41</v>
      </c>
      <c r="AC299" s="12">
        <f t="shared" ref="AC299" si="711">AB299*1.34</f>
        <v>20.6494</v>
      </c>
      <c r="AD299" s="12">
        <f t="shared" si="642"/>
        <v>55.753380000000007</v>
      </c>
      <c r="AE299" s="12">
        <v>10.67</v>
      </c>
      <c r="AF299" s="12">
        <f t="shared" si="635"/>
        <v>14.297800000000001</v>
      </c>
      <c r="AG299" s="12">
        <f t="shared" si="708"/>
        <v>38.604060000000004</v>
      </c>
      <c r="AH299" s="12">
        <v>9.9600000000000009</v>
      </c>
      <c r="AI299" s="12">
        <f t="shared" si="593"/>
        <v>13.346400000000003</v>
      </c>
      <c r="AJ299" s="12">
        <f t="shared" si="594"/>
        <v>36.035280000000007</v>
      </c>
      <c r="AK299" s="12"/>
      <c r="AL299" s="12"/>
      <c r="AM299" s="12"/>
      <c r="AN299" s="12"/>
      <c r="AO299" s="12"/>
      <c r="AP299" s="12"/>
      <c r="AQ299" s="12"/>
      <c r="AR299" s="12"/>
      <c r="AS299" s="12"/>
      <c r="AT299" s="12">
        <v>5.47</v>
      </c>
      <c r="AU299" s="12">
        <f t="shared" si="703"/>
        <v>15.042499999999999</v>
      </c>
      <c r="AV299" s="12">
        <f t="shared" si="704"/>
        <v>40.614750000000001</v>
      </c>
      <c r="AW299" s="12">
        <v>1.73</v>
      </c>
      <c r="AX299" s="12">
        <f t="shared" si="700"/>
        <v>4.7575000000000003</v>
      </c>
      <c r="AY299" s="12">
        <f t="shared" si="701"/>
        <v>11.893750000000001</v>
      </c>
      <c r="AZ299" s="12"/>
      <c r="BA299" s="12"/>
      <c r="BB299" s="12"/>
      <c r="BC299" s="12">
        <f>8.66+3.98</f>
        <v>12.64</v>
      </c>
      <c r="BD299" s="12">
        <f t="shared" si="709"/>
        <v>7.5839999999999996</v>
      </c>
      <c r="BE299" s="12">
        <f t="shared" si="710"/>
        <v>18.96</v>
      </c>
      <c r="BF299" s="13"/>
      <c r="BG299" s="1">
        <f t="shared" si="618"/>
        <v>0.81</v>
      </c>
      <c r="BH299" s="12">
        <f t="shared" si="616"/>
        <v>0.19</v>
      </c>
      <c r="BI299" s="12">
        <f t="shared" si="619"/>
        <v>1</v>
      </c>
    </row>
    <row r="300" spans="2:61" x14ac:dyDescent="0.35">
      <c r="C300" t="s">
        <v>62</v>
      </c>
      <c r="D300" s="12">
        <f t="shared" si="656"/>
        <v>84.49</v>
      </c>
      <c r="E300" s="12">
        <f t="shared" si="613"/>
        <v>133.26229999999998</v>
      </c>
      <c r="F300" s="12">
        <f t="shared" si="620"/>
        <v>350.98459000000003</v>
      </c>
      <c r="G300" s="12">
        <v>24.75</v>
      </c>
      <c r="H300" s="12">
        <f t="shared" si="621"/>
        <v>33.164999999999999</v>
      </c>
      <c r="I300" s="12">
        <f t="shared" si="622"/>
        <v>89.545500000000004</v>
      </c>
      <c r="J300" s="12">
        <v>8.14</v>
      </c>
      <c r="K300" s="12">
        <f t="shared" si="623"/>
        <v>10.907600000000002</v>
      </c>
      <c r="L300" s="12">
        <f t="shared" si="659"/>
        <v>27.269000000000005</v>
      </c>
      <c r="M300" s="12">
        <v>6.33</v>
      </c>
      <c r="N300" s="12">
        <f t="shared" si="624"/>
        <v>14.938799999999999</v>
      </c>
      <c r="O300" s="12">
        <f t="shared" si="625"/>
        <v>37.346999999999994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>
        <v>12.87</v>
      </c>
      <c r="AC300" s="12">
        <f t="shared" ref="AC300" si="712">AB300*1.34</f>
        <v>17.245799999999999</v>
      </c>
      <c r="AD300" s="12">
        <f t="shared" si="642"/>
        <v>46.563659999999999</v>
      </c>
      <c r="AE300" s="12">
        <v>11.23</v>
      </c>
      <c r="AF300" s="12">
        <f t="shared" si="635"/>
        <v>15.048200000000001</v>
      </c>
      <c r="AG300" s="12">
        <f t="shared" si="708"/>
        <v>40.630140000000004</v>
      </c>
      <c r="AH300" s="12">
        <v>10.78</v>
      </c>
      <c r="AI300" s="12">
        <f t="shared" si="593"/>
        <v>14.4452</v>
      </c>
      <c r="AJ300" s="12">
        <f t="shared" si="594"/>
        <v>39.002040000000001</v>
      </c>
      <c r="AK300" s="12"/>
      <c r="AL300" s="12"/>
      <c r="AM300" s="12"/>
      <c r="AN300" s="12"/>
      <c r="AO300" s="12"/>
      <c r="AP300" s="12"/>
      <c r="AQ300" s="12"/>
      <c r="AR300" s="12"/>
      <c r="AS300" s="12"/>
      <c r="AT300" s="12">
        <v>3.36</v>
      </c>
      <c r="AU300" s="12">
        <f t="shared" si="703"/>
        <v>9.24</v>
      </c>
      <c r="AV300" s="12">
        <f t="shared" si="704"/>
        <v>24.948000000000004</v>
      </c>
      <c r="AW300" s="12">
        <v>4.3099999999999996</v>
      </c>
      <c r="AX300" s="12">
        <f t="shared" si="700"/>
        <v>11.852499999999999</v>
      </c>
      <c r="AY300" s="12">
        <f t="shared" si="701"/>
        <v>29.631249999999998</v>
      </c>
      <c r="AZ300" s="12">
        <v>2.72</v>
      </c>
      <c r="BA300" s="12">
        <f>AZ300*2.36</f>
        <v>6.4192</v>
      </c>
      <c r="BB300" s="12">
        <f>BA300*2.5</f>
        <v>16.048000000000002</v>
      </c>
      <c r="BC300" s="12">
        <v>2.64</v>
      </c>
      <c r="BD300" s="12">
        <f t="shared" si="709"/>
        <v>1.5840000000000001</v>
      </c>
      <c r="BE300" s="12">
        <f t="shared" si="710"/>
        <v>3.96</v>
      </c>
      <c r="BF300" s="13"/>
      <c r="BG300" s="1">
        <f t="shared" si="618"/>
        <v>0.83</v>
      </c>
      <c r="BH300" s="12">
        <f t="shared" si="616"/>
        <v>0.17</v>
      </c>
      <c r="BI300" s="12">
        <f t="shared" si="619"/>
        <v>1</v>
      </c>
    </row>
    <row r="301" spans="2:61" x14ac:dyDescent="0.35">
      <c r="B301" t="s">
        <v>37</v>
      </c>
      <c r="C301" t="s">
        <v>47</v>
      </c>
      <c r="D301" s="12">
        <f t="shared" si="656"/>
        <v>84.539999999999992</v>
      </c>
      <c r="E301" s="12">
        <f t="shared" si="613"/>
        <v>128.3535</v>
      </c>
      <c r="F301" s="12">
        <f t="shared" si="620"/>
        <v>340.85851000000002</v>
      </c>
      <c r="G301" s="12">
        <v>24.36</v>
      </c>
      <c r="H301" s="12">
        <f t="shared" si="621"/>
        <v>32.642400000000002</v>
      </c>
      <c r="I301" s="12">
        <f t="shared" si="622"/>
        <v>88.134480000000011</v>
      </c>
      <c r="J301" s="12">
        <v>6.09</v>
      </c>
      <c r="K301" s="12">
        <f t="shared" si="623"/>
        <v>8.1606000000000005</v>
      </c>
      <c r="L301" s="12">
        <f t="shared" si="659"/>
        <v>20.401500000000002</v>
      </c>
      <c r="M301" s="12">
        <v>4.3099999999999996</v>
      </c>
      <c r="N301" s="12">
        <f t="shared" si="624"/>
        <v>10.171599999999998</v>
      </c>
      <c r="O301" s="12">
        <f t="shared" si="625"/>
        <v>25.428999999999995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>
        <v>13.26</v>
      </c>
      <c r="AC301" s="12">
        <f t="shared" ref="AC301" si="713">AB301*1.34</f>
        <v>17.7684</v>
      </c>
      <c r="AD301" s="12">
        <f t="shared" si="642"/>
        <v>47.974679999999999</v>
      </c>
      <c r="AE301" s="12">
        <v>10.97</v>
      </c>
      <c r="AF301" s="12">
        <f t="shared" si="635"/>
        <v>14.699800000000002</v>
      </c>
      <c r="AG301" s="12">
        <f t="shared" si="708"/>
        <v>39.689460000000004</v>
      </c>
      <c r="AH301" s="12">
        <v>9.9700000000000006</v>
      </c>
      <c r="AI301" s="12">
        <f t="shared" si="593"/>
        <v>13.359800000000002</v>
      </c>
      <c r="AJ301" s="12">
        <f t="shared" si="594"/>
        <v>36.071460000000009</v>
      </c>
      <c r="AK301" s="12">
        <v>8.01</v>
      </c>
      <c r="AL301" s="12">
        <f t="shared" ref="AL301" si="714">AK301*1.34</f>
        <v>10.7334</v>
      </c>
      <c r="AM301" s="12">
        <f>AL301*2.7</f>
        <v>28.980180000000001</v>
      </c>
      <c r="AN301" s="12"/>
      <c r="AO301" s="12"/>
      <c r="AP301" s="12"/>
      <c r="AQ301" s="12"/>
      <c r="AR301" s="12"/>
      <c r="AS301" s="12"/>
      <c r="AT301" s="12">
        <v>3.88</v>
      </c>
      <c r="AU301" s="12">
        <f t="shared" si="703"/>
        <v>10.67</v>
      </c>
      <c r="AV301" s="12">
        <f t="shared" si="704"/>
        <v>28.809000000000001</v>
      </c>
      <c r="AW301" s="12">
        <v>3.69</v>
      </c>
      <c r="AX301" s="12">
        <f t="shared" si="700"/>
        <v>10.147499999999999</v>
      </c>
      <c r="AY301" s="12">
        <f t="shared" si="701"/>
        <v>25.368749999999999</v>
      </c>
      <c r="AZ301" s="12"/>
      <c r="BA301" s="12"/>
      <c r="BB301" s="12"/>
      <c r="BC301" s="12"/>
      <c r="BD301" s="12"/>
      <c r="BE301" s="12"/>
      <c r="BF301" s="13"/>
      <c r="BG301" s="1">
        <f t="shared" si="618"/>
        <v>0.88</v>
      </c>
      <c r="BH301" s="12">
        <f t="shared" si="616"/>
        <v>0.12</v>
      </c>
      <c r="BI301" s="12">
        <f t="shared" si="619"/>
        <v>1</v>
      </c>
    </row>
    <row r="302" spans="2:61" x14ac:dyDescent="0.35">
      <c r="B302" t="s">
        <v>69</v>
      </c>
      <c r="C302" t="s">
        <v>70</v>
      </c>
      <c r="D302" s="12">
        <f t="shared" si="656"/>
        <v>84.8</v>
      </c>
      <c r="E302" s="12">
        <f t="shared" si="613"/>
        <v>129.33700000000002</v>
      </c>
      <c r="F302" s="12">
        <f t="shared" si="620"/>
        <v>341.80800000000005</v>
      </c>
      <c r="G302" s="12">
        <v>25.7</v>
      </c>
      <c r="H302" s="12">
        <f t="shared" si="621"/>
        <v>34.438000000000002</v>
      </c>
      <c r="I302" s="12">
        <f t="shared" si="622"/>
        <v>92.982600000000019</v>
      </c>
      <c r="J302" s="12">
        <v>11.5</v>
      </c>
      <c r="K302" s="12">
        <f t="shared" si="623"/>
        <v>15.41</v>
      </c>
      <c r="L302" s="12">
        <f t="shared" si="659"/>
        <v>38.524999999999999</v>
      </c>
      <c r="M302" s="12">
        <v>4.2</v>
      </c>
      <c r="N302" s="12">
        <f t="shared" si="624"/>
        <v>9.911999999999999</v>
      </c>
      <c r="O302" s="12">
        <f t="shared" si="625"/>
        <v>24.779999999999998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>
        <v>14.05</v>
      </c>
      <c r="AC302" s="12">
        <f t="shared" ref="AC302" si="715">AB302*1.34</f>
        <v>18.827000000000002</v>
      </c>
      <c r="AD302" s="12">
        <f t="shared" si="642"/>
        <v>50.832900000000009</v>
      </c>
      <c r="AE302" s="12">
        <v>10.65</v>
      </c>
      <c r="AF302" s="12">
        <f t="shared" si="635"/>
        <v>14.271000000000001</v>
      </c>
      <c r="AG302" s="12">
        <f t="shared" si="708"/>
        <v>38.531700000000008</v>
      </c>
      <c r="AH302" s="12">
        <v>10.6</v>
      </c>
      <c r="AI302" s="12">
        <f t="shared" si="593"/>
        <v>14.204000000000001</v>
      </c>
      <c r="AJ302" s="12">
        <f t="shared" si="594"/>
        <v>38.350800000000007</v>
      </c>
      <c r="AK302" s="12"/>
      <c r="AL302" s="12"/>
      <c r="AM302" s="12"/>
      <c r="AN302" s="12"/>
      <c r="AO302" s="12"/>
      <c r="AP302" s="12"/>
      <c r="AQ302" s="12"/>
      <c r="AR302" s="12"/>
      <c r="AS302" s="12"/>
      <c r="AT302" s="12">
        <v>3.85</v>
      </c>
      <c r="AU302" s="12">
        <f t="shared" si="703"/>
        <v>10.5875</v>
      </c>
      <c r="AV302" s="12">
        <f t="shared" si="704"/>
        <v>28.586250000000003</v>
      </c>
      <c r="AW302" s="12">
        <v>4.25</v>
      </c>
      <c r="AX302" s="12">
        <f t="shared" si="700"/>
        <v>11.6875</v>
      </c>
      <c r="AY302" s="12">
        <f t="shared" si="701"/>
        <v>29.21875</v>
      </c>
      <c r="AZ302" s="12"/>
      <c r="BA302" s="12"/>
      <c r="BB302" s="12"/>
      <c r="BC302" s="12">
        <v>15.7</v>
      </c>
      <c r="BD302" s="12">
        <f t="shared" ref="BD302:BD303" si="716">BC302*0.6</f>
        <v>9.42</v>
      </c>
      <c r="BE302" s="12">
        <f t="shared" ref="BE302:BE303" si="717">BD302*2.5</f>
        <v>23.55</v>
      </c>
      <c r="BF302" s="13"/>
      <c r="BG302" s="1">
        <f t="shared" si="618"/>
        <v>0.81</v>
      </c>
      <c r="BH302" s="12">
        <f t="shared" si="616"/>
        <v>0.19</v>
      </c>
      <c r="BI302" s="12">
        <f t="shared" si="619"/>
        <v>1</v>
      </c>
    </row>
    <row r="303" spans="2:61" x14ac:dyDescent="0.35">
      <c r="B303" t="s">
        <v>71</v>
      </c>
      <c r="C303" t="s">
        <v>72</v>
      </c>
      <c r="D303" s="12">
        <f t="shared" si="656"/>
        <v>84.9</v>
      </c>
      <c r="E303" s="12">
        <f t="shared" si="613"/>
        <v>131.28450000000001</v>
      </c>
      <c r="F303" s="12">
        <f t="shared" si="620"/>
        <v>346.29175000000004</v>
      </c>
      <c r="G303" s="12">
        <v>22.4</v>
      </c>
      <c r="H303" s="12">
        <f t="shared" si="621"/>
        <v>30.015999999999998</v>
      </c>
      <c r="I303" s="12">
        <f t="shared" si="622"/>
        <v>81.043199999999999</v>
      </c>
      <c r="J303" s="12">
        <v>10.3</v>
      </c>
      <c r="K303" s="12">
        <f t="shared" si="623"/>
        <v>13.802000000000001</v>
      </c>
      <c r="L303" s="12">
        <f t="shared" si="659"/>
        <v>34.505000000000003</v>
      </c>
      <c r="M303" s="12">
        <v>4.25</v>
      </c>
      <c r="N303" s="12">
        <f t="shared" si="624"/>
        <v>10.029999999999999</v>
      </c>
      <c r="O303" s="12">
        <f t="shared" si="625"/>
        <v>25.074999999999999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>
        <v>15.95</v>
      </c>
      <c r="AC303" s="12">
        <f t="shared" ref="AC303" si="718">AB303*1.34</f>
        <v>21.373000000000001</v>
      </c>
      <c r="AD303" s="12">
        <f t="shared" si="642"/>
        <v>57.707100000000004</v>
      </c>
      <c r="AE303" s="12">
        <v>12.6</v>
      </c>
      <c r="AF303" s="12">
        <f t="shared" si="635"/>
        <v>16.884</v>
      </c>
      <c r="AG303" s="12">
        <f t="shared" si="708"/>
        <v>45.586800000000004</v>
      </c>
      <c r="AH303" s="12">
        <v>10.050000000000001</v>
      </c>
      <c r="AI303" s="12">
        <f t="shared" si="593"/>
        <v>13.467000000000002</v>
      </c>
      <c r="AJ303" s="12">
        <f t="shared" si="594"/>
        <v>36.360900000000008</v>
      </c>
      <c r="AK303" s="12"/>
      <c r="AL303" s="12"/>
      <c r="AM303" s="12"/>
      <c r="AN303" s="12"/>
      <c r="AO303" s="12"/>
      <c r="AP303" s="12"/>
      <c r="AQ303" s="12"/>
      <c r="AR303" s="12"/>
      <c r="AS303" s="12"/>
      <c r="AT303" s="12">
        <v>3.15</v>
      </c>
      <c r="AU303" s="12">
        <f t="shared" si="703"/>
        <v>8.6624999999999996</v>
      </c>
      <c r="AV303" s="12">
        <f t="shared" si="704"/>
        <v>23.388750000000002</v>
      </c>
      <c r="AW303" s="12">
        <v>6.2</v>
      </c>
      <c r="AX303" s="12">
        <f t="shared" si="700"/>
        <v>17.05</v>
      </c>
      <c r="AY303" s="12">
        <f t="shared" si="701"/>
        <v>42.625</v>
      </c>
      <c r="AZ303" s="12"/>
      <c r="BA303" s="12"/>
      <c r="BB303" s="12"/>
      <c r="BC303" s="12">
        <v>90.75</v>
      </c>
      <c r="BD303" s="12">
        <f t="shared" si="716"/>
        <v>54.449999999999996</v>
      </c>
      <c r="BE303" s="12">
        <f t="shared" si="717"/>
        <v>136.125</v>
      </c>
      <c r="BF303" s="13"/>
      <c r="BG303" s="1">
        <f t="shared" si="618"/>
        <v>0.83</v>
      </c>
      <c r="BH303" s="12">
        <f t="shared" si="616"/>
        <v>0.17</v>
      </c>
      <c r="BI303" s="12">
        <f t="shared" si="619"/>
        <v>1</v>
      </c>
    </row>
    <row r="304" spans="2:61" x14ac:dyDescent="0.35">
      <c r="C304" t="s">
        <v>64</v>
      </c>
      <c r="D304" s="12">
        <f t="shared" si="656"/>
        <v>84.929999999999993</v>
      </c>
      <c r="E304" s="12">
        <f t="shared" si="613"/>
        <v>139.5615</v>
      </c>
      <c r="F304" s="12">
        <f t="shared" si="620"/>
        <v>367.46535000000006</v>
      </c>
      <c r="G304" s="12">
        <v>20</v>
      </c>
      <c r="H304" s="12">
        <f t="shared" si="621"/>
        <v>26.8</v>
      </c>
      <c r="I304" s="12">
        <f t="shared" si="622"/>
        <v>72.360000000000014</v>
      </c>
      <c r="J304" s="12">
        <v>8.39</v>
      </c>
      <c r="K304" s="12">
        <f t="shared" si="623"/>
        <v>11.242600000000001</v>
      </c>
      <c r="L304" s="12">
        <f t="shared" si="659"/>
        <v>28.106500000000004</v>
      </c>
      <c r="M304" s="12">
        <v>3.59</v>
      </c>
      <c r="N304" s="12">
        <f t="shared" si="624"/>
        <v>8.4723999999999986</v>
      </c>
      <c r="O304" s="12">
        <f t="shared" si="625"/>
        <v>21.180999999999997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>
        <v>10.98</v>
      </c>
      <c r="AC304" s="12">
        <f t="shared" ref="AC304" si="719">AB304*1.34</f>
        <v>14.713200000000002</v>
      </c>
      <c r="AD304" s="12">
        <f t="shared" si="642"/>
        <v>39.725640000000006</v>
      </c>
      <c r="AE304" s="12">
        <v>8.6999999999999993</v>
      </c>
      <c r="AF304" s="12">
        <f t="shared" si="635"/>
        <v>11.657999999999999</v>
      </c>
      <c r="AG304" s="12">
        <f t="shared" si="708"/>
        <v>31.476600000000001</v>
      </c>
      <c r="AH304" s="12">
        <v>8.4</v>
      </c>
      <c r="AI304" s="12">
        <f t="shared" si="593"/>
        <v>11.256000000000002</v>
      </c>
      <c r="AJ304" s="12">
        <f t="shared" si="594"/>
        <v>30.391200000000008</v>
      </c>
      <c r="AK304" s="12">
        <v>8.6199999999999992</v>
      </c>
      <c r="AL304" s="12">
        <f t="shared" ref="AL304" si="720">AK304*1.34</f>
        <v>11.550799999999999</v>
      </c>
      <c r="AM304" s="12">
        <f>AL304*2.7</f>
        <v>31.187159999999999</v>
      </c>
      <c r="AN304" s="12"/>
      <c r="AO304" s="12"/>
      <c r="AP304" s="12"/>
      <c r="AQ304" s="12"/>
      <c r="AR304" s="12"/>
      <c r="AS304" s="12"/>
      <c r="AT304" s="12">
        <v>6.12</v>
      </c>
      <c r="AU304" s="12">
        <f t="shared" si="703"/>
        <v>16.830000000000002</v>
      </c>
      <c r="AV304" s="12">
        <f t="shared" si="704"/>
        <v>45.44100000000001</v>
      </c>
      <c r="AW304" s="12">
        <v>8.0299999999999994</v>
      </c>
      <c r="AX304" s="12">
        <f t="shared" si="700"/>
        <v>22.0825</v>
      </c>
      <c r="AY304" s="12">
        <f t="shared" si="701"/>
        <v>55.206249999999997</v>
      </c>
      <c r="AZ304" s="12">
        <v>2.1</v>
      </c>
      <c r="BA304" s="12">
        <f>AZ304*2.36</f>
        <v>4.9559999999999995</v>
      </c>
      <c r="BB304" s="12">
        <f>BA304*2.5</f>
        <v>12.389999999999999</v>
      </c>
      <c r="BC304" s="12"/>
      <c r="BD304" s="12"/>
      <c r="BE304" s="12"/>
      <c r="BF304" s="13"/>
      <c r="BG304" s="1">
        <f t="shared" si="618"/>
        <v>0.86</v>
      </c>
      <c r="BH304" s="12">
        <f t="shared" si="616"/>
        <v>0.14000000000000001</v>
      </c>
      <c r="BI304" s="12">
        <f t="shared" si="619"/>
        <v>1</v>
      </c>
    </row>
    <row r="305" spans="2:61" x14ac:dyDescent="0.35">
      <c r="B305" t="s">
        <v>38</v>
      </c>
      <c r="C305" t="s">
        <v>44</v>
      </c>
      <c r="D305" s="12">
        <f t="shared" si="656"/>
        <v>85.3</v>
      </c>
      <c r="E305" s="12">
        <f t="shared" si="613"/>
        <v>132.81200000000004</v>
      </c>
      <c r="F305" s="12">
        <f t="shared" si="620"/>
        <v>351.17600000000004</v>
      </c>
      <c r="G305" s="12">
        <v>29.1</v>
      </c>
      <c r="H305" s="12">
        <f t="shared" si="621"/>
        <v>38.994000000000007</v>
      </c>
      <c r="I305" s="12">
        <f t="shared" si="622"/>
        <v>105.28380000000003</v>
      </c>
      <c r="J305" s="12">
        <v>8.9</v>
      </c>
      <c r="K305" s="12">
        <f t="shared" si="623"/>
        <v>11.926000000000002</v>
      </c>
      <c r="L305" s="12">
        <f t="shared" si="659"/>
        <v>29.815000000000005</v>
      </c>
      <c r="M305" s="12">
        <v>4.5999999999999996</v>
      </c>
      <c r="N305" s="12">
        <f t="shared" si="624"/>
        <v>10.855999999999998</v>
      </c>
      <c r="O305" s="12">
        <f t="shared" si="625"/>
        <v>27.139999999999993</v>
      </c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>
        <v>13</v>
      </c>
      <c r="AC305" s="12">
        <f t="shared" ref="AC305" si="721">AB305*1.34</f>
        <v>17.420000000000002</v>
      </c>
      <c r="AD305" s="12">
        <f t="shared" si="642"/>
        <v>47.034000000000006</v>
      </c>
      <c r="AE305" s="12">
        <v>10.4</v>
      </c>
      <c r="AF305" s="12">
        <f t="shared" si="635"/>
        <v>13.936000000000002</v>
      </c>
      <c r="AG305" s="12">
        <f t="shared" si="708"/>
        <v>37.627200000000009</v>
      </c>
      <c r="AH305" s="12">
        <v>9.5</v>
      </c>
      <c r="AI305" s="12">
        <f t="shared" si="593"/>
        <v>12.73</v>
      </c>
      <c r="AJ305" s="12">
        <f t="shared" si="594"/>
        <v>34.371000000000002</v>
      </c>
      <c r="AK305" s="12"/>
      <c r="AL305" s="12"/>
      <c r="AM305" s="12"/>
      <c r="AN305" s="12"/>
      <c r="AO305" s="12"/>
      <c r="AP305" s="12"/>
      <c r="AQ305" s="12"/>
      <c r="AR305" s="12"/>
      <c r="AS305" s="12"/>
      <c r="AT305" s="12">
        <v>4.5999999999999996</v>
      </c>
      <c r="AU305" s="12">
        <f t="shared" si="703"/>
        <v>12.649999999999999</v>
      </c>
      <c r="AV305" s="12">
        <f t="shared" si="704"/>
        <v>34.155000000000001</v>
      </c>
      <c r="AW305" s="12">
        <v>5.2</v>
      </c>
      <c r="AX305" s="12">
        <f t="shared" si="700"/>
        <v>14.3</v>
      </c>
      <c r="AY305" s="12">
        <f t="shared" si="701"/>
        <v>35.75</v>
      </c>
      <c r="AZ305" s="12"/>
      <c r="BA305" s="12"/>
      <c r="BB305" s="12"/>
      <c r="BC305" s="12">
        <f>7.3+2.1</f>
        <v>9.4</v>
      </c>
      <c r="BD305" s="12">
        <f>BC305*0.6</f>
        <v>5.64</v>
      </c>
      <c r="BE305" s="12">
        <f t="shared" ref="BE305" si="722">BD305*2.5</f>
        <v>14.1</v>
      </c>
      <c r="BF305" s="13"/>
      <c r="BG305" s="1">
        <f t="shared" si="618"/>
        <v>0.84</v>
      </c>
      <c r="BH305" s="12">
        <f t="shared" si="616"/>
        <v>0.16</v>
      </c>
      <c r="BI305" s="12">
        <f t="shared" si="619"/>
        <v>1</v>
      </c>
    </row>
    <row r="306" spans="2:61" x14ac:dyDescent="0.35">
      <c r="D306" s="12">
        <f t="shared" si="656"/>
        <v>85.42</v>
      </c>
      <c r="E306" s="12">
        <f t="shared" si="613"/>
        <v>135.4922</v>
      </c>
      <c r="F306" s="12">
        <f t="shared" si="620"/>
        <v>355.16710000000006</v>
      </c>
      <c r="G306" s="12">
        <v>22.98</v>
      </c>
      <c r="H306" s="12">
        <f t="shared" si="621"/>
        <v>30.793200000000002</v>
      </c>
      <c r="I306" s="12">
        <f t="shared" si="622"/>
        <v>83.14164000000001</v>
      </c>
      <c r="J306" s="12">
        <v>13</v>
      </c>
      <c r="K306" s="12">
        <f t="shared" si="623"/>
        <v>17.420000000000002</v>
      </c>
      <c r="L306" s="12">
        <f t="shared" si="659"/>
        <v>43.550000000000004</v>
      </c>
      <c r="M306" s="12">
        <v>4.72</v>
      </c>
      <c r="N306" s="12">
        <f t="shared" si="624"/>
        <v>11.139199999999999</v>
      </c>
      <c r="O306" s="12">
        <f t="shared" si="625"/>
        <v>27.847999999999999</v>
      </c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>
        <v>14.47</v>
      </c>
      <c r="AC306" s="12">
        <f t="shared" ref="AC306" si="723">AB306*1.34</f>
        <v>19.389800000000001</v>
      </c>
      <c r="AD306" s="12">
        <f t="shared" si="642"/>
        <v>52.352460000000008</v>
      </c>
      <c r="AE306" s="12">
        <v>9.6999999999999993</v>
      </c>
      <c r="AF306" s="12">
        <f t="shared" si="635"/>
        <v>12.997999999999999</v>
      </c>
      <c r="AG306" s="12">
        <f t="shared" si="708"/>
        <v>35.0946</v>
      </c>
      <c r="AH306" s="12">
        <v>9.0500000000000007</v>
      </c>
      <c r="AI306" s="12">
        <f t="shared" si="593"/>
        <v>12.127000000000002</v>
      </c>
      <c r="AJ306" s="12">
        <f t="shared" si="594"/>
        <v>32.742900000000006</v>
      </c>
      <c r="AK306" s="12"/>
      <c r="AL306" s="12"/>
      <c r="AM306" s="12"/>
      <c r="AN306" s="12"/>
      <c r="AO306" s="12"/>
      <c r="AP306" s="12"/>
      <c r="AQ306" s="12"/>
      <c r="AR306" s="12"/>
      <c r="AS306" s="12"/>
      <c r="AT306" s="12">
        <v>2.5</v>
      </c>
      <c r="AU306" s="12">
        <f t="shared" si="703"/>
        <v>6.875</v>
      </c>
      <c r="AV306" s="12">
        <f t="shared" si="704"/>
        <v>18.5625</v>
      </c>
      <c r="AW306" s="12">
        <v>9</v>
      </c>
      <c r="AX306" s="12">
        <f t="shared" si="700"/>
        <v>24.75</v>
      </c>
      <c r="AY306" s="12">
        <f t="shared" si="701"/>
        <v>61.875</v>
      </c>
      <c r="AZ306" s="12"/>
      <c r="BA306" s="12"/>
      <c r="BB306" s="12"/>
      <c r="BC306" s="12"/>
      <c r="BD306" s="12"/>
      <c r="BE306" s="12"/>
      <c r="BF306" s="13"/>
      <c r="BG306" s="1">
        <f t="shared" si="618"/>
        <v>0.79</v>
      </c>
      <c r="BH306" s="12">
        <f t="shared" si="616"/>
        <v>0.21</v>
      </c>
      <c r="BI306" s="12">
        <f t="shared" si="619"/>
        <v>1</v>
      </c>
    </row>
    <row r="307" spans="2:61" x14ac:dyDescent="0.35">
      <c r="B307" t="s">
        <v>69</v>
      </c>
      <c r="C307" t="s">
        <v>70</v>
      </c>
      <c r="D307" s="12">
        <f t="shared" si="656"/>
        <v>85.5</v>
      </c>
      <c r="E307" s="12">
        <f t="shared" si="613"/>
        <v>124.00049999999999</v>
      </c>
      <c r="F307" s="12">
        <f t="shared" si="620"/>
        <v>330.12555000000003</v>
      </c>
      <c r="G307" s="12">
        <v>24.15</v>
      </c>
      <c r="H307" s="12">
        <f t="shared" si="621"/>
        <v>32.360999999999997</v>
      </c>
      <c r="I307" s="12">
        <f t="shared" si="622"/>
        <v>87.374700000000004</v>
      </c>
      <c r="J307" s="12">
        <v>10.050000000000001</v>
      </c>
      <c r="K307" s="12">
        <f t="shared" si="623"/>
        <v>13.467000000000002</v>
      </c>
      <c r="L307" s="12">
        <f t="shared" si="659"/>
        <v>33.667500000000004</v>
      </c>
      <c r="M307" s="12">
        <v>4.2</v>
      </c>
      <c r="N307" s="12">
        <f t="shared" si="624"/>
        <v>9.911999999999999</v>
      </c>
      <c r="O307" s="12">
        <f t="shared" si="625"/>
        <v>24.779999999999998</v>
      </c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>
        <v>14.75</v>
      </c>
      <c r="AC307" s="12">
        <f t="shared" ref="AC307" si="724">AB307*1.34</f>
        <v>19.765000000000001</v>
      </c>
      <c r="AD307" s="12">
        <f t="shared" si="642"/>
        <v>53.365500000000004</v>
      </c>
      <c r="AE307" s="12">
        <v>11.35</v>
      </c>
      <c r="AF307" s="12">
        <f t="shared" si="635"/>
        <v>15.209</v>
      </c>
      <c r="AG307" s="12">
        <f t="shared" si="708"/>
        <v>41.064300000000003</v>
      </c>
      <c r="AH307" s="12">
        <v>10.35</v>
      </c>
      <c r="AI307" s="12">
        <f t="shared" si="593"/>
        <v>13.869</v>
      </c>
      <c r="AJ307" s="12">
        <f t="shared" si="594"/>
        <v>37.446300000000001</v>
      </c>
      <c r="AK307" s="12">
        <v>7</v>
      </c>
      <c r="AL307" s="12">
        <f t="shared" ref="AL307" si="725">AK307*1.34</f>
        <v>9.3800000000000008</v>
      </c>
      <c r="AM307" s="12">
        <f>AL307*2.7</f>
        <v>25.326000000000004</v>
      </c>
      <c r="AN307" s="12"/>
      <c r="AO307" s="12"/>
      <c r="AP307" s="12"/>
      <c r="AQ307" s="12"/>
      <c r="AR307" s="12"/>
      <c r="AS307" s="12"/>
      <c r="AT307" s="12">
        <v>3.65</v>
      </c>
      <c r="AU307" s="12">
        <f t="shared" si="703"/>
        <v>10.0375</v>
      </c>
      <c r="AV307" s="12">
        <f t="shared" si="704"/>
        <v>27.10125</v>
      </c>
      <c r="AW307" s="12"/>
      <c r="AX307" s="12"/>
      <c r="AY307" s="12"/>
      <c r="AZ307" s="12"/>
      <c r="BA307" s="12"/>
      <c r="BB307" s="12"/>
      <c r="BC307" s="12">
        <v>13.3</v>
      </c>
      <c r="BD307" s="12">
        <f t="shared" ref="BD307:BD310" si="726">BC307*0.6</f>
        <v>7.98</v>
      </c>
      <c r="BE307" s="12">
        <f t="shared" ref="BE307:BE310" si="727">BD307*2.5</f>
        <v>19.950000000000003</v>
      </c>
      <c r="BF307" s="13"/>
      <c r="BG307" s="1">
        <f t="shared" si="618"/>
        <v>0.83</v>
      </c>
      <c r="BH307" s="12">
        <f t="shared" si="616"/>
        <v>0.17</v>
      </c>
      <c r="BI307" s="12">
        <f t="shared" si="619"/>
        <v>1</v>
      </c>
    </row>
    <row r="308" spans="2:61" x14ac:dyDescent="0.35">
      <c r="B308" t="s">
        <v>114</v>
      </c>
      <c r="C308" t="s">
        <v>115</v>
      </c>
      <c r="D308" s="12">
        <f t="shared" si="656"/>
        <v>85.52</v>
      </c>
      <c r="E308" s="12">
        <f t="shared" si="613"/>
        <v>124.8142</v>
      </c>
      <c r="F308" s="12">
        <f t="shared" si="620"/>
        <v>329.67526000000004</v>
      </c>
      <c r="G308" s="12">
        <v>28</v>
      </c>
      <c r="H308" s="12">
        <f t="shared" si="621"/>
        <v>37.520000000000003</v>
      </c>
      <c r="I308" s="12">
        <f t="shared" si="622"/>
        <v>101.30400000000002</v>
      </c>
      <c r="J308" s="12">
        <v>10.44</v>
      </c>
      <c r="K308" s="12">
        <f t="shared" si="623"/>
        <v>13.989599999999999</v>
      </c>
      <c r="L308" s="12">
        <f t="shared" si="659"/>
        <v>34.973999999999997</v>
      </c>
      <c r="M308" s="12">
        <v>3.73</v>
      </c>
      <c r="N308" s="12">
        <f t="shared" si="624"/>
        <v>8.8027999999999995</v>
      </c>
      <c r="O308" s="12">
        <f t="shared" si="625"/>
        <v>22.006999999999998</v>
      </c>
      <c r="P308" s="12">
        <v>3.55</v>
      </c>
      <c r="Q308" s="12">
        <f t="shared" ref="Q308:Q309" si="728">P308*2.36</f>
        <v>8.3779999999999983</v>
      </c>
      <c r="R308" s="12">
        <f t="shared" ref="R308:R309" si="729">Q308*2.5</f>
        <v>20.944999999999997</v>
      </c>
      <c r="S308" s="12"/>
      <c r="T308" s="12"/>
      <c r="U308" s="12"/>
      <c r="V308" s="12"/>
      <c r="W308" s="12"/>
      <c r="X308" s="12"/>
      <c r="Y308" s="12"/>
      <c r="Z308" s="12"/>
      <c r="AA308" s="12"/>
      <c r="AB308" s="12">
        <v>14.74</v>
      </c>
      <c r="AC308" s="12">
        <f t="shared" ref="AC308" si="730">AB308*1.34</f>
        <v>19.7516</v>
      </c>
      <c r="AD308" s="12">
        <f t="shared" si="642"/>
        <v>53.329320000000003</v>
      </c>
      <c r="AE308" s="12">
        <v>11.92</v>
      </c>
      <c r="AF308" s="12">
        <f t="shared" si="635"/>
        <v>15.972800000000001</v>
      </c>
      <c r="AG308" s="12">
        <f t="shared" si="708"/>
        <v>43.126560000000005</v>
      </c>
      <c r="AH308" s="12">
        <v>11.16</v>
      </c>
      <c r="AI308" s="12">
        <f t="shared" si="593"/>
        <v>14.954400000000001</v>
      </c>
      <c r="AJ308" s="12">
        <f t="shared" si="594"/>
        <v>40.376880000000007</v>
      </c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>
        <v>1.98</v>
      </c>
      <c r="AX308" s="12">
        <f>AW308*2.75</f>
        <v>5.4450000000000003</v>
      </c>
      <c r="AY308" s="12">
        <f>AX308*2.5</f>
        <v>13.612500000000001</v>
      </c>
      <c r="AZ308" s="12"/>
      <c r="BA308" s="12"/>
      <c r="BB308" s="12"/>
      <c r="BC308" s="12">
        <f>26.5+15.96</f>
        <v>42.46</v>
      </c>
      <c r="BD308" s="12">
        <f t="shared" si="726"/>
        <v>25.475999999999999</v>
      </c>
      <c r="BE308" s="12">
        <f t="shared" si="727"/>
        <v>63.69</v>
      </c>
      <c r="BF308" s="13"/>
      <c r="BG308" s="1">
        <f t="shared" si="618"/>
        <v>0.79</v>
      </c>
      <c r="BH308" s="12">
        <f t="shared" si="616"/>
        <v>0.21</v>
      </c>
      <c r="BI308" s="12">
        <f t="shared" si="619"/>
        <v>1</v>
      </c>
    </row>
    <row r="309" spans="2:61" x14ac:dyDescent="0.35">
      <c r="B309" t="s">
        <v>101</v>
      </c>
      <c r="C309" t="s">
        <v>104</v>
      </c>
      <c r="D309" s="12">
        <f t="shared" si="656"/>
        <v>85.66</v>
      </c>
      <c r="E309" s="12">
        <f t="shared" si="613"/>
        <v>138.8306</v>
      </c>
      <c r="F309" s="12">
        <f t="shared" si="620"/>
        <v>367.70526000000001</v>
      </c>
      <c r="G309" s="12">
        <v>19.41</v>
      </c>
      <c r="H309" s="12">
        <f t="shared" si="621"/>
        <v>26.009400000000003</v>
      </c>
      <c r="I309" s="12">
        <f t="shared" si="622"/>
        <v>70.225380000000015</v>
      </c>
      <c r="J309" s="12">
        <v>9.02</v>
      </c>
      <c r="K309" s="12">
        <f t="shared" si="623"/>
        <v>12.0868</v>
      </c>
      <c r="L309" s="12">
        <f t="shared" si="659"/>
        <v>30.216999999999999</v>
      </c>
      <c r="M309" s="12">
        <v>3.61</v>
      </c>
      <c r="N309" s="12">
        <f t="shared" si="624"/>
        <v>8.5195999999999987</v>
      </c>
      <c r="O309" s="12">
        <f t="shared" si="625"/>
        <v>21.298999999999996</v>
      </c>
      <c r="P309" s="12">
        <v>3.37</v>
      </c>
      <c r="Q309" s="12">
        <f t="shared" si="728"/>
        <v>7.9531999999999998</v>
      </c>
      <c r="R309" s="12">
        <f t="shared" si="729"/>
        <v>19.882999999999999</v>
      </c>
      <c r="S309" s="12"/>
      <c r="T309" s="12"/>
      <c r="U309" s="12"/>
      <c r="V309" s="12"/>
      <c r="W309" s="12"/>
      <c r="X309" s="12"/>
      <c r="Y309" s="12">
        <v>3.02</v>
      </c>
      <c r="Z309" s="12">
        <f>Y309*2.36</f>
        <v>7.1271999999999993</v>
      </c>
      <c r="AA309" s="12">
        <f t="shared" ref="AA309" si="731">Z309*2.5</f>
        <v>17.817999999999998</v>
      </c>
      <c r="AB309" s="12">
        <v>13.32</v>
      </c>
      <c r="AC309" s="12">
        <f t="shared" ref="AC309" si="732">AB309*1.34</f>
        <v>17.848800000000001</v>
      </c>
      <c r="AD309" s="12">
        <f t="shared" si="642"/>
        <v>48.191760000000002</v>
      </c>
      <c r="AE309" s="12">
        <v>8.07</v>
      </c>
      <c r="AF309" s="12">
        <f t="shared" si="635"/>
        <v>10.813800000000001</v>
      </c>
      <c r="AG309" s="12">
        <f t="shared" si="708"/>
        <v>29.197260000000004</v>
      </c>
      <c r="AH309" s="12">
        <v>8.07</v>
      </c>
      <c r="AI309" s="12">
        <f t="shared" si="593"/>
        <v>10.813800000000001</v>
      </c>
      <c r="AJ309" s="12">
        <f t="shared" si="594"/>
        <v>29.197260000000004</v>
      </c>
      <c r="AK309" s="12">
        <v>7.95</v>
      </c>
      <c r="AL309" s="12">
        <f t="shared" ref="AL309" si="733">AK309*1.34</f>
        <v>10.653</v>
      </c>
      <c r="AM309" s="12">
        <f>AL309*2.7</f>
        <v>28.763100000000001</v>
      </c>
      <c r="AN309" s="12"/>
      <c r="AO309" s="12"/>
      <c r="AP309" s="12"/>
      <c r="AQ309" s="12"/>
      <c r="AR309" s="12"/>
      <c r="AS309" s="12"/>
      <c r="AT309" s="12">
        <v>9.82</v>
      </c>
      <c r="AU309" s="12">
        <f t="shared" ref="AU309:AU310" si="734">AT309*2.75</f>
        <v>27.005000000000003</v>
      </c>
      <c r="AV309" s="12">
        <f t="shared" ref="AV309:AV310" si="735">AU309*2.7</f>
        <v>72.913500000000013</v>
      </c>
      <c r="AW309" s="12"/>
      <c r="AX309" s="12"/>
      <c r="AY309" s="12"/>
      <c r="AZ309" s="12"/>
      <c r="BA309" s="12"/>
      <c r="BB309" s="12"/>
      <c r="BC309" s="12">
        <v>7.21</v>
      </c>
      <c r="BD309" s="12">
        <f t="shared" si="726"/>
        <v>4.3259999999999996</v>
      </c>
      <c r="BE309" s="12">
        <f t="shared" si="727"/>
        <v>10.815</v>
      </c>
      <c r="BF309" s="13"/>
      <c r="BG309" s="1">
        <f t="shared" si="618"/>
        <v>0.78</v>
      </c>
      <c r="BH309" s="12">
        <f t="shared" si="616"/>
        <v>0.22</v>
      </c>
      <c r="BI309" s="12">
        <f t="shared" si="619"/>
        <v>1</v>
      </c>
    </row>
    <row r="310" spans="2:61" x14ac:dyDescent="0.35">
      <c r="B310" t="s">
        <v>39</v>
      </c>
      <c r="C310" t="s">
        <v>43</v>
      </c>
      <c r="D310" s="12">
        <f t="shared" si="656"/>
        <v>85.699999999999989</v>
      </c>
      <c r="E310" s="12">
        <f t="shared" si="613"/>
        <v>139.81</v>
      </c>
      <c r="F310" s="12">
        <f t="shared" si="620"/>
        <v>368.34640000000002</v>
      </c>
      <c r="G310" s="12">
        <v>22.4</v>
      </c>
      <c r="H310" s="12">
        <f t="shared" si="621"/>
        <v>30.015999999999998</v>
      </c>
      <c r="I310" s="12">
        <f t="shared" si="622"/>
        <v>81.043199999999999</v>
      </c>
      <c r="J310" s="12">
        <v>9.5</v>
      </c>
      <c r="K310" s="12">
        <f t="shared" si="623"/>
        <v>12.73</v>
      </c>
      <c r="L310" s="12">
        <f t="shared" si="659"/>
        <v>31.825000000000003</v>
      </c>
      <c r="M310" s="12">
        <v>4.3</v>
      </c>
      <c r="N310" s="12">
        <f t="shared" si="624"/>
        <v>10.148</v>
      </c>
      <c r="O310" s="12">
        <f t="shared" si="625"/>
        <v>25.369999999999997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>
        <v>15.6</v>
      </c>
      <c r="AC310" s="12">
        <f t="shared" ref="AC310" si="736">AB310*1.34</f>
        <v>20.904</v>
      </c>
      <c r="AD310" s="12">
        <f t="shared" si="642"/>
        <v>56.440800000000003</v>
      </c>
      <c r="AE310" s="12">
        <v>10.3</v>
      </c>
      <c r="AF310" s="12">
        <f t="shared" si="635"/>
        <v>13.802000000000001</v>
      </c>
      <c r="AG310" s="12">
        <f t="shared" si="708"/>
        <v>37.265400000000007</v>
      </c>
      <c r="AH310" s="12">
        <v>9</v>
      </c>
      <c r="AI310" s="12">
        <f t="shared" si="593"/>
        <v>12.06</v>
      </c>
      <c r="AJ310" s="12">
        <f t="shared" si="594"/>
        <v>32.562000000000005</v>
      </c>
      <c r="AK310" s="12"/>
      <c r="AL310" s="12"/>
      <c r="AM310" s="12"/>
      <c r="AN310" s="12"/>
      <c r="AO310" s="12"/>
      <c r="AP310" s="12"/>
      <c r="AQ310" s="12"/>
      <c r="AR310" s="12"/>
      <c r="AS310" s="12"/>
      <c r="AT310" s="12">
        <v>6.3</v>
      </c>
      <c r="AU310" s="12">
        <f t="shared" si="734"/>
        <v>17.324999999999999</v>
      </c>
      <c r="AV310" s="12">
        <f t="shared" si="735"/>
        <v>46.777500000000003</v>
      </c>
      <c r="AW310" s="12">
        <v>8.3000000000000007</v>
      </c>
      <c r="AX310" s="12">
        <f t="shared" ref="AX310:AX317" si="737">AW310*2.75</f>
        <v>22.825000000000003</v>
      </c>
      <c r="AY310" s="12">
        <f t="shared" ref="AY310:AY317" si="738">AX310*2.5</f>
        <v>57.062500000000007</v>
      </c>
      <c r="AZ310" s="12"/>
      <c r="BA310" s="12"/>
      <c r="BB310" s="12"/>
      <c r="BC310" s="12">
        <f>9.1+1.3</f>
        <v>10.4</v>
      </c>
      <c r="BD310" s="12">
        <f t="shared" si="726"/>
        <v>6.24</v>
      </c>
      <c r="BE310" s="12">
        <f t="shared" si="727"/>
        <v>15.600000000000001</v>
      </c>
      <c r="BF310" s="13"/>
      <c r="BG310" s="1">
        <f t="shared" si="618"/>
        <v>0.84</v>
      </c>
      <c r="BH310" s="12">
        <f t="shared" si="616"/>
        <v>0.16</v>
      </c>
      <c r="BI310" s="12">
        <f t="shared" si="619"/>
        <v>1</v>
      </c>
    </row>
    <row r="311" spans="2:61" x14ac:dyDescent="0.35">
      <c r="D311" s="12">
        <f t="shared" si="656"/>
        <v>85.72</v>
      </c>
      <c r="E311" s="12">
        <f t="shared" si="613"/>
        <v>138.69980000000001</v>
      </c>
      <c r="F311" s="12">
        <f t="shared" si="620"/>
        <v>363.32048000000003</v>
      </c>
      <c r="G311" s="12">
        <v>22.94</v>
      </c>
      <c r="H311" s="12">
        <f t="shared" si="621"/>
        <v>30.739600000000003</v>
      </c>
      <c r="I311" s="12">
        <f t="shared" si="622"/>
        <v>82.996920000000017</v>
      </c>
      <c r="J311" s="12">
        <v>11.98</v>
      </c>
      <c r="K311" s="12">
        <f t="shared" si="623"/>
        <v>16.0532</v>
      </c>
      <c r="L311" s="12">
        <f t="shared" si="659"/>
        <v>40.133000000000003</v>
      </c>
      <c r="M311" s="12">
        <v>3</v>
      </c>
      <c r="N311" s="12">
        <f t="shared" si="624"/>
        <v>7.08</v>
      </c>
      <c r="O311" s="12">
        <f t="shared" si="625"/>
        <v>17.7</v>
      </c>
      <c r="P311" s="12">
        <v>3</v>
      </c>
      <c r="Q311" s="12">
        <f t="shared" ref="Q311:Q312" si="739">P311*2.36</f>
        <v>7.08</v>
      </c>
      <c r="R311" s="12">
        <f t="shared" ref="R311:R312" si="740">Q311*2.5</f>
        <v>17.7</v>
      </c>
      <c r="S311" s="12">
        <v>2.88</v>
      </c>
      <c r="T311" s="12">
        <f>S311*2.36</f>
        <v>6.7967999999999993</v>
      </c>
      <c r="U311" s="12">
        <f>T311*2.5</f>
        <v>16.991999999999997</v>
      </c>
      <c r="V311" s="12"/>
      <c r="W311" s="12"/>
      <c r="X311" s="12"/>
      <c r="Y311" s="12"/>
      <c r="Z311" s="12"/>
      <c r="AA311" s="12"/>
      <c r="AB311" s="12">
        <v>12.24</v>
      </c>
      <c r="AC311" s="12">
        <f t="shared" ref="AC311" si="741">AB311*1.34</f>
        <v>16.401600000000002</v>
      </c>
      <c r="AD311" s="12">
        <f t="shared" si="642"/>
        <v>44.284320000000008</v>
      </c>
      <c r="AE311" s="12">
        <v>10.08</v>
      </c>
      <c r="AF311" s="12">
        <f t="shared" si="635"/>
        <v>13.507200000000001</v>
      </c>
      <c r="AG311" s="12">
        <f t="shared" si="708"/>
        <v>36.469440000000006</v>
      </c>
      <c r="AH311" s="12">
        <v>7.85</v>
      </c>
      <c r="AI311" s="12">
        <f t="shared" si="593"/>
        <v>10.519</v>
      </c>
      <c r="AJ311" s="12">
        <f t="shared" si="594"/>
        <v>28.401300000000003</v>
      </c>
      <c r="AK311" s="12">
        <v>4.25</v>
      </c>
      <c r="AL311" s="12">
        <f t="shared" ref="AL311" si="742">AK311*2.75</f>
        <v>11.6875</v>
      </c>
      <c r="AM311" s="12">
        <f>AL311*2.7</f>
        <v>31.556250000000002</v>
      </c>
      <c r="AN311" s="12"/>
      <c r="AO311" s="12"/>
      <c r="AP311" s="12"/>
      <c r="AQ311" s="12"/>
      <c r="AR311" s="12"/>
      <c r="AS311" s="12"/>
      <c r="AT311" s="12"/>
      <c r="AU311" s="12"/>
      <c r="AV311" s="12"/>
      <c r="AW311" s="12">
        <v>2.91</v>
      </c>
      <c r="AX311" s="12">
        <f t="shared" si="737"/>
        <v>8.0025000000000013</v>
      </c>
      <c r="AY311" s="12">
        <f t="shared" si="738"/>
        <v>20.006250000000001</v>
      </c>
      <c r="AZ311" s="12">
        <v>4.59</v>
      </c>
      <c r="BA311" s="12">
        <f>AZ311*2.36</f>
        <v>10.8324</v>
      </c>
      <c r="BB311" s="12">
        <f>BA311*2.5</f>
        <v>27.081</v>
      </c>
      <c r="BC311" s="12"/>
      <c r="BD311" s="12"/>
      <c r="BE311" s="12"/>
      <c r="BF311" s="13"/>
      <c r="BG311" s="1">
        <f t="shared" si="618"/>
        <v>0.76</v>
      </c>
      <c r="BH311" s="12">
        <f t="shared" si="616"/>
        <v>0.24</v>
      </c>
      <c r="BI311" s="12">
        <f t="shared" si="619"/>
        <v>1</v>
      </c>
    </row>
    <row r="312" spans="2:61" x14ac:dyDescent="0.35">
      <c r="B312" t="s">
        <v>59</v>
      </c>
      <c r="C312" t="s">
        <v>100</v>
      </c>
      <c r="D312" s="12">
        <f t="shared" si="656"/>
        <v>85.76</v>
      </c>
      <c r="E312" s="12">
        <f t="shared" si="613"/>
        <v>130.48510000000002</v>
      </c>
      <c r="F312" s="12">
        <f t="shared" si="620"/>
        <v>342.53663000000006</v>
      </c>
      <c r="G312" s="12">
        <v>26.56</v>
      </c>
      <c r="H312" s="12">
        <f t="shared" si="621"/>
        <v>35.590400000000002</v>
      </c>
      <c r="I312" s="12">
        <f t="shared" si="622"/>
        <v>96.094080000000019</v>
      </c>
      <c r="J312" s="12">
        <v>11.42</v>
      </c>
      <c r="K312" s="12">
        <f t="shared" si="623"/>
        <v>15.302800000000001</v>
      </c>
      <c r="L312" s="12">
        <f t="shared" si="659"/>
        <v>38.257000000000005</v>
      </c>
      <c r="M312" s="12">
        <v>4.43</v>
      </c>
      <c r="N312" s="12">
        <f t="shared" si="624"/>
        <v>10.454799999999999</v>
      </c>
      <c r="O312" s="12">
        <f t="shared" si="625"/>
        <v>26.136999999999997</v>
      </c>
      <c r="P312" s="12">
        <v>4.21</v>
      </c>
      <c r="Q312" s="12">
        <f t="shared" si="739"/>
        <v>9.9355999999999991</v>
      </c>
      <c r="R312" s="12">
        <f t="shared" si="740"/>
        <v>24.838999999999999</v>
      </c>
      <c r="S312" s="12"/>
      <c r="T312" s="12"/>
      <c r="U312" s="12"/>
      <c r="V312" s="12"/>
      <c r="W312" s="12"/>
      <c r="X312" s="12"/>
      <c r="Y312" s="12"/>
      <c r="Z312" s="12"/>
      <c r="AA312" s="12"/>
      <c r="AB312" s="12">
        <v>13.76</v>
      </c>
      <c r="AC312" s="12">
        <f t="shared" ref="AC312" si="743">AB312*1.34</f>
        <v>18.438400000000001</v>
      </c>
      <c r="AD312" s="12">
        <f t="shared" si="642"/>
        <v>49.783680000000004</v>
      </c>
      <c r="AE312" s="12">
        <v>10.46</v>
      </c>
      <c r="AF312" s="12">
        <f t="shared" si="635"/>
        <v>14.016400000000003</v>
      </c>
      <c r="AG312" s="12">
        <f t="shared" si="708"/>
        <v>37.844280000000012</v>
      </c>
      <c r="AH312" s="12">
        <v>10.130000000000001</v>
      </c>
      <c r="AI312" s="12">
        <f t="shared" si="593"/>
        <v>13.574200000000001</v>
      </c>
      <c r="AJ312" s="12">
        <f t="shared" si="594"/>
        <v>36.650340000000007</v>
      </c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>
        <v>4.79</v>
      </c>
      <c r="AX312" s="12">
        <f t="shared" si="737"/>
        <v>13.172499999999999</v>
      </c>
      <c r="AY312" s="12">
        <f t="shared" si="738"/>
        <v>32.931249999999999</v>
      </c>
      <c r="AZ312" s="12"/>
      <c r="BA312" s="12"/>
      <c r="BB312" s="12"/>
      <c r="BC312" s="12"/>
      <c r="BD312" s="12"/>
      <c r="BE312" s="12"/>
      <c r="BF312" s="13"/>
      <c r="BG312" s="1">
        <f t="shared" si="618"/>
        <v>0.77</v>
      </c>
      <c r="BH312" s="12">
        <f t="shared" si="616"/>
        <v>0.23</v>
      </c>
      <c r="BI312" s="12">
        <f t="shared" si="619"/>
        <v>1</v>
      </c>
    </row>
    <row r="313" spans="2:61" x14ac:dyDescent="0.35">
      <c r="B313" t="s">
        <v>39</v>
      </c>
      <c r="C313" t="s">
        <v>53</v>
      </c>
      <c r="D313" s="12">
        <f t="shared" si="656"/>
        <v>85.90000000000002</v>
      </c>
      <c r="E313" s="12">
        <f t="shared" si="613"/>
        <v>130.56049999999999</v>
      </c>
      <c r="F313" s="12">
        <f t="shared" si="620"/>
        <v>343.49965000000003</v>
      </c>
      <c r="G313" s="12">
        <v>23.85</v>
      </c>
      <c r="H313" s="12">
        <f t="shared" si="621"/>
        <v>31.959000000000003</v>
      </c>
      <c r="I313" s="12">
        <f t="shared" si="622"/>
        <v>86.289300000000011</v>
      </c>
      <c r="J313" s="12">
        <v>9.3000000000000007</v>
      </c>
      <c r="K313" s="12">
        <f t="shared" si="623"/>
        <v>12.462000000000002</v>
      </c>
      <c r="L313" s="12">
        <f t="shared" si="659"/>
        <v>31.155000000000005</v>
      </c>
      <c r="M313" s="12">
        <v>3.85</v>
      </c>
      <c r="N313" s="12">
        <f t="shared" si="624"/>
        <v>9.0860000000000003</v>
      </c>
      <c r="O313" s="12">
        <f t="shared" si="625"/>
        <v>22.715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>
        <v>13.3</v>
      </c>
      <c r="AC313" s="12">
        <f t="shared" ref="AC313" si="744">AB313*1.34</f>
        <v>17.822000000000003</v>
      </c>
      <c r="AD313" s="12">
        <f t="shared" si="642"/>
        <v>48.119400000000013</v>
      </c>
      <c r="AE313" s="12">
        <v>8.9499999999999993</v>
      </c>
      <c r="AF313" s="12">
        <f t="shared" si="635"/>
        <v>11.993</v>
      </c>
      <c r="AG313" s="12">
        <f t="shared" si="708"/>
        <v>32.381100000000004</v>
      </c>
      <c r="AH313" s="12">
        <v>8.9499999999999993</v>
      </c>
      <c r="AI313" s="12">
        <f t="shared" si="593"/>
        <v>11.993</v>
      </c>
      <c r="AJ313" s="12">
        <f t="shared" si="594"/>
        <v>32.381100000000004</v>
      </c>
      <c r="AK313" s="12">
        <v>8.75</v>
      </c>
      <c r="AL313" s="12">
        <f t="shared" ref="AL313:AL314" si="745">AK313*1.34</f>
        <v>11.725000000000001</v>
      </c>
      <c r="AM313" s="12">
        <f t="shared" ref="AM313:AM314" si="746">AL313*2.7</f>
        <v>31.657500000000006</v>
      </c>
      <c r="AN313" s="12"/>
      <c r="AO313" s="12"/>
      <c r="AP313" s="12"/>
      <c r="AQ313" s="12"/>
      <c r="AR313" s="12"/>
      <c r="AS313" s="12"/>
      <c r="AT313" s="12"/>
      <c r="AU313" s="12"/>
      <c r="AV313" s="12"/>
      <c r="AW313" s="12">
        <v>6.15</v>
      </c>
      <c r="AX313" s="12">
        <f t="shared" si="737"/>
        <v>16.912500000000001</v>
      </c>
      <c r="AY313" s="12">
        <f t="shared" si="738"/>
        <v>42.28125</v>
      </c>
      <c r="AZ313" s="12">
        <v>2.8</v>
      </c>
      <c r="BA313" s="12">
        <f>AZ313*2.36</f>
        <v>6.6079999999999997</v>
      </c>
      <c r="BB313" s="12">
        <f>BA313*2.5</f>
        <v>16.52</v>
      </c>
      <c r="BC313" s="12"/>
      <c r="BD313" s="12"/>
      <c r="BE313" s="12"/>
      <c r="BF313" s="13"/>
      <c r="BG313" s="1">
        <f t="shared" si="618"/>
        <v>0.85</v>
      </c>
      <c r="BH313" s="12">
        <f t="shared" si="616"/>
        <v>0.15</v>
      </c>
      <c r="BI313" s="12">
        <f t="shared" si="619"/>
        <v>1</v>
      </c>
    </row>
    <row r="314" spans="2:61" x14ac:dyDescent="0.35">
      <c r="B314" t="s">
        <v>39</v>
      </c>
      <c r="C314" t="s">
        <v>74</v>
      </c>
      <c r="D314" s="12">
        <f t="shared" si="656"/>
        <v>85.95</v>
      </c>
      <c r="E314" s="12">
        <f t="shared" si="613"/>
        <v>133.57500000000002</v>
      </c>
      <c r="F314" s="12">
        <f t="shared" si="620"/>
        <v>352.8861</v>
      </c>
      <c r="G314" s="12">
        <v>20.5</v>
      </c>
      <c r="H314" s="12">
        <f t="shared" si="621"/>
        <v>27.470000000000002</v>
      </c>
      <c r="I314" s="12">
        <f t="shared" si="622"/>
        <v>74.169000000000011</v>
      </c>
      <c r="J314" s="12">
        <v>8</v>
      </c>
      <c r="K314" s="12">
        <f t="shared" si="623"/>
        <v>10.72</v>
      </c>
      <c r="L314" s="12">
        <f t="shared" si="659"/>
        <v>26.8</v>
      </c>
      <c r="M314" s="12">
        <v>4.3</v>
      </c>
      <c r="N314" s="12">
        <f t="shared" si="624"/>
        <v>10.148</v>
      </c>
      <c r="O314" s="12">
        <f t="shared" si="625"/>
        <v>25.369999999999997</v>
      </c>
      <c r="P314" s="12">
        <v>3.65</v>
      </c>
      <c r="Q314" s="12">
        <f>P314*2.36</f>
        <v>8.613999999999999</v>
      </c>
      <c r="R314" s="12">
        <f>Q314*2.5</f>
        <v>21.534999999999997</v>
      </c>
      <c r="S314" s="12"/>
      <c r="T314" s="12"/>
      <c r="U314" s="12"/>
      <c r="V314" s="12"/>
      <c r="W314" s="12"/>
      <c r="X314" s="12"/>
      <c r="Y314" s="12"/>
      <c r="Z314" s="12"/>
      <c r="AA314" s="12"/>
      <c r="AB314" s="12">
        <v>14.7</v>
      </c>
      <c r="AC314" s="12">
        <f t="shared" ref="AC314" si="747">AB314*1.34</f>
        <v>19.698</v>
      </c>
      <c r="AD314" s="12">
        <f t="shared" si="642"/>
        <v>53.184600000000003</v>
      </c>
      <c r="AE314" s="12">
        <v>10.4</v>
      </c>
      <c r="AF314" s="12">
        <f t="shared" si="635"/>
        <v>13.936000000000002</v>
      </c>
      <c r="AG314" s="12">
        <f t="shared" si="708"/>
        <v>37.627200000000009</v>
      </c>
      <c r="AH314" s="12">
        <v>8.6</v>
      </c>
      <c r="AI314" s="12">
        <f t="shared" si="593"/>
        <v>11.524000000000001</v>
      </c>
      <c r="AJ314" s="12">
        <f t="shared" si="594"/>
        <v>31.114800000000006</v>
      </c>
      <c r="AK314" s="12">
        <v>8.5</v>
      </c>
      <c r="AL314" s="12">
        <f t="shared" si="745"/>
        <v>11.39</v>
      </c>
      <c r="AM314" s="12">
        <f t="shared" si="746"/>
        <v>30.753000000000004</v>
      </c>
      <c r="AN314" s="12"/>
      <c r="AO314" s="12"/>
      <c r="AP314" s="12"/>
      <c r="AQ314" s="12"/>
      <c r="AR314" s="12"/>
      <c r="AS314" s="12"/>
      <c r="AT314" s="12">
        <v>3.9</v>
      </c>
      <c r="AU314" s="12">
        <f t="shared" ref="AU314:AU318" si="748">AT314*2.75</f>
        <v>10.725</v>
      </c>
      <c r="AV314" s="12">
        <f t="shared" ref="AV314:AV318" si="749">AU314*2.7</f>
        <v>28.9575</v>
      </c>
      <c r="AW314" s="12">
        <v>3.4</v>
      </c>
      <c r="AX314" s="12">
        <f t="shared" si="737"/>
        <v>9.35</v>
      </c>
      <c r="AY314" s="12">
        <f t="shared" si="738"/>
        <v>23.375</v>
      </c>
      <c r="AZ314" s="12"/>
      <c r="BA314" s="12"/>
      <c r="BB314" s="12"/>
      <c r="BC314" s="12"/>
      <c r="BD314" s="12"/>
      <c r="BE314" s="12"/>
      <c r="BF314" s="13"/>
      <c r="BG314" s="1">
        <f t="shared" si="618"/>
        <v>0.81</v>
      </c>
      <c r="BH314" s="12">
        <f t="shared" si="616"/>
        <v>0.19</v>
      </c>
      <c r="BI314" s="12">
        <f t="shared" si="619"/>
        <v>1</v>
      </c>
    </row>
    <row r="315" spans="2:61" x14ac:dyDescent="0.35">
      <c r="C315" t="s">
        <v>61</v>
      </c>
      <c r="D315" s="12">
        <f t="shared" si="656"/>
        <v>86.079999999999984</v>
      </c>
      <c r="E315" s="12">
        <f t="shared" si="613"/>
        <v>133.35470000000001</v>
      </c>
      <c r="F315" s="12">
        <f t="shared" si="620"/>
        <v>353.30025000000001</v>
      </c>
      <c r="G315" s="12">
        <v>23.04</v>
      </c>
      <c r="H315" s="12">
        <f t="shared" si="621"/>
        <v>30.8736</v>
      </c>
      <c r="I315" s="12">
        <f t="shared" si="622"/>
        <v>83.358720000000005</v>
      </c>
      <c r="J315" s="12">
        <v>9.09</v>
      </c>
      <c r="K315" s="12">
        <f t="shared" si="623"/>
        <v>12.1806</v>
      </c>
      <c r="L315" s="12">
        <f t="shared" si="659"/>
        <v>30.451499999999999</v>
      </c>
      <c r="M315" s="12">
        <v>5.31</v>
      </c>
      <c r="N315" s="12">
        <f t="shared" si="624"/>
        <v>12.531599999999999</v>
      </c>
      <c r="O315" s="12">
        <f t="shared" si="625"/>
        <v>31.328999999999997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>
        <v>19.79</v>
      </c>
      <c r="AC315" s="12">
        <f t="shared" ref="AC315" si="750">AB315*1.34</f>
        <v>26.518599999999999</v>
      </c>
      <c r="AD315" s="12">
        <f t="shared" si="642"/>
        <v>71.600220000000007</v>
      </c>
      <c r="AE315" s="12">
        <v>10.199999999999999</v>
      </c>
      <c r="AF315" s="12">
        <f t="shared" si="635"/>
        <v>13.667999999999999</v>
      </c>
      <c r="AG315" s="12">
        <f t="shared" si="708"/>
        <v>36.903599999999997</v>
      </c>
      <c r="AH315" s="12">
        <v>9.7200000000000006</v>
      </c>
      <c r="AI315" s="12">
        <f t="shared" si="593"/>
        <v>13.024800000000001</v>
      </c>
      <c r="AJ315" s="12">
        <f t="shared" si="594"/>
        <v>35.166960000000003</v>
      </c>
      <c r="AK315" s="12"/>
      <c r="AL315" s="12"/>
      <c r="AM315" s="12"/>
      <c r="AN315" s="12"/>
      <c r="AO315" s="12"/>
      <c r="AP315" s="12"/>
      <c r="AQ315" s="12"/>
      <c r="AR315" s="12"/>
      <c r="AS315" s="12"/>
      <c r="AT315" s="12">
        <v>5.63</v>
      </c>
      <c r="AU315" s="12">
        <f t="shared" si="748"/>
        <v>15.4825</v>
      </c>
      <c r="AV315" s="12">
        <f t="shared" si="749"/>
        <v>41.802750000000003</v>
      </c>
      <c r="AW315" s="12">
        <v>3.3</v>
      </c>
      <c r="AX315" s="12">
        <f t="shared" si="737"/>
        <v>9.0749999999999993</v>
      </c>
      <c r="AY315" s="12">
        <f t="shared" si="738"/>
        <v>22.6875</v>
      </c>
      <c r="AZ315" s="12"/>
      <c r="BA315" s="12"/>
      <c r="BB315" s="12"/>
      <c r="BC315" s="12">
        <v>10.98</v>
      </c>
      <c r="BD315" s="12">
        <f t="shared" ref="BD315:BD320" si="751">BC315*0.6</f>
        <v>6.5880000000000001</v>
      </c>
      <c r="BE315" s="12">
        <f t="shared" ref="BE315:BE320" si="752">BD315*2.5</f>
        <v>16.47</v>
      </c>
      <c r="BF315" s="13"/>
      <c r="BG315" s="1">
        <f t="shared" si="618"/>
        <v>0.83</v>
      </c>
      <c r="BH315" s="12">
        <f t="shared" si="616"/>
        <v>0.17</v>
      </c>
      <c r="BI315" s="12">
        <f t="shared" si="619"/>
        <v>1</v>
      </c>
    </row>
    <row r="316" spans="2:61" x14ac:dyDescent="0.35">
      <c r="B316" t="s">
        <v>76</v>
      </c>
      <c r="C316" t="s">
        <v>77</v>
      </c>
      <c r="D316" s="12">
        <f t="shared" si="656"/>
        <v>86.200000000000017</v>
      </c>
      <c r="E316" s="12">
        <f t="shared" si="613"/>
        <v>138.209</v>
      </c>
      <c r="F316" s="12">
        <f t="shared" si="620"/>
        <v>363.64790000000005</v>
      </c>
      <c r="G316" s="12">
        <v>21.7</v>
      </c>
      <c r="H316" s="12">
        <f t="shared" si="621"/>
        <v>29.077999999999999</v>
      </c>
      <c r="I316" s="12">
        <f t="shared" si="622"/>
        <v>78.510599999999997</v>
      </c>
      <c r="J316" s="12">
        <v>10.95</v>
      </c>
      <c r="K316" s="12">
        <f t="shared" si="623"/>
        <v>14.673</v>
      </c>
      <c r="L316" s="12">
        <f t="shared" si="659"/>
        <v>36.682499999999997</v>
      </c>
      <c r="M316" s="12">
        <v>4.25</v>
      </c>
      <c r="N316" s="12">
        <f t="shared" si="624"/>
        <v>10.029999999999999</v>
      </c>
      <c r="O316" s="12">
        <f t="shared" si="625"/>
        <v>25.074999999999999</v>
      </c>
      <c r="P316" s="12">
        <v>3.7</v>
      </c>
      <c r="Q316" s="12">
        <f t="shared" ref="Q316:Q379" si="753">P316*2.36</f>
        <v>8.7319999999999993</v>
      </c>
      <c r="R316" s="12">
        <f t="shared" ref="R316:R379" si="754">Q316*2.5</f>
        <v>21.83</v>
      </c>
      <c r="S316" s="12"/>
      <c r="T316" s="12"/>
      <c r="U316" s="12"/>
      <c r="V316" s="12"/>
      <c r="W316" s="12"/>
      <c r="X316" s="12"/>
      <c r="Y316" s="12">
        <v>1.45</v>
      </c>
      <c r="Z316" s="12">
        <f>Y316*2.36</f>
        <v>3.4219999999999997</v>
      </c>
      <c r="AA316" s="12">
        <f t="shared" ref="AA316" si="755">Z316*2.5</f>
        <v>8.5549999999999997</v>
      </c>
      <c r="AB316" s="12">
        <v>13.85</v>
      </c>
      <c r="AC316" s="12">
        <f t="shared" ref="AC316" si="756">AB316*1.34</f>
        <v>18.559000000000001</v>
      </c>
      <c r="AD316" s="12">
        <f t="shared" si="642"/>
        <v>50.109300000000005</v>
      </c>
      <c r="AE316" s="12">
        <v>10.75</v>
      </c>
      <c r="AF316" s="12">
        <f t="shared" si="635"/>
        <v>14.405000000000001</v>
      </c>
      <c r="AG316" s="12">
        <f t="shared" si="708"/>
        <v>38.893500000000003</v>
      </c>
      <c r="AH316" s="12">
        <v>10.25</v>
      </c>
      <c r="AI316" s="12">
        <f t="shared" si="593"/>
        <v>13.735000000000001</v>
      </c>
      <c r="AJ316" s="12">
        <f t="shared" si="594"/>
        <v>37.084500000000006</v>
      </c>
      <c r="AK316" s="12"/>
      <c r="AL316" s="12"/>
      <c r="AM316" s="12"/>
      <c r="AN316" s="12"/>
      <c r="AO316" s="12"/>
      <c r="AP316" s="12"/>
      <c r="AQ316" s="12"/>
      <c r="AR316" s="12"/>
      <c r="AS316" s="12"/>
      <c r="AT316" s="12">
        <v>5.4</v>
      </c>
      <c r="AU316" s="12">
        <f t="shared" si="748"/>
        <v>14.850000000000001</v>
      </c>
      <c r="AV316" s="12">
        <f t="shared" si="749"/>
        <v>40.095000000000006</v>
      </c>
      <c r="AW316" s="12">
        <v>3.9</v>
      </c>
      <c r="AX316" s="12">
        <f t="shared" si="737"/>
        <v>10.725</v>
      </c>
      <c r="AY316" s="12">
        <f t="shared" si="738"/>
        <v>26.8125</v>
      </c>
      <c r="AZ316" s="12"/>
      <c r="BA316" s="12"/>
      <c r="BB316" s="12"/>
      <c r="BC316" s="12">
        <f>115.45+13.65</f>
        <v>129.1</v>
      </c>
      <c r="BD316" s="12">
        <f t="shared" si="751"/>
        <v>77.459999999999994</v>
      </c>
      <c r="BE316" s="12">
        <f t="shared" si="752"/>
        <v>193.64999999999998</v>
      </c>
      <c r="BF316" s="13"/>
      <c r="BG316" s="1">
        <f t="shared" si="618"/>
        <v>0.76</v>
      </c>
      <c r="BH316" s="12">
        <f t="shared" si="616"/>
        <v>0.24</v>
      </c>
      <c r="BI316" s="12">
        <f t="shared" si="619"/>
        <v>1</v>
      </c>
    </row>
    <row r="317" spans="2:61" x14ac:dyDescent="0.35">
      <c r="B317" t="s">
        <v>81</v>
      </c>
      <c r="C317" t="s">
        <v>82</v>
      </c>
      <c r="D317" s="12">
        <f t="shared" si="656"/>
        <v>86.4</v>
      </c>
      <c r="E317" s="12">
        <f t="shared" si="613"/>
        <v>144.876</v>
      </c>
      <c r="F317" s="12">
        <f t="shared" si="620"/>
        <v>378.73220000000003</v>
      </c>
      <c r="G317" s="12">
        <v>20.399999999999999</v>
      </c>
      <c r="H317" s="12">
        <f t="shared" si="621"/>
        <v>27.335999999999999</v>
      </c>
      <c r="I317" s="12">
        <f t="shared" si="622"/>
        <v>73.807199999999995</v>
      </c>
      <c r="J317" s="12">
        <v>9.1</v>
      </c>
      <c r="K317" s="12">
        <f t="shared" si="623"/>
        <v>12.194000000000001</v>
      </c>
      <c r="L317" s="12">
        <f t="shared" si="659"/>
        <v>30.485000000000003</v>
      </c>
      <c r="M317" s="12">
        <v>5.2</v>
      </c>
      <c r="N317" s="12">
        <f t="shared" si="624"/>
        <v>12.272</v>
      </c>
      <c r="O317" s="12">
        <f t="shared" si="625"/>
        <v>30.68</v>
      </c>
      <c r="P317" s="12">
        <v>4.5</v>
      </c>
      <c r="Q317" s="12">
        <f t="shared" si="753"/>
        <v>10.62</v>
      </c>
      <c r="R317" s="12">
        <f t="shared" si="754"/>
        <v>26.549999999999997</v>
      </c>
      <c r="S317" s="12"/>
      <c r="T317" s="12"/>
      <c r="U317" s="12"/>
      <c r="V317" s="12"/>
      <c r="W317" s="12"/>
      <c r="X317" s="12"/>
      <c r="Y317" s="12"/>
      <c r="Z317" s="12"/>
      <c r="AA317" s="12"/>
      <c r="AB317" s="12">
        <v>15.6</v>
      </c>
      <c r="AC317" s="12">
        <f t="shared" ref="AC317" si="757">AB317*1.34</f>
        <v>20.904</v>
      </c>
      <c r="AD317" s="12">
        <f t="shared" si="642"/>
        <v>56.440800000000003</v>
      </c>
      <c r="AE317" s="12">
        <v>8.5</v>
      </c>
      <c r="AF317" s="12">
        <f t="shared" si="635"/>
        <v>11.39</v>
      </c>
      <c r="AG317" s="12">
        <f t="shared" si="708"/>
        <v>30.753000000000004</v>
      </c>
      <c r="AH317" s="12">
        <v>8.4</v>
      </c>
      <c r="AI317" s="12">
        <f t="shared" ref="AI317:AI346" si="758">AH317*1.34</f>
        <v>11.256000000000002</v>
      </c>
      <c r="AJ317" s="12">
        <f t="shared" ref="AJ317:AJ346" si="759">AI317*2.7</f>
        <v>30.391200000000008</v>
      </c>
      <c r="AK317" s="12"/>
      <c r="AL317" s="12"/>
      <c r="AM317" s="12"/>
      <c r="AN317" s="12"/>
      <c r="AO317" s="12"/>
      <c r="AP317" s="12"/>
      <c r="AQ317" s="12"/>
      <c r="AR317" s="12"/>
      <c r="AS317" s="12"/>
      <c r="AT317" s="12">
        <v>4.3</v>
      </c>
      <c r="AU317" s="12">
        <f t="shared" si="748"/>
        <v>11.824999999999999</v>
      </c>
      <c r="AV317" s="12">
        <f t="shared" si="749"/>
        <v>31.927499999999998</v>
      </c>
      <c r="AW317" s="12">
        <v>6.5</v>
      </c>
      <c r="AX317" s="12">
        <f t="shared" si="737"/>
        <v>17.875</v>
      </c>
      <c r="AY317" s="12">
        <f t="shared" si="738"/>
        <v>44.6875</v>
      </c>
      <c r="AZ317" s="12">
        <v>3.9</v>
      </c>
      <c r="BA317" s="12">
        <f>AZ317*2.36</f>
        <v>9.2039999999999988</v>
      </c>
      <c r="BB317" s="12">
        <f>BA317*2.5</f>
        <v>23.009999999999998</v>
      </c>
      <c r="BC317" s="12">
        <v>3.7</v>
      </c>
      <c r="BD317" s="12">
        <f t="shared" si="751"/>
        <v>2.2200000000000002</v>
      </c>
      <c r="BE317" s="12">
        <f t="shared" si="752"/>
        <v>5.5500000000000007</v>
      </c>
      <c r="BF317" s="13"/>
      <c r="BG317" s="1">
        <f t="shared" si="618"/>
        <v>0.78</v>
      </c>
      <c r="BH317" s="12">
        <f t="shared" si="616"/>
        <v>0.22</v>
      </c>
      <c r="BI317" s="12">
        <f t="shared" si="619"/>
        <v>1</v>
      </c>
    </row>
    <row r="318" spans="2:61" x14ac:dyDescent="0.35">
      <c r="B318" t="s">
        <v>96</v>
      </c>
      <c r="C318" t="s">
        <v>97</v>
      </c>
      <c r="D318" s="12">
        <f t="shared" si="656"/>
        <v>86.45</v>
      </c>
      <c r="E318" s="12">
        <f t="shared" si="613"/>
        <v>130.90540000000001</v>
      </c>
      <c r="F318" s="12">
        <f t="shared" si="620"/>
        <v>346.66014000000001</v>
      </c>
      <c r="G318" s="12">
        <v>25.5</v>
      </c>
      <c r="H318" s="12">
        <f t="shared" si="621"/>
        <v>34.17</v>
      </c>
      <c r="I318" s="12">
        <f t="shared" si="622"/>
        <v>92.259000000000015</v>
      </c>
      <c r="J318" s="12">
        <v>10.75</v>
      </c>
      <c r="K318" s="12">
        <f t="shared" si="623"/>
        <v>14.405000000000001</v>
      </c>
      <c r="L318" s="12">
        <f t="shared" si="659"/>
        <v>36.012500000000003</v>
      </c>
      <c r="M318" s="12">
        <v>4.2300000000000004</v>
      </c>
      <c r="N318" s="12">
        <f t="shared" si="624"/>
        <v>9.982800000000001</v>
      </c>
      <c r="O318" s="12">
        <f t="shared" si="625"/>
        <v>24.957000000000001</v>
      </c>
      <c r="P318" s="12">
        <v>4.04</v>
      </c>
      <c r="Q318" s="12">
        <f t="shared" si="753"/>
        <v>9.5343999999999998</v>
      </c>
      <c r="R318" s="12">
        <f t="shared" si="754"/>
        <v>23.835999999999999</v>
      </c>
      <c r="S318" s="12"/>
      <c r="T318" s="12"/>
      <c r="U318" s="12"/>
      <c r="V318" s="12"/>
      <c r="W318" s="12"/>
      <c r="X318" s="12"/>
      <c r="Y318" s="12"/>
      <c r="Z318" s="12"/>
      <c r="AA318" s="12"/>
      <c r="AB318" s="12">
        <v>15</v>
      </c>
      <c r="AC318" s="12">
        <f t="shared" ref="AC318" si="760">AB318*1.34</f>
        <v>20.100000000000001</v>
      </c>
      <c r="AD318" s="12">
        <f t="shared" si="642"/>
        <v>54.27000000000001</v>
      </c>
      <c r="AE318" s="12">
        <v>11.15</v>
      </c>
      <c r="AF318" s="12">
        <f t="shared" si="635"/>
        <v>14.941000000000001</v>
      </c>
      <c r="AG318" s="12">
        <f t="shared" si="708"/>
        <v>40.340700000000005</v>
      </c>
      <c r="AH318" s="12">
        <v>11.08</v>
      </c>
      <c r="AI318" s="12">
        <f t="shared" si="758"/>
        <v>14.847200000000001</v>
      </c>
      <c r="AJ318" s="12">
        <f t="shared" si="759"/>
        <v>40.087440000000008</v>
      </c>
      <c r="AK318" s="12"/>
      <c r="AL318" s="12"/>
      <c r="AM318" s="12"/>
      <c r="AN318" s="12"/>
      <c r="AO318" s="12"/>
      <c r="AP318" s="12"/>
      <c r="AQ318" s="12"/>
      <c r="AR318" s="12"/>
      <c r="AS318" s="12"/>
      <c r="AT318" s="12">
        <v>4.7</v>
      </c>
      <c r="AU318" s="12">
        <f t="shared" si="748"/>
        <v>12.925000000000001</v>
      </c>
      <c r="AV318" s="12">
        <f t="shared" si="749"/>
        <v>34.897500000000001</v>
      </c>
      <c r="AW318" s="12"/>
      <c r="AX318" s="12"/>
      <c r="AY318" s="12"/>
      <c r="AZ318" s="12"/>
      <c r="BA318" s="12"/>
      <c r="BB318" s="12"/>
      <c r="BC318" s="12">
        <v>10.53</v>
      </c>
      <c r="BD318" s="12">
        <f t="shared" si="751"/>
        <v>6.3179999999999996</v>
      </c>
      <c r="BE318" s="12">
        <f t="shared" si="752"/>
        <v>15.794999999999998</v>
      </c>
      <c r="BF318" s="13"/>
      <c r="BG318" s="1">
        <f t="shared" si="618"/>
        <v>0.78</v>
      </c>
      <c r="BH318" s="12">
        <f t="shared" si="616"/>
        <v>0.22</v>
      </c>
      <c r="BI318" s="12">
        <f t="shared" si="619"/>
        <v>1</v>
      </c>
    </row>
    <row r="319" spans="2:61" x14ac:dyDescent="0.35">
      <c r="B319" t="s">
        <v>78</v>
      </c>
      <c r="C319" t="s">
        <v>79</v>
      </c>
      <c r="D319" s="12">
        <f t="shared" si="656"/>
        <v>87.469999999999985</v>
      </c>
      <c r="E319" s="12">
        <f t="shared" si="613"/>
        <v>133.5949</v>
      </c>
      <c r="F319" s="12">
        <f t="shared" si="620"/>
        <v>349.91449</v>
      </c>
      <c r="G319" s="12">
        <v>22.33</v>
      </c>
      <c r="H319" s="12">
        <f t="shared" si="621"/>
        <v>29.9222</v>
      </c>
      <c r="I319" s="12">
        <f t="shared" si="622"/>
        <v>80.789940000000001</v>
      </c>
      <c r="J319" s="12">
        <v>14.32</v>
      </c>
      <c r="K319" s="12">
        <f t="shared" si="623"/>
        <v>19.188800000000001</v>
      </c>
      <c r="L319" s="12">
        <f t="shared" si="659"/>
        <v>47.972000000000001</v>
      </c>
      <c r="M319" s="12">
        <v>4.6900000000000004</v>
      </c>
      <c r="N319" s="12">
        <f t="shared" si="624"/>
        <v>11.0684</v>
      </c>
      <c r="O319" s="12">
        <f t="shared" si="625"/>
        <v>27.670999999999999</v>
      </c>
      <c r="P319" s="12">
        <v>2.9</v>
      </c>
      <c r="Q319" s="12">
        <f t="shared" si="753"/>
        <v>6.8439999999999994</v>
      </c>
      <c r="R319" s="12">
        <f t="shared" si="754"/>
        <v>17.11</v>
      </c>
      <c r="S319" s="12"/>
      <c r="T319" s="12"/>
      <c r="U319" s="12"/>
      <c r="V319" s="12"/>
      <c r="W319" s="12"/>
      <c r="X319" s="12"/>
      <c r="Y319" s="12"/>
      <c r="Z319" s="12"/>
      <c r="AA319" s="12"/>
      <c r="AB319" s="12">
        <v>15.61</v>
      </c>
      <c r="AC319" s="12">
        <f t="shared" ref="AC319" si="761">AB319*1.34</f>
        <v>20.917400000000001</v>
      </c>
      <c r="AD319" s="12">
        <f t="shared" si="642"/>
        <v>56.476980000000005</v>
      </c>
      <c r="AE319" s="12">
        <v>11.35</v>
      </c>
      <c r="AF319" s="12">
        <f t="shared" si="635"/>
        <v>15.209</v>
      </c>
      <c r="AG319" s="12">
        <f t="shared" si="708"/>
        <v>41.064300000000003</v>
      </c>
      <c r="AH319" s="12">
        <v>10.14</v>
      </c>
      <c r="AI319" s="12">
        <f t="shared" si="758"/>
        <v>13.587600000000002</v>
      </c>
      <c r="AJ319" s="12">
        <f t="shared" si="759"/>
        <v>36.686520000000009</v>
      </c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>
        <v>6.13</v>
      </c>
      <c r="AX319" s="12">
        <f t="shared" ref="AX319:AX321" si="762">AW319*2.75</f>
        <v>16.857499999999998</v>
      </c>
      <c r="AY319" s="12">
        <f t="shared" ref="AY319:AY321" si="763">AX319*2.5</f>
        <v>42.143749999999997</v>
      </c>
      <c r="AZ319" s="12"/>
      <c r="BA319" s="12"/>
      <c r="BB319" s="12"/>
      <c r="BC319" s="12">
        <v>4.97</v>
      </c>
      <c r="BD319" s="12">
        <f t="shared" si="751"/>
        <v>2.9819999999999998</v>
      </c>
      <c r="BE319" s="12">
        <f t="shared" si="752"/>
        <v>7.4549999999999992</v>
      </c>
      <c r="BF319" s="13"/>
      <c r="BG319" s="1">
        <f t="shared" si="618"/>
        <v>0.75</v>
      </c>
      <c r="BH319" s="12">
        <f t="shared" si="616"/>
        <v>0.25</v>
      </c>
      <c r="BI319" s="12">
        <f t="shared" si="619"/>
        <v>1</v>
      </c>
    </row>
    <row r="320" spans="2:61" x14ac:dyDescent="0.35">
      <c r="B320" t="s">
        <v>76</v>
      </c>
      <c r="C320" t="s">
        <v>77</v>
      </c>
      <c r="D320" s="12">
        <f t="shared" si="656"/>
        <v>87.800000000000011</v>
      </c>
      <c r="E320" s="12">
        <f t="shared" si="613"/>
        <v>139.89399999999998</v>
      </c>
      <c r="F320" s="12">
        <f t="shared" si="620"/>
        <v>368.40980000000002</v>
      </c>
      <c r="G320" s="12">
        <v>21.7</v>
      </c>
      <c r="H320" s="12">
        <f t="shared" si="621"/>
        <v>29.077999999999999</v>
      </c>
      <c r="I320" s="12">
        <f t="shared" si="622"/>
        <v>78.510599999999997</v>
      </c>
      <c r="J320" s="12">
        <v>10.95</v>
      </c>
      <c r="K320" s="12">
        <f t="shared" si="623"/>
        <v>14.673</v>
      </c>
      <c r="L320" s="12">
        <f t="shared" si="659"/>
        <v>36.682499999999997</v>
      </c>
      <c r="M320" s="12">
        <v>3.8</v>
      </c>
      <c r="N320" s="12">
        <f t="shared" si="624"/>
        <v>8.968</v>
      </c>
      <c r="O320" s="12">
        <f t="shared" si="625"/>
        <v>22.42</v>
      </c>
      <c r="P320" s="12">
        <v>3.7</v>
      </c>
      <c r="Q320" s="12">
        <f t="shared" si="753"/>
        <v>8.7319999999999993</v>
      </c>
      <c r="R320" s="12">
        <f t="shared" si="754"/>
        <v>21.83</v>
      </c>
      <c r="S320" s="12"/>
      <c r="T320" s="12"/>
      <c r="U320" s="12"/>
      <c r="V320" s="12"/>
      <c r="W320" s="12"/>
      <c r="X320" s="12"/>
      <c r="Y320" s="12">
        <v>1.45</v>
      </c>
      <c r="Z320" s="12">
        <f>Y320*2.36</f>
        <v>3.4219999999999997</v>
      </c>
      <c r="AA320" s="12">
        <f t="shared" ref="AA320" si="764">Z320*2.5</f>
        <v>8.5549999999999997</v>
      </c>
      <c r="AB320" s="12">
        <v>15.9</v>
      </c>
      <c r="AC320" s="12">
        <f t="shared" ref="AC320" si="765">AB320*1.34</f>
        <v>21.306000000000001</v>
      </c>
      <c r="AD320" s="12">
        <f t="shared" si="642"/>
        <v>57.526200000000003</v>
      </c>
      <c r="AE320" s="12">
        <v>10.75</v>
      </c>
      <c r="AF320" s="12">
        <f t="shared" si="635"/>
        <v>14.405000000000001</v>
      </c>
      <c r="AG320" s="12">
        <f t="shared" si="708"/>
        <v>38.893500000000003</v>
      </c>
      <c r="AH320" s="12">
        <v>10.25</v>
      </c>
      <c r="AI320" s="12">
        <f t="shared" si="758"/>
        <v>13.735000000000001</v>
      </c>
      <c r="AJ320" s="12">
        <f t="shared" si="759"/>
        <v>37.084500000000006</v>
      </c>
      <c r="AK320" s="12"/>
      <c r="AL320" s="12"/>
      <c r="AM320" s="12"/>
      <c r="AN320" s="12"/>
      <c r="AO320" s="12"/>
      <c r="AP320" s="12"/>
      <c r="AQ320" s="12"/>
      <c r="AR320" s="12"/>
      <c r="AS320" s="12"/>
      <c r="AT320" s="12">
        <v>5.4</v>
      </c>
      <c r="AU320" s="12">
        <f t="shared" ref="AU320" si="766">AT320*2.75</f>
        <v>14.850000000000001</v>
      </c>
      <c r="AV320" s="12">
        <f>AU320*2.7</f>
        <v>40.095000000000006</v>
      </c>
      <c r="AW320" s="12">
        <v>3.9</v>
      </c>
      <c r="AX320" s="12">
        <f t="shared" si="762"/>
        <v>10.725</v>
      </c>
      <c r="AY320" s="12">
        <f t="shared" si="763"/>
        <v>26.8125</v>
      </c>
      <c r="AZ320" s="12"/>
      <c r="BA320" s="12"/>
      <c r="BB320" s="12"/>
      <c r="BC320" s="12">
        <v>15.95</v>
      </c>
      <c r="BD320" s="12">
        <f t="shared" si="751"/>
        <v>9.5699999999999985</v>
      </c>
      <c r="BE320" s="12">
        <f t="shared" si="752"/>
        <v>23.924999999999997</v>
      </c>
      <c r="BF320" s="13"/>
      <c r="BG320" s="1">
        <f t="shared" si="618"/>
        <v>0.77</v>
      </c>
      <c r="BH320" s="12">
        <f t="shared" si="616"/>
        <v>0.23</v>
      </c>
      <c r="BI320" s="12">
        <f t="shared" si="619"/>
        <v>1</v>
      </c>
    </row>
    <row r="321" spans="2:61" x14ac:dyDescent="0.35">
      <c r="D321" s="12">
        <f t="shared" si="656"/>
        <v>88.87</v>
      </c>
      <c r="E321" s="12">
        <f t="shared" si="613"/>
        <v>139.20859999999999</v>
      </c>
      <c r="F321" s="12">
        <f t="shared" si="620"/>
        <v>365.52886799999999</v>
      </c>
      <c r="G321" s="12">
        <v>23.216000000000001</v>
      </c>
      <c r="H321" s="12">
        <f t="shared" si="621"/>
        <v>31.109440000000003</v>
      </c>
      <c r="I321" s="12">
        <f t="shared" si="622"/>
        <v>83.995488000000009</v>
      </c>
      <c r="J321" s="12">
        <v>5.8040000000000003</v>
      </c>
      <c r="K321" s="12">
        <f t="shared" si="623"/>
        <v>7.7773600000000007</v>
      </c>
      <c r="L321" s="12">
        <f t="shared" si="659"/>
        <v>19.4434</v>
      </c>
      <c r="M321" s="12">
        <v>4.97</v>
      </c>
      <c r="N321" s="12">
        <f t="shared" si="624"/>
        <v>11.729199999999999</v>
      </c>
      <c r="O321" s="12">
        <f t="shared" si="625"/>
        <v>29.322999999999997</v>
      </c>
      <c r="P321" s="12">
        <v>3.79</v>
      </c>
      <c r="Q321" s="12">
        <f t="shared" si="753"/>
        <v>8.9443999999999999</v>
      </c>
      <c r="R321" s="12">
        <f t="shared" si="754"/>
        <v>22.361000000000001</v>
      </c>
      <c r="S321" s="13"/>
      <c r="T321" s="13"/>
      <c r="U321" s="12"/>
      <c r="V321" s="12"/>
      <c r="W321" s="12"/>
      <c r="X321" s="12"/>
      <c r="Y321" s="12"/>
      <c r="Z321" s="12"/>
      <c r="AA321" s="12"/>
      <c r="AB321" s="12">
        <v>17.63</v>
      </c>
      <c r="AC321" s="12">
        <f t="shared" ref="AC321" si="767">AB321*1.34</f>
        <v>23.624199999999998</v>
      </c>
      <c r="AD321" s="12">
        <f t="shared" si="642"/>
        <v>63.785339999999998</v>
      </c>
      <c r="AE321" s="12">
        <v>13.12</v>
      </c>
      <c r="AF321" s="12">
        <f t="shared" si="635"/>
        <v>17.5808</v>
      </c>
      <c r="AG321" s="12">
        <f t="shared" si="708"/>
        <v>47.468160000000005</v>
      </c>
      <c r="AH321" s="12">
        <v>11.36</v>
      </c>
      <c r="AI321" s="12">
        <f t="shared" si="758"/>
        <v>15.2224</v>
      </c>
      <c r="AJ321" s="12">
        <f t="shared" si="759"/>
        <v>41.100480000000005</v>
      </c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>
        <v>5.2</v>
      </c>
      <c r="AX321" s="12">
        <f t="shared" si="762"/>
        <v>14.3</v>
      </c>
      <c r="AY321" s="12">
        <f t="shared" si="763"/>
        <v>35.75</v>
      </c>
      <c r="AZ321" s="12">
        <v>3.78</v>
      </c>
      <c r="BA321" s="12">
        <f>AZ321*2.36</f>
        <v>8.9207999999999998</v>
      </c>
      <c r="BB321" s="12">
        <f>BA321*2.5</f>
        <v>22.302</v>
      </c>
      <c r="BC321" s="12"/>
      <c r="BD321" s="12"/>
      <c r="BE321" s="12"/>
      <c r="BF321" s="13"/>
      <c r="BG321" s="1">
        <f t="shared" si="618"/>
        <v>0.84</v>
      </c>
      <c r="BH321" s="12">
        <f t="shared" si="616"/>
        <v>0.16</v>
      </c>
      <c r="BI321" s="12">
        <f t="shared" si="619"/>
        <v>1</v>
      </c>
    </row>
    <row r="322" spans="2:61" x14ac:dyDescent="0.35">
      <c r="B322" t="s">
        <v>85</v>
      </c>
      <c r="C322" t="s">
        <v>87</v>
      </c>
      <c r="D322" s="12">
        <f t="shared" si="656"/>
        <v>88.95</v>
      </c>
      <c r="E322" s="12">
        <f t="shared" si="613"/>
        <v>127.34280000000001</v>
      </c>
      <c r="F322" s="12">
        <f t="shared" si="620"/>
        <v>337.91456800000003</v>
      </c>
      <c r="G322" s="12">
        <v>31.936000000000003</v>
      </c>
      <c r="H322" s="12">
        <f t="shared" si="621"/>
        <v>42.794240000000009</v>
      </c>
      <c r="I322" s="12">
        <f t="shared" si="622"/>
        <v>115.54444800000003</v>
      </c>
      <c r="J322" s="12">
        <v>7.9840000000000009</v>
      </c>
      <c r="K322" s="12">
        <f t="shared" si="623"/>
        <v>10.698560000000002</v>
      </c>
      <c r="L322" s="12">
        <f t="shared" si="659"/>
        <v>26.746400000000005</v>
      </c>
      <c r="M322" s="12">
        <v>4.0599999999999996</v>
      </c>
      <c r="N322" s="12">
        <f t="shared" si="624"/>
        <v>9.5815999999999981</v>
      </c>
      <c r="O322" s="12">
        <f t="shared" si="625"/>
        <v>23.953999999999994</v>
      </c>
      <c r="P322" s="12">
        <v>3.93</v>
      </c>
      <c r="Q322" s="12">
        <f t="shared" si="753"/>
        <v>9.274799999999999</v>
      </c>
      <c r="R322" s="12">
        <f t="shared" si="754"/>
        <v>23.186999999999998</v>
      </c>
      <c r="S322" s="12"/>
      <c r="T322" s="12"/>
      <c r="U322" s="12"/>
      <c r="V322" s="12"/>
      <c r="W322" s="12"/>
      <c r="X322" s="12"/>
      <c r="Y322" s="12"/>
      <c r="Z322" s="12"/>
      <c r="AA322" s="12"/>
      <c r="AB322" s="12">
        <v>14.08</v>
      </c>
      <c r="AC322" s="12">
        <f t="shared" ref="AC322" si="768">AB322*1.34</f>
        <v>18.8672</v>
      </c>
      <c r="AD322" s="12">
        <f t="shared" si="642"/>
        <v>50.941440000000007</v>
      </c>
      <c r="AE322" s="12">
        <v>14.02</v>
      </c>
      <c r="AF322" s="12">
        <f t="shared" si="635"/>
        <v>18.786799999999999</v>
      </c>
      <c r="AG322" s="12">
        <f t="shared" si="708"/>
        <v>50.724360000000004</v>
      </c>
      <c r="AH322" s="12">
        <v>12.94</v>
      </c>
      <c r="AI322" s="12">
        <f t="shared" si="758"/>
        <v>17.339600000000001</v>
      </c>
      <c r="AJ322" s="12">
        <f t="shared" si="759"/>
        <v>46.816920000000003</v>
      </c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>
        <v>6.46</v>
      </c>
      <c r="BD322" s="12">
        <f>BC322*0.6</f>
        <v>3.8759999999999999</v>
      </c>
      <c r="BE322" s="12">
        <f t="shared" ref="BE322" si="769">BD322*2.5</f>
        <v>9.69</v>
      </c>
      <c r="BF322" s="13"/>
      <c r="BG322" s="1">
        <f t="shared" si="618"/>
        <v>0.82</v>
      </c>
      <c r="BH322" s="12">
        <f t="shared" si="616"/>
        <v>0.18</v>
      </c>
      <c r="BI322" s="12">
        <f t="shared" si="619"/>
        <v>1</v>
      </c>
    </row>
    <row r="323" spans="2:61" x14ac:dyDescent="0.35">
      <c r="B323" t="s">
        <v>39</v>
      </c>
      <c r="C323" t="s">
        <v>75</v>
      </c>
      <c r="D323" s="12">
        <f t="shared" si="656"/>
        <v>89.320000000000007</v>
      </c>
      <c r="E323" s="12">
        <f t="shared" si="613"/>
        <v>144.70069999999998</v>
      </c>
      <c r="F323" s="12">
        <f t="shared" si="620"/>
        <v>381.46339000000012</v>
      </c>
      <c r="G323" s="12">
        <v>22.47</v>
      </c>
      <c r="H323" s="12">
        <f t="shared" si="621"/>
        <v>30.1098</v>
      </c>
      <c r="I323" s="12">
        <f t="shared" si="622"/>
        <v>81.29646000000001</v>
      </c>
      <c r="J323" s="12">
        <v>7.76</v>
      </c>
      <c r="K323" s="12">
        <f t="shared" si="623"/>
        <v>10.398400000000001</v>
      </c>
      <c r="L323" s="12">
        <f t="shared" si="659"/>
        <v>25.996000000000002</v>
      </c>
      <c r="M323" s="12">
        <v>3.95</v>
      </c>
      <c r="N323" s="12">
        <f t="shared" si="624"/>
        <v>9.3219999999999992</v>
      </c>
      <c r="O323" s="12">
        <f t="shared" si="625"/>
        <v>23.305</v>
      </c>
      <c r="P323" s="12">
        <v>3.61</v>
      </c>
      <c r="Q323" s="12">
        <f t="shared" si="753"/>
        <v>8.5195999999999987</v>
      </c>
      <c r="R323" s="12">
        <f t="shared" si="754"/>
        <v>21.298999999999996</v>
      </c>
      <c r="S323" s="12"/>
      <c r="T323" s="12"/>
      <c r="U323" s="12"/>
      <c r="V323" s="12"/>
      <c r="W323" s="12"/>
      <c r="X323" s="12"/>
      <c r="Y323" s="12"/>
      <c r="Z323" s="12"/>
      <c r="AA323" s="12"/>
      <c r="AB323" s="12">
        <v>12.06</v>
      </c>
      <c r="AC323" s="12">
        <f t="shared" ref="AC323" si="770">AB323*1.34</f>
        <v>16.160400000000003</v>
      </c>
      <c r="AD323" s="12">
        <f t="shared" si="642"/>
        <v>43.633080000000014</v>
      </c>
      <c r="AE323" s="12">
        <v>9.18</v>
      </c>
      <c r="AF323" s="12">
        <f t="shared" si="635"/>
        <v>12.3012</v>
      </c>
      <c r="AG323" s="12">
        <f t="shared" si="708"/>
        <v>33.213239999999999</v>
      </c>
      <c r="AH323" s="12">
        <v>9.16</v>
      </c>
      <c r="AI323" s="12">
        <f t="shared" si="758"/>
        <v>12.274400000000002</v>
      </c>
      <c r="AJ323" s="12">
        <f t="shared" si="759"/>
        <v>33.14088000000001</v>
      </c>
      <c r="AK323" s="12">
        <v>8.86</v>
      </c>
      <c r="AL323" s="12">
        <f t="shared" ref="AL323:AL324" si="771">AK323*1.34</f>
        <v>11.872400000000001</v>
      </c>
      <c r="AM323" s="12">
        <f t="shared" ref="AM323:AM324" si="772">AL323*2.7</f>
        <v>32.055480000000003</v>
      </c>
      <c r="AN323" s="12"/>
      <c r="AO323" s="12"/>
      <c r="AP323" s="12"/>
      <c r="AQ323" s="12"/>
      <c r="AR323" s="12"/>
      <c r="AS323" s="12"/>
      <c r="AT323" s="12">
        <v>5.76</v>
      </c>
      <c r="AU323" s="12">
        <f t="shared" ref="AU323:AU325" si="773">AT323*2.75</f>
        <v>15.84</v>
      </c>
      <c r="AV323" s="12">
        <f t="shared" ref="AV323:AV324" si="774">AU323*2.7</f>
        <v>42.768000000000001</v>
      </c>
      <c r="AW323" s="12">
        <v>6.51</v>
      </c>
      <c r="AX323" s="12">
        <f t="shared" ref="AX323:AX330" si="775">AW323*2.75</f>
        <v>17.9025</v>
      </c>
      <c r="AY323" s="12">
        <f t="shared" ref="AY323:AY330" si="776">AX323*2.5</f>
        <v>44.756250000000001</v>
      </c>
      <c r="AZ323" s="12"/>
      <c r="BA323" s="12"/>
      <c r="BB323" s="12"/>
      <c r="BC323" s="12"/>
      <c r="BD323" s="12"/>
      <c r="BE323" s="12"/>
      <c r="BF323" s="13"/>
      <c r="BG323" s="1">
        <f t="shared" si="618"/>
        <v>0.83</v>
      </c>
      <c r="BH323" s="12">
        <f t="shared" si="616"/>
        <v>0.17</v>
      </c>
      <c r="BI323" s="12">
        <f t="shared" si="619"/>
        <v>1</v>
      </c>
    </row>
    <row r="324" spans="2:61" x14ac:dyDescent="0.35">
      <c r="B324" t="s">
        <v>39</v>
      </c>
      <c r="C324" t="s">
        <v>74</v>
      </c>
      <c r="D324" s="12">
        <f t="shared" si="656"/>
        <v>89.449999999999989</v>
      </c>
      <c r="E324" s="12">
        <f t="shared" ref="E324:E387" si="777">H324+K324+N324+Q324+T324+W324+Z324+AC324+AF324+AI324+AL324+AO324+AU324+AX324+BA324+AR324</f>
        <v>141.19150000000002</v>
      </c>
      <c r="F324" s="12">
        <f t="shared" si="620"/>
        <v>371.55785000000003</v>
      </c>
      <c r="G324" s="12">
        <v>20.8</v>
      </c>
      <c r="H324" s="12">
        <f t="shared" si="621"/>
        <v>27.872000000000003</v>
      </c>
      <c r="I324" s="12">
        <f t="shared" si="622"/>
        <v>75.254400000000018</v>
      </c>
      <c r="J324" s="12">
        <v>9.5500000000000007</v>
      </c>
      <c r="K324" s="12">
        <f t="shared" si="623"/>
        <v>12.797000000000002</v>
      </c>
      <c r="L324" s="12">
        <f t="shared" si="659"/>
        <v>31.992500000000007</v>
      </c>
      <c r="M324" s="12">
        <v>5.35</v>
      </c>
      <c r="N324" s="12">
        <f t="shared" si="624"/>
        <v>12.625999999999998</v>
      </c>
      <c r="O324" s="12">
        <f t="shared" si="625"/>
        <v>31.564999999999994</v>
      </c>
      <c r="P324" s="12">
        <v>3.05</v>
      </c>
      <c r="Q324" s="12">
        <f t="shared" si="753"/>
        <v>7.1979999999999995</v>
      </c>
      <c r="R324" s="12">
        <f t="shared" si="754"/>
        <v>17.994999999999997</v>
      </c>
      <c r="S324" s="12"/>
      <c r="T324" s="12"/>
      <c r="U324" s="12"/>
      <c r="V324" s="12"/>
      <c r="W324" s="12"/>
      <c r="X324" s="12"/>
      <c r="Y324" s="12"/>
      <c r="Z324" s="12"/>
      <c r="AA324" s="12"/>
      <c r="AB324" s="12">
        <v>12.35</v>
      </c>
      <c r="AC324" s="12">
        <f t="shared" ref="AC324" si="778">AB324*1.34</f>
        <v>16.548999999999999</v>
      </c>
      <c r="AD324" s="12">
        <f t="shared" si="642"/>
        <v>44.682300000000005</v>
      </c>
      <c r="AE324" s="12">
        <v>10.75</v>
      </c>
      <c r="AF324" s="12">
        <f t="shared" si="635"/>
        <v>14.405000000000001</v>
      </c>
      <c r="AG324" s="12">
        <f t="shared" si="708"/>
        <v>38.893500000000003</v>
      </c>
      <c r="AH324" s="12">
        <v>10.199999999999999</v>
      </c>
      <c r="AI324" s="12">
        <f t="shared" si="758"/>
        <v>13.667999999999999</v>
      </c>
      <c r="AJ324" s="12">
        <f t="shared" si="759"/>
        <v>36.903599999999997</v>
      </c>
      <c r="AK324" s="12">
        <v>8.35</v>
      </c>
      <c r="AL324" s="12">
        <f t="shared" si="771"/>
        <v>11.189</v>
      </c>
      <c r="AM324" s="12">
        <f t="shared" si="772"/>
        <v>30.210300000000004</v>
      </c>
      <c r="AN324" s="12"/>
      <c r="AO324" s="12"/>
      <c r="AP324" s="12"/>
      <c r="AQ324" s="12"/>
      <c r="AR324" s="12"/>
      <c r="AS324" s="12"/>
      <c r="AT324" s="12">
        <v>3.35</v>
      </c>
      <c r="AU324" s="12">
        <f t="shared" si="773"/>
        <v>9.2125000000000004</v>
      </c>
      <c r="AV324" s="12">
        <f t="shared" si="774"/>
        <v>24.873750000000001</v>
      </c>
      <c r="AW324" s="12">
        <v>5.7</v>
      </c>
      <c r="AX324" s="12">
        <f t="shared" si="775"/>
        <v>15.675000000000001</v>
      </c>
      <c r="AY324" s="12">
        <f t="shared" si="776"/>
        <v>39.1875</v>
      </c>
      <c r="AZ324" s="12"/>
      <c r="BA324" s="12"/>
      <c r="BB324" s="12"/>
      <c r="BC324" s="12"/>
      <c r="BD324" s="12"/>
      <c r="BE324" s="12"/>
      <c r="BF324" s="13"/>
      <c r="BG324" s="1">
        <f t="shared" si="618"/>
        <v>0.8</v>
      </c>
      <c r="BH324" s="12">
        <f t="shared" si="616"/>
        <v>0.2</v>
      </c>
      <c r="BI324" s="12">
        <f t="shared" si="619"/>
        <v>1</v>
      </c>
    </row>
    <row r="325" spans="2:61" x14ac:dyDescent="0.35">
      <c r="B325" t="s">
        <v>114</v>
      </c>
      <c r="C325" t="s">
        <v>115</v>
      </c>
      <c r="D325" s="12">
        <f t="shared" si="656"/>
        <v>89.569999999999979</v>
      </c>
      <c r="E325" s="12">
        <f t="shared" si="777"/>
        <v>140.9461</v>
      </c>
      <c r="F325" s="12">
        <f t="shared" si="620"/>
        <v>372.31049000000002</v>
      </c>
      <c r="G325" s="12">
        <v>25.34</v>
      </c>
      <c r="H325" s="12">
        <f t="shared" si="621"/>
        <v>33.955600000000004</v>
      </c>
      <c r="I325" s="12">
        <f t="shared" si="622"/>
        <v>91.680120000000016</v>
      </c>
      <c r="J325" s="12">
        <v>12.43</v>
      </c>
      <c r="K325" s="12">
        <f t="shared" si="623"/>
        <v>16.656200000000002</v>
      </c>
      <c r="L325" s="12">
        <f t="shared" si="659"/>
        <v>41.640500000000003</v>
      </c>
      <c r="M325" s="12">
        <v>3.88</v>
      </c>
      <c r="N325" s="12">
        <f t="shared" si="624"/>
        <v>9.1567999999999987</v>
      </c>
      <c r="O325" s="12">
        <f t="shared" si="625"/>
        <v>22.891999999999996</v>
      </c>
      <c r="P325" s="12">
        <v>3.79</v>
      </c>
      <c r="Q325" s="12">
        <f t="shared" si="753"/>
        <v>8.9443999999999999</v>
      </c>
      <c r="R325" s="12">
        <f t="shared" si="754"/>
        <v>22.361000000000001</v>
      </c>
      <c r="S325" s="12"/>
      <c r="T325" s="12"/>
      <c r="U325" s="12"/>
      <c r="V325" s="12"/>
      <c r="W325" s="12"/>
      <c r="X325" s="12"/>
      <c r="Y325" s="12"/>
      <c r="Z325" s="12"/>
      <c r="AA325" s="12"/>
      <c r="AB325" s="12">
        <v>14.86</v>
      </c>
      <c r="AC325" s="12">
        <f t="shared" ref="AC325" si="779">AB325*1.34</f>
        <v>19.912400000000002</v>
      </c>
      <c r="AD325" s="12">
        <f t="shared" si="642"/>
        <v>53.763480000000008</v>
      </c>
      <c r="AE325" s="12">
        <v>10.74</v>
      </c>
      <c r="AF325" s="12">
        <f t="shared" si="635"/>
        <v>14.3916</v>
      </c>
      <c r="AG325" s="12">
        <f t="shared" si="708"/>
        <v>38.857320000000001</v>
      </c>
      <c r="AH325" s="12">
        <v>9.24</v>
      </c>
      <c r="AI325" s="12">
        <f t="shared" si="758"/>
        <v>12.381600000000001</v>
      </c>
      <c r="AJ325" s="12">
        <f t="shared" si="759"/>
        <v>33.430320000000002</v>
      </c>
      <c r="AK325" s="12"/>
      <c r="AL325" s="12"/>
      <c r="AM325" s="12"/>
      <c r="AN325" s="12"/>
      <c r="AO325" s="12"/>
      <c r="AP325" s="12"/>
      <c r="AQ325" s="12"/>
      <c r="AR325" s="12"/>
      <c r="AS325" s="12"/>
      <c r="AT325" s="12">
        <v>6.94</v>
      </c>
      <c r="AU325" s="12">
        <f t="shared" si="773"/>
        <v>19.085000000000001</v>
      </c>
      <c r="AV325" s="12">
        <f>AU325*2.7</f>
        <v>51.529500000000006</v>
      </c>
      <c r="AW325" s="12">
        <v>2.35</v>
      </c>
      <c r="AX325" s="12">
        <f t="shared" si="775"/>
        <v>6.4625000000000004</v>
      </c>
      <c r="AY325" s="12">
        <f t="shared" si="776"/>
        <v>16.15625</v>
      </c>
      <c r="AZ325" s="12"/>
      <c r="BA325" s="12"/>
      <c r="BB325" s="12"/>
      <c r="BC325" s="12">
        <v>13.41</v>
      </c>
      <c r="BD325" s="12">
        <f t="shared" ref="BD325:BD328" si="780">BC325*0.6</f>
        <v>8.0459999999999994</v>
      </c>
      <c r="BE325" s="12">
        <f t="shared" ref="BE325:BE328" si="781">BD325*2.5</f>
        <v>20.114999999999998</v>
      </c>
      <c r="BF325" s="13"/>
      <c r="BG325" s="1">
        <f t="shared" si="618"/>
        <v>0.78</v>
      </c>
      <c r="BH325" s="12">
        <f t="shared" ref="BH325:BH388" si="782">ROUND((J325+M325+P325+S325+V325+Y325)/D325,2)</f>
        <v>0.22</v>
      </c>
      <c r="BI325" s="12">
        <f t="shared" si="619"/>
        <v>1</v>
      </c>
    </row>
    <row r="326" spans="2:61" x14ac:dyDescent="0.35">
      <c r="B326" t="s">
        <v>114</v>
      </c>
      <c r="C326" t="s">
        <v>115</v>
      </c>
      <c r="D326" s="12">
        <f t="shared" si="656"/>
        <v>89.6</v>
      </c>
      <c r="E326" s="12">
        <f t="shared" si="777"/>
        <v>135.62950000000001</v>
      </c>
      <c r="F326" s="12">
        <f t="shared" si="620"/>
        <v>357.183582</v>
      </c>
      <c r="G326" s="12">
        <v>32.064</v>
      </c>
      <c r="H326" s="12">
        <f t="shared" si="621"/>
        <v>42.965760000000003</v>
      </c>
      <c r="I326" s="12">
        <f t="shared" si="622"/>
        <v>116.00755200000002</v>
      </c>
      <c r="J326" s="12">
        <v>8.016</v>
      </c>
      <c r="K326" s="12">
        <f t="shared" si="623"/>
        <v>10.741440000000001</v>
      </c>
      <c r="L326" s="12">
        <f t="shared" si="659"/>
        <v>26.8536</v>
      </c>
      <c r="M326" s="12">
        <v>4.17</v>
      </c>
      <c r="N326" s="12">
        <f t="shared" si="624"/>
        <v>9.8411999999999988</v>
      </c>
      <c r="O326" s="12">
        <f t="shared" si="625"/>
        <v>24.602999999999998</v>
      </c>
      <c r="P326" s="12">
        <v>3.98</v>
      </c>
      <c r="Q326" s="12">
        <f t="shared" si="753"/>
        <v>9.3927999999999994</v>
      </c>
      <c r="R326" s="12">
        <f t="shared" si="754"/>
        <v>23.481999999999999</v>
      </c>
      <c r="S326" s="12"/>
      <c r="T326" s="12"/>
      <c r="U326" s="12"/>
      <c r="V326" s="12"/>
      <c r="W326" s="12"/>
      <c r="X326" s="12"/>
      <c r="Y326" s="12"/>
      <c r="Z326" s="12"/>
      <c r="AA326" s="12"/>
      <c r="AB326" s="12">
        <v>14.2</v>
      </c>
      <c r="AC326" s="12">
        <f t="shared" ref="AC326" si="783">AB326*1.34</f>
        <v>19.027999999999999</v>
      </c>
      <c r="AD326" s="12">
        <f t="shared" si="642"/>
        <v>51.375599999999999</v>
      </c>
      <c r="AE326" s="12">
        <v>10.94</v>
      </c>
      <c r="AF326" s="12">
        <f t="shared" si="635"/>
        <v>14.659600000000001</v>
      </c>
      <c r="AG326" s="12">
        <f t="shared" si="708"/>
        <v>39.580920000000006</v>
      </c>
      <c r="AH326" s="12">
        <v>10.37</v>
      </c>
      <c r="AI326" s="12">
        <f t="shared" si="758"/>
        <v>13.895799999999999</v>
      </c>
      <c r="AJ326" s="12">
        <f t="shared" si="759"/>
        <v>37.518660000000004</v>
      </c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>
        <v>3.27</v>
      </c>
      <c r="AX326" s="12">
        <f t="shared" si="775"/>
        <v>8.9924999999999997</v>
      </c>
      <c r="AY326" s="12">
        <f t="shared" si="776"/>
        <v>22.481249999999999</v>
      </c>
      <c r="AZ326" s="12">
        <v>2.59</v>
      </c>
      <c r="BA326" s="12">
        <f>AZ326*2.36</f>
        <v>6.1123999999999992</v>
      </c>
      <c r="BB326" s="12">
        <f>BA326*2.5</f>
        <v>15.280999999999999</v>
      </c>
      <c r="BC326" s="12">
        <v>41.29</v>
      </c>
      <c r="BD326" s="12">
        <f t="shared" si="780"/>
        <v>24.773999999999997</v>
      </c>
      <c r="BE326" s="12">
        <f t="shared" si="781"/>
        <v>61.934999999999995</v>
      </c>
      <c r="BF326" s="13"/>
      <c r="BG326" s="1">
        <f t="shared" ref="BG326:BG389" si="784">ROUND((G326+AB326+AE326+AH326+AK326+AN326+AT326+AW326+AZ326+AQ326)/D326,2)</f>
        <v>0.82</v>
      </c>
      <c r="BH326" s="12">
        <f t="shared" si="782"/>
        <v>0.18</v>
      </c>
      <c r="BI326" s="12">
        <f t="shared" ref="BI326:BI389" si="785">BG326+BH326</f>
        <v>1</v>
      </c>
    </row>
    <row r="327" spans="2:61" x14ac:dyDescent="0.35">
      <c r="B327" t="s">
        <v>114</v>
      </c>
      <c r="C327" t="s">
        <v>115</v>
      </c>
      <c r="D327" s="12">
        <f t="shared" si="656"/>
        <v>89.73</v>
      </c>
      <c r="E327" s="12">
        <f t="shared" si="777"/>
        <v>142.13159999999999</v>
      </c>
      <c r="F327" s="12">
        <f t="shared" ref="F327:F390" si="786">I327+L327+O327+R327+U327+X327+AA327+AD327+AG327+AJ327+AM327+AP327+AV327+AY327+BB327+AS327</f>
        <v>372.8956</v>
      </c>
      <c r="G327" s="12">
        <v>24.48</v>
      </c>
      <c r="H327" s="12">
        <f t="shared" ref="H327:H390" si="787">G327*1.34</f>
        <v>32.803200000000004</v>
      </c>
      <c r="I327" s="12">
        <f t="shared" ref="I327:I390" si="788">H327*2.7</f>
        <v>88.568640000000016</v>
      </c>
      <c r="J327" s="12">
        <v>10.65</v>
      </c>
      <c r="K327" s="12">
        <f t="shared" ref="K327:K390" si="789">J327*1.34</f>
        <v>14.271000000000001</v>
      </c>
      <c r="L327" s="12">
        <f t="shared" si="659"/>
        <v>35.677500000000002</v>
      </c>
      <c r="M327" s="12">
        <v>3.69</v>
      </c>
      <c r="N327" s="12">
        <f t="shared" ref="N327:N390" si="790">M327*2.36</f>
        <v>8.7083999999999993</v>
      </c>
      <c r="O327" s="12">
        <f t="shared" ref="O327:O390" si="791">N327*2.5</f>
        <v>21.770999999999997</v>
      </c>
      <c r="P327" s="12">
        <v>3.49</v>
      </c>
      <c r="Q327" s="12">
        <f t="shared" si="753"/>
        <v>8.2363999999999997</v>
      </c>
      <c r="R327" s="12">
        <f t="shared" si="754"/>
        <v>20.591000000000001</v>
      </c>
      <c r="S327" s="12"/>
      <c r="T327" s="12"/>
      <c r="U327" s="12"/>
      <c r="V327" s="12"/>
      <c r="W327" s="12"/>
      <c r="X327" s="12"/>
      <c r="Y327" s="12"/>
      <c r="Z327" s="12"/>
      <c r="AA327" s="12"/>
      <c r="AB327" s="12">
        <v>13.76</v>
      </c>
      <c r="AC327" s="12">
        <f t="shared" ref="AC327" si="792">AB327*1.34</f>
        <v>18.438400000000001</v>
      </c>
      <c r="AD327" s="12">
        <f t="shared" si="642"/>
        <v>49.783680000000004</v>
      </c>
      <c r="AE327" s="12">
        <v>11.79</v>
      </c>
      <c r="AF327" s="12">
        <f t="shared" si="635"/>
        <v>15.7986</v>
      </c>
      <c r="AG327" s="12">
        <f t="shared" si="708"/>
        <v>42.656220000000005</v>
      </c>
      <c r="AH327" s="12">
        <v>10.92</v>
      </c>
      <c r="AI327" s="12">
        <f t="shared" si="758"/>
        <v>14.632800000000001</v>
      </c>
      <c r="AJ327" s="12">
        <f t="shared" si="759"/>
        <v>39.508560000000003</v>
      </c>
      <c r="AK327" s="12"/>
      <c r="AL327" s="12"/>
      <c r="AM327" s="12"/>
      <c r="AN327" s="12"/>
      <c r="AO327" s="12"/>
      <c r="AP327" s="12"/>
      <c r="AQ327" s="12"/>
      <c r="AR327" s="12"/>
      <c r="AS327" s="12"/>
      <c r="AT327" s="12">
        <v>2.2400000000000002</v>
      </c>
      <c r="AU327" s="12">
        <f t="shared" ref="AU327:AU339" si="793">AT327*2.75</f>
        <v>6.16</v>
      </c>
      <c r="AV327" s="12">
        <f t="shared" ref="AV327:AV339" si="794">AU327*2.7</f>
        <v>16.632000000000001</v>
      </c>
      <c r="AW327" s="12">
        <v>6.48</v>
      </c>
      <c r="AX327" s="12">
        <f t="shared" si="775"/>
        <v>17.82</v>
      </c>
      <c r="AY327" s="12">
        <f t="shared" si="776"/>
        <v>44.55</v>
      </c>
      <c r="AZ327" s="12">
        <v>2.23</v>
      </c>
      <c r="BA327" s="12">
        <f>AZ327*2.36</f>
        <v>5.2627999999999995</v>
      </c>
      <c r="BB327" s="12">
        <f>BA327*2.5</f>
        <v>13.156999999999998</v>
      </c>
      <c r="BC327" s="12">
        <v>16.7</v>
      </c>
      <c r="BD327" s="12">
        <f t="shared" si="780"/>
        <v>10.02</v>
      </c>
      <c r="BE327" s="12">
        <f t="shared" si="781"/>
        <v>25.049999999999997</v>
      </c>
      <c r="BF327" s="13"/>
      <c r="BG327" s="1">
        <f t="shared" si="784"/>
        <v>0.8</v>
      </c>
      <c r="BH327" s="12">
        <f t="shared" si="782"/>
        <v>0.2</v>
      </c>
      <c r="BI327" s="12">
        <f t="shared" si="785"/>
        <v>1</v>
      </c>
    </row>
    <row r="328" spans="2:61" x14ac:dyDescent="0.35">
      <c r="B328" t="s">
        <v>76</v>
      </c>
      <c r="C328" t="s">
        <v>77</v>
      </c>
      <c r="D328" s="12">
        <f t="shared" si="656"/>
        <v>89.8</v>
      </c>
      <c r="E328" s="12">
        <f t="shared" si="777"/>
        <v>149.06150000000002</v>
      </c>
      <c r="F328" s="12">
        <f t="shared" si="786"/>
        <v>391.27555000000007</v>
      </c>
      <c r="G328" s="12">
        <v>21.5</v>
      </c>
      <c r="H328" s="12">
        <f t="shared" si="787"/>
        <v>28.810000000000002</v>
      </c>
      <c r="I328" s="12">
        <f t="shared" si="788"/>
        <v>77.787000000000006</v>
      </c>
      <c r="J328" s="12">
        <v>10.35</v>
      </c>
      <c r="K328" s="12">
        <f t="shared" si="789"/>
        <v>13.869</v>
      </c>
      <c r="L328" s="12">
        <f t="shared" si="659"/>
        <v>34.672499999999999</v>
      </c>
      <c r="M328" s="12">
        <v>4.8</v>
      </c>
      <c r="N328" s="12">
        <f t="shared" si="790"/>
        <v>11.327999999999999</v>
      </c>
      <c r="O328" s="12">
        <f t="shared" si="791"/>
        <v>28.32</v>
      </c>
      <c r="P328" s="12">
        <v>3.65</v>
      </c>
      <c r="Q328" s="12">
        <f t="shared" si="753"/>
        <v>8.613999999999999</v>
      </c>
      <c r="R328" s="12">
        <f t="shared" si="754"/>
        <v>21.534999999999997</v>
      </c>
      <c r="S328" s="12"/>
      <c r="T328" s="12"/>
      <c r="U328" s="12"/>
      <c r="V328" s="12"/>
      <c r="W328" s="12"/>
      <c r="X328" s="12"/>
      <c r="Y328" s="12">
        <v>1.4</v>
      </c>
      <c r="Z328" s="12">
        <f>Y328*2.36</f>
        <v>3.3039999999999998</v>
      </c>
      <c r="AA328" s="12">
        <f t="shared" ref="AA328" si="795">Z328*2.5</f>
        <v>8.26</v>
      </c>
      <c r="AB328" s="12">
        <v>14.8</v>
      </c>
      <c r="AC328" s="12">
        <f t="shared" ref="AC328" si="796">AB328*1.34</f>
        <v>19.832000000000001</v>
      </c>
      <c r="AD328" s="12">
        <f t="shared" si="642"/>
        <v>53.546400000000006</v>
      </c>
      <c r="AE328" s="12">
        <v>10.050000000000001</v>
      </c>
      <c r="AF328" s="12">
        <f t="shared" si="635"/>
        <v>13.467000000000002</v>
      </c>
      <c r="AG328" s="12">
        <f t="shared" si="708"/>
        <v>36.360900000000008</v>
      </c>
      <c r="AH328" s="12">
        <v>10</v>
      </c>
      <c r="AI328" s="12">
        <f t="shared" si="758"/>
        <v>13.4</v>
      </c>
      <c r="AJ328" s="12">
        <f t="shared" si="759"/>
        <v>36.180000000000007</v>
      </c>
      <c r="AK328" s="12"/>
      <c r="AL328" s="12"/>
      <c r="AM328" s="12"/>
      <c r="AN328" s="12"/>
      <c r="AO328" s="12"/>
      <c r="AP328" s="12"/>
      <c r="AQ328" s="12"/>
      <c r="AR328" s="12"/>
      <c r="AS328" s="12"/>
      <c r="AT328" s="12">
        <v>6.4</v>
      </c>
      <c r="AU328" s="12">
        <f t="shared" si="793"/>
        <v>17.600000000000001</v>
      </c>
      <c r="AV328" s="12">
        <f t="shared" si="794"/>
        <v>47.52000000000001</v>
      </c>
      <c r="AW328" s="12">
        <v>6.85</v>
      </c>
      <c r="AX328" s="12">
        <f t="shared" si="775"/>
        <v>18.837499999999999</v>
      </c>
      <c r="AY328" s="12">
        <f t="shared" si="776"/>
        <v>47.09375</v>
      </c>
      <c r="AZ328" s="12"/>
      <c r="BA328" s="12"/>
      <c r="BB328" s="12"/>
      <c r="BC328" s="12">
        <v>18.899999999999999</v>
      </c>
      <c r="BD328" s="12">
        <f t="shared" si="780"/>
        <v>11.339999999999998</v>
      </c>
      <c r="BE328" s="12">
        <f t="shared" si="781"/>
        <v>28.349999999999994</v>
      </c>
      <c r="BF328" s="13"/>
      <c r="BG328" s="1">
        <f t="shared" si="784"/>
        <v>0.78</v>
      </c>
      <c r="BH328" s="12">
        <f t="shared" si="782"/>
        <v>0.22</v>
      </c>
      <c r="BI328" s="12">
        <f t="shared" si="785"/>
        <v>1</v>
      </c>
    </row>
    <row r="329" spans="2:61" x14ac:dyDescent="0.35">
      <c r="B329" t="s">
        <v>39</v>
      </c>
      <c r="C329" t="s">
        <v>74</v>
      </c>
      <c r="D329" s="12">
        <f t="shared" si="656"/>
        <v>89.850000000000023</v>
      </c>
      <c r="E329" s="12">
        <f t="shared" si="777"/>
        <v>148.52700000000002</v>
      </c>
      <c r="F329" s="12">
        <f t="shared" si="786"/>
        <v>389.25830000000002</v>
      </c>
      <c r="G329" s="12">
        <v>20.55</v>
      </c>
      <c r="H329" s="12">
        <f t="shared" si="787"/>
        <v>27.537000000000003</v>
      </c>
      <c r="I329" s="12">
        <f t="shared" si="788"/>
        <v>74.349900000000005</v>
      </c>
      <c r="J329" s="12">
        <v>7.55</v>
      </c>
      <c r="K329" s="12">
        <f t="shared" si="789"/>
        <v>10.117000000000001</v>
      </c>
      <c r="L329" s="12">
        <f t="shared" si="659"/>
        <v>25.292500000000004</v>
      </c>
      <c r="M329" s="12">
        <v>4.2</v>
      </c>
      <c r="N329" s="12">
        <f t="shared" si="790"/>
        <v>9.911999999999999</v>
      </c>
      <c r="O329" s="12">
        <f t="shared" si="791"/>
        <v>24.779999999999998</v>
      </c>
      <c r="P329" s="12">
        <v>4.1500000000000004</v>
      </c>
      <c r="Q329" s="12">
        <f t="shared" si="753"/>
        <v>9.7940000000000005</v>
      </c>
      <c r="R329" s="12">
        <f t="shared" si="754"/>
        <v>24.484999999999999</v>
      </c>
      <c r="S329" s="12"/>
      <c r="T329" s="12"/>
      <c r="U329" s="12"/>
      <c r="V329" s="12"/>
      <c r="W329" s="12"/>
      <c r="X329" s="12"/>
      <c r="Y329" s="12"/>
      <c r="Z329" s="12"/>
      <c r="AA329" s="12"/>
      <c r="AB329" s="12">
        <v>11.85</v>
      </c>
      <c r="AC329" s="12">
        <f t="shared" ref="AC329" si="797">AB329*1.34</f>
        <v>15.879000000000001</v>
      </c>
      <c r="AD329" s="12">
        <f t="shared" si="642"/>
        <v>42.873300000000008</v>
      </c>
      <c r="AE329" s="12">
        <v>9.4</v>
      </c>
      <c r="AF329" s="12">
        <f t="shared" si="635"/>
        <v>12.596000000000002</v>
      </c>
      <c r="AG329" s="12">
        <f t="shared" si="708"/>
        <v>34.009200000000007</v>
      </c>
      <c r="AH329" s="12">
        <v>9.15</v>
      </c>
      <c r="AI329" s="12">
        <f t="shared" si="758"/>
        <v>12.261000000000001</v>
      </c>
      <c r="AJ329" s="12">
        <f t="shared" si="759"/>
        <v>33.104700000000008</v>
      </c>
      <c r="AK329" s="12">
        <v>8.4</v>
      </c>
      <c r="AL329" s="12">
        <f t="shared" ref="AL329:AL332" si="798">AK329*1.34</f>
        <v>11.256000000000002</v>
      </c>
      <c r="AM329" s="12">
        <f t="shared" ref="AM329:AM332" si="799">AL329*2.7</f>
        <v>30.391200000000008</v>
      </c>
      <c r="AN329" s="12"/>
      <c r="AO329" s="12"/>
      <c r="AP329" s="12"/>
      <c r="AQ329" s="12"/>
      <c r="AR329" s="12"/>
      <c r="AS329" s="12"/>
      <c r="AT329" s="12">
        <v>3.7</v>
      </c>
      <c r="AU329" s="12">
        <f t="shared" si="793"/>
        <v>10.175000000000001</v>
      </c>
      <c r="AV329" s="12">
        <f t="shared" si="794"/>
        <v>27.472500000000004</v>
      </c>
      <c r="AW329" s="12">
        <v>8.4</v>
      </c>
      <c r="AX329" s="12">
        <f t="shared" si="775"/>
        <v>23.1</v>
      </c>
      <c r="AY329" s="12">
        <f t="shared" si="776"/>
        <v>57.75</v>
      </c>
      <c r="AZ329" s="12">
        <v>2.5</v>
      </c>
      <c r="BA329" s="12">
        <f>AZ329*2.36</f>
        <v>5.8999999999999995</v>
      </c>
      <c r="BB329" s="12">
        <f>BA329*2.5</f>
        <v>14.749999999999998</v>
      </c>
      <c r="BC329" s="12"/>
      <c r="BD329" s="12"/>
      <c r="BE329" s="12"/>
      <c r="BF329" s="13"/>
      <c r="BG329" s="1">
        <f t="shared" si="784"/>
        <v>0.82</v>
      </c>
      <c r="BH329" s="12">
        <f t="shared" si="782"/>
        <v>0.18</v>
      </c>
      <c r="BI329" s="12">
        <f t="shared" si="785"/>
        <v>1</v>
      </c>
    </row>
    <row r="330" spans="2:61" x14ac:dyDescent="0.35">
      <c r="B330" t="s">
        <v>39</v>
      </c>
      <c r="C330" t="s">
        <v>74</v>
      </c>
      <c r="D330" s="12">
        <f t="shared" si="656"/>
        <v>90.000000000000014</v>
      </c>
      <c r="E330" s="12">
        <f t="shared" si="777"/>
        <v>145.77000000000001</v>
      </c>
      <c r="F330" s="12">
        <f t="shared" si="786"/>
        <v>384.13860000000005</v>
      </c>
      <c r="G330" s="12">
        <v>21.15</v>
      </c>
      <c r="H330" s="12">
        <f t="shared" si="787"/>
        <v>28.341000000000001</v>
      </c>
      <c r="I330" s="12">
        <f t="shared" si="788"/>
        <v>76.520700000000005</v>
      </c>
      <c r="J330" s="12">
        <v>8.5</v>
      </c>
      <c r="K330" s="12">
        <f t="shared" si="789"/>
        <v>11.39</v>
      </c>
      <c r="L330" s="12">
        <f t="shared" si="659"/>
        <v>28.475000000000001</v>
      </c>
      <c r="M330" s="12">
        <v>4.1500000000000004</v>
      </c>
      <c r="N330" s="12">
        <f t="shared" si="790"/>
        <v>9.7940000000000005</v>
      </c>
      <c r="O330" s="12">
        <f t="shared" si="791"/>
        <v>24.484999999999999</v>
      </c>
      <c r="P330" s="12">
        <v>3.8</v>
      </c>
      <c r="Q330" s="12">
        <f t="shared" si="753"/>
        <v>8.968</v>
      </c>
      <c r="R330" s="12">
        <f t="shared" si="754"/>
        <v>22.42</v>
      </c>
      <c r="S330" s="12"/>
      <c r="T330" s="12"/>
      <c r="U330" s="12"/>
      <c r="V330" s="12"/>
      <c r="W330" s="12"/>
      <c r="X330" s="12"/>
      <c r="Y330" s="12"/>
      <c r="Z330" s="12"/>
      <c r="AA330" s="12"/>
      <c r="AB330" s="12">
        <v>13.2</v>
      </c>
      <c r="AC330" s="12">
        <f t="shared" ref="AC330" si="800">AB330*1.34</f>
        <v>17.687999999999999</v>
      </c>
      <c r="AD330" s="12">
        <f t="shared" si="642"/>
        <v>47.757599999999996</v>
      </c>
      <c r="AE330" s="12">
        <v>10.7</v>
      </c>
      <c r="AF330" s="12">
        <f t="shared" si="635"/>
        <v>14.337999999999999</v>
      </c>
      <c r="AG330" s="12">
        <f t="shared" si="708"/>
        <v>38.712600000000002</v>
      </c>
      <c r="AH330" s="12">
        <v>9.4</v>
      </c>
      <c r="AI330" s="12">
        <f t="shared" si="758"/>
        <v>12.596000000000002</v>
      </c>
      <c r="AJ330" s="12">
        <f t="shared" si="759"/>
        <v>34.009200000000007</v>
      </c>
      <c r="AK330" s="12">
        <v>7</v>
      </c>
      <c r="AL330" s="12">
        <f t="shared" si="798"/>
        <v>9.3800000000000008</v>
      </c>
      <c r="AM330" s="12">
        <f t="shared" si="799"/>
        <v>25.326000000000004</v>
      </c>
      <c r="AN330" s="12"/>
      <c r="AO330" s="12"/>
      <c r="AP330" s="12"/>
      <c r="AQ330" s="12"/>
      <c r="AR330" s="12"/>
      <c r="AS330" s="12"/>
      <c r="AT330" s="12">
        <v>5.9</v>
      </c>
      <c r="AU330" s="12">
        <f t="shared" si="793"/>
        <v>16.225000000000001</v>
      </c>
      <c r="AV330" s="12">
        <f t="shared" si="794"/>
        <v>43.807500000000005</v>
      </c>
      <c r="AW330" s="12">
        <v>6.2</v>
      </c>
      <c r="AX330" s="12">
        <f t="shared" si="775"/>
        <v>17.05</v>
      </c>
      <c r="AY330" s="12">
        <f t="shared" si="776"/>
        <v>42.625</v>
      </c>
      <c r="AZ330" s="12"/>
      <c r="BA330" s="12"/>
      <c r="BB330" s="12"/>
      <c r="BC330" s="12"/>
      <c r="BD330" s="12"/>
      <c r="BE330" s="12"/>
      <c r="BF330" s="13"/>
      <c r="BG330" s="1">
        <f t="shared" si="784"/>
        <v>0.82</v>
      </c>
      <c r="BH330" s="12">
        <f t="shared" si="782"/>
        <v>0.18</v>
      </c>
      <c r="BI330" s="12">
        <f t="shared" si="785"/>
        <v>1</v>
      </c>
    </row>
    <row r="331" spans="2:61" x14ac:dyDescent="0.35">
      <c r="C331" t="s">
        <v>65</v>
      </c>
      <c r="D331" s="12">
        <f t="shared" si="656"/>
        <v>90.000000000000014</v>
      </c>
      <c r="E331" s="12">
        <f t="shared" si="777"/>
        <v>146.85600000000002</v>
      </c>
      <c r="F331" s="12">
        <f t="shared" si="786"/>
        <v>390.5224</v>
      </c>
      <c r="G331" s="12">
        <v>21.6</v>
      </c>
      <c r="H331" s="12">
        <f t="shared" si="787"/>
        <v>28.944000000000003</v>
      </c>
      <c r="I331" s="12">
        <f t="shared" si="788"/>
        <v>78.148800000000008</v>
      </c>
      <c r="J331" s="12">
        <v>7.2</v>
      </c>
      <c r="K331" s="12">
        <f t="shared" si="789"/>
        <v>9.6480000000000015</v>
      </c>
      <c r="L331" s="12">
        <f t="shared" si="659"/>
        <v>24.120000000000005</v>
      </c>
      <c r="M331" s="12">
        <v>4.4000000000000004</v>
      </c>
      <c r="N331" s="12">
        <f t="shared" si="790"/>
        <v>10.384</v>
      </c>
      <c r="O331" s="12">
        <f t="shared" si="791"/>
        <v>25.96</v>
      </c>
      <c r="P331" s="12">
        <v>4.2</v>
      </c>
      <c r="Q331" s="12">
        <f t="shared" si="753"/>
        <v>9.911999999999999</v>
      </c>
      <c r="R331" s="12">
        <f t="shared" si="754"/>
        <v>24.779999999999998</v>
      </c>
      <c r="S331" s="12"/>
      <c r="T331" s="12"/>
      <c r="U331" s="12"/>
      <c r="V331" s="12"/>
      <c r="W331" s="12"/>
      <c r="X331" s="12"/>
      <c r="Y331" s="12"/>
      <c r="Z331" s="12"/>
      <c r="AA331" s="12"/>
      <c r="AB331" s="12">
        <v>13.15</v>
      </c>
      <c r="AC331" s="12">
        <f t="shared" ref="AC331" si="801">AB331*1.34</f>
        <v>17.621000000000002</v>
      </c>
      <c r="AD331" s="12">
        <f t="shared" si="642"/>
        <v>47.57670000000001</v>
      </c>
      <c r="AE331" s="12">
        <v>11.6</v>
      </c>
      <c r="AF331" s="12">
        <f t="shared" ref="AF331:AF394" si="802">AE331*1.34</f>
        <v>15.544</v>
      </c>
      <c r="AG331" s="12">
        <f t="shared" si="708"/>
        <v>41.968800000000002</v>
      </c>
      <c r="AH331" s="12">
        <v>8.1999999999999993</v>
      </c>
      <c r="AI331" s="12">
        <f t="shared" si="758"/>
        <v>10.988</v>
      </c>
      <c r="AJ331" s="12">
        <f t="shared" si="759"/>
        <v>29.6676</v>
      </c>
      <c r="AK331" s="12">
        <v>7.25</v>
      </c>
      <c r="AL331" s="12">
        <f t="shared" si="798"/>
        <v>9.7149999999999999</v>
      </c>
      <c r="AM331" s="12">
        <f t="shared" si="799"/>
        <v>26.230500000000003</v>
      </c>
      <c r="AN331" s="12"/>
      <c r="AO331" s="12"/>
      <c r="AP331" s="12"/>
      <c r="AQ331" s="12"/>
      <c r="AR331" s="12"/>
      <c r="AS331" s="12"/>
      <c r="AT331" s="12">
        <v>12.4</v>
      </c>
      <c r="AU331" s="12">
        <f t="shared" si="793"/>
        <v>34.1</v>
      </c>
      <c r="AV331" s="12">
        <f t="shared" si="794"/>
        <v>92.070000000000007</v>
      </c>
      <c r="AW331" s="12"/>
      <c r="AX331" s="12"/>
      <c r="AY331" s="12"/>
      <c r="AZ331" s="12"/>
      <c r="BA331" s="12"/>
      <c r="BB331" s="12"/>
      <c r="BC331" s="12"/>
      <c r="BD331" s="12"/>
      <c r="BE331" s="12"/>
      <c r="BF331" s="13"/>
      <c r="BG331" s="1">
        <f t="shared" si="784"/>
        <v>0.82</v>
      </c>
      <c r="BH331" s="12">
        <f t="shared" si="782"/>
        <v>0.18</v>
      </c>
      <c r="BI331" s="12">
        <f t="shared" si="785"/>
        <v>1</v>
      </c>
    </row>
    <row r="332" spans="2:61" x14ac:dyDescent="0.35">
      <c r="B332" t="s">
        <v>37</v>
      </c>
      <c r="C332" t="s">
        <v>47</v>
      </c>
      <c r="D332" s="12">
        <f t="shared" si="656"/>
        <v>90.050000000000011</v>
      </c>
      <c r="E332" s="12">
        <f t="shared" si="777"/>
        <v>140.40639999999999</v>
      </c>
      <c r="F332" s="12">
        <f t="shared" si="786"/>
        <v>369.66383600000006</v>
      </c>
      <c r="G332" s="12">
        <v>23.672000000000001</v>
      </c>
      <c r="H332" s="12">
        <f t="shared" si="787"/>
        <v>31.720480000000002</v>
      </c>
      <c r="I332" s="12">
        <f t="shared" si="788"/>
        <v>85.645296000000016</v>
      </c>
      <c r="J332" s="12">
        <v>5.9180000000000001</v>
      </c>
      <c r="K332" s="12">
        <f t="shared" si="789"/>
        <v>7.9301200000000005</v>
      </c>
      <c r="L332" s="12">
        <f t="shared" si="659"/>
        <v>19.825300000000002</v>
      </c>
      <c r="M332" s="12">
        <v>3.49</v>
      </c>
      <c r="N332" s="12">
        <f t="shared" si="790"/>
        <v>8.2363999999999997</v>
      </c>
      <c r="O332" s="12">
        <f t="shared" si="791"/>
        <v>20.591000000000001</v>
      </c>
      <c r="P332" s="12">
        <v>3.01</v>
      </c>
      <c r="Q332" s="12">
        <f t="shared" si="753"/>
        <v>7.1035999999999992</v>
      </c>
      <c r="R332" s="12">
        <f t="shared" si="754"/>
        <v>17.758999999999997</v>
      </c>
      <c r="S332" s="12"/>
      <c r="T332" s="12"/>
      <c r="U332" s="12"/>
      <c r="V332" s="12"/>
      <c r="W332" s="12"/>
      <c r="X332" s="12"/>
      <c r="Y332" s="12">
        <v>2.46</v>
      </c>
      <c r="Z332" s="12">
        <f>Y332*2.36</f>
        <v>5.8055999999999992</v>
      </c>
      <c r="AA332" s="12">
        <f t="shared" ref="AA332" si="803">Z332*2.5</f>
        <v>14.513999999999998</v>
      </c>
      <c r="AB332" s="12">
        <v>13.71</v>
      </c>
      <c r="AC332" s="12">
        <f t="shared" ref="AC332" si="804">AB332*1.34</f>
        <v>18.371400000000001</v>
      </c>
      <c r="AD332" s="12">
        <f t="shared" si="642"/>
        <v>49.60278000000001</v>
      </c>
      <c r="AE332" s="12">
        <v>11.35</v>
      </c>
      <c r="AF332" s="12">
        <f t="shared" si="802"/>
        <v>15.209</v>
      </c>
      <c r="AG332" s="12">
        <f t="shared" si="708"/>
        <v>41.064300000000003</v>
      </c>
      <c r="AH332" s="12">
        <v>9.09</v>
      </c>
      <c r="AI332" s="12">
        <f t="shared" si="758"/>
        <v>12.1806</v>
      </c>
      <c r="AJ332" s="12">
        <f t="shared" si="759"/>
        <v>32.887620000000005</v>
      </c>
      <c r="AK332" s="12">
        <v>9.0299999999999994</v>
      </c>
      <c r="AL332" s="12">
        <f t="shared" si="798"/>
        <v>12.100199999999999</v>
      </c>
      <c r="AM332" s="12">
        <f t="shared" si="799"/>
        <v>32.670540000000003</v>
      </c>
      <c r="AN332" s="12"/>
      <c r="AO332" s="12"/>
      <c r="AP332" s="12"/>
      <c r="AQ332" s="12"/>
      <c r="AR332" s="12"/>
      <c r="AS332" s="12"/>
      <c r="AT332" s="12">
        <v>1.33</v>
      </c>
      <c r="AU332" s="12">
        <f t="shared" si="793"/>
        <v>3.6575000000000002</v>
      </c>
      <c r="AV332" s="12">
        <f t="shared" si="794"/>
        <v>9.8752500000000012</v>
      </c>
      <c r="AW332" s="12">
        <v>4.09</v>
      </c>
      <c r="AX332" s="12">
        <f t="shared" ref="AU332:AX370" si="805">AW332*2.75</f>
        <v>11.247499999999999</v>
      </c>
      <c r="AY332" s="12">
        <f t="shared" ref="AY332:AY370" si="806">AX332*2.5</f>
        <v>28.118749999999999</v>
      </c>
      <c r="AZ332" s="12">
        <v>2.9</v>
      </c>
      <c r="BA332" s="12">
        <f>AZ332*2.36</f>
        <v>6.8439999999999994</v>
      </c>
      <c r="BB332" s="12">
        <f>BA332*2.5</f>
        <v>17.11</v>
      </c>
      <c r="BC332" s="12"/>
      <c r="BD332" s="12"/>
      <c r="BE332" s="12"/>
      <c r="BF332" s="13"/>
      <c r="BG332" s="1">
        <f t="shared" si="784"/>
        <v>0.83</v>
      </c>
      <c r="BH332" s="12">
        <f t="shared" si="782"/>
        <v>0.17</v>
      </c>
      <c r="BI332" s="12">
        <f t="shared" si="785"/>
        <v>1</v>
      </c>
    </row>
    <row r="333" spans="2:61" x14ac:dyDescent="0.35">
      <c r="B333" t="s">
        <v>94</v>
      </c>
      <c r="C333" t="s">
        <v>95</v>
      </c>
      <c r="D333" s="12">
        <f t="shared" si="656"/>
        <v>90.1</v>
      </c>
      <c r="E333" s="12">
        <f t="shared" si="777"/>
        <v>141.85100000000003</v>
      </c>
      <c r="F333" s="12">
        <f t="shared" si="786"/>
        <v>374.91360000000009</v>
      </c>
      <c r="G333" s="12">
        <v>24.1</v>
      </c>
      <c r="H333" s="12">
        <f t="shared" si="787"/>
        <v>32.294000000000004</v>
      </c>
      <c r="I333" s="12">
        <f t="shared" si="788"/>
        <v>87.19380000000001</v>
      </c>
      <c r="J333" s="12">
        <v>12.6</v>
      </c>
      <c r="K333" s="12">
        <f t="shared" si="789"/>
        <v>16.884</v>
      </c>
      <c r="L333" s="12">
        <f t="shared" si="659"/>
        <v>42.21</v>
      </c>
      <c r="M333" s="12">
        <v>4.3</v>
      </c>
      <c r="N333" s="12">
        <f t="shared" si="790"/>
        <v>10.148</v>
      </c>
      <c r="O333" s="12">
        <f t="shared" si="791"/>
        <v>25.369999999999997</v>
      </c>
      <c r="P333" s="12">
        <v>4.0999999999999996</v>
      </c>
      <c r="Q333" s="12">
        <f t="shared" si="753"/>
        <v>9.6759999999999984</v>
      </c>
      <c r="R333" s="12">
        <f t="shared" si="754"/>
        <v>24.189999999999998</v>
      </c>
      <c r="S333" s="12"/>
      <c r="T333" s="12"/>
      <c r="U333" s="12"/>
      <c r="V333" s="12"/>
      <c r="W333" s="12"/>
      <c r="X333" s="12"/>
      <c r="Y333" s="12"/>
      <c r="Z333" s="12"/>
      <c r="AA333" s="12"/>
      <c r="AB333" s="12">
        <v>15.75</v>
      </c>
      <c r="AC333" s="12">
        <f t="shared" ref="AC333" si="807">AB333*1.34</f>
        <v>21.105</v>
      </c>
      <c r="AD333" s="12">
        <f t="shared" ref="AD333:AD396" si="808">AC333*2.7</f>
        <v>56.983500000000006</v>
      </c>
      <c r="AE333" s="12">
        <v>10.35</v>
      </c>
      <c r="AF333" s="12">
        <f t="shared" si="802"/>
        <v>13.869</v>
      </c>
      <c r="AG333" s="12">
        <f t="shared" si="708"/>
        <v>37.446300000000001</v>
      </c>
      <c r="AH333" s="12">
        <v>10</v>
      </c>
      <c r="AI333" s="12">
        <f t="shared" si="758"/>
        <v>13.4</v>
      </c>
      <c r="AJ333" s="12">
        <f t="shared" si="759"/>
        <v>36.180000000000007</v>
      </c>
      <c r="AK333" s="12"/>
      <c r="AL333" s="12"/>
      <c r="AM333" s="12"/>
      <c r="AN333" s="12"/>
      <c r="AO333" s="12"/>
      <c r="AP333" s="12"/>
      <c r="AQ333" s="12"/>
      <c r="AR333" s="12"/>
      <c r="AS333" s="12"/>
      <c r="AT333" s="12">
        <v>7.55</v>
      </c>
      <c r="AU333" s="12">
        <f t="shared" si="793"/>
        <v>20.762499999999999</v>
      </c>
      <c r="AV333" s="12">
        <f t="shared" si="794"/>
        <v>56.058750000000003</v>
      </c>
      <c r="AW333" s="12">
        <v>1.35</v>
      </c>
      <c r="AX333" s="12">
        <f t="shared" si="805"/>
        <v>3.7125000000000004</v>
      </c>
      <c r="AY333" s="12">
        <f t="shared" si="806"/>
        <v>9.28125</v>
      </c>
      <c r="AZ333" s="12"/>
      <c r="BA333" s="12"/>
      <c r="BB333" s="12"/>
      <c r="BC333" s="12">
        <v>17.05</v>
      </c>
      <c r="BD333" s="12">
        <f>BC333*0.6</f>
        <v>10.23</v>
      </c>
      <c r="BE333" s="12">
        <f t="shared" ref="BE333" si="809">BD333*2.5</f>
        <v>25.575000000000003</v>
      </c>
      <c r="BF333" s="13"/>
      <c r="BG333" s="1">
        <f t="shared" si="784"/>
        <v>0.77</v>
      </c>
      <c r="BH333" s="12">
        <f t="shared" si="782"/>
        <v>0.23</v>
      </c>
      <c r="BI333" s="12">
        <f t="shared" si="785"/>
        <v>1</v>
      </c>
    </row>
    <row r="334" spans="2:61" x14ac:dyDescent="0.35">
      <c r="B334" t="s">
        <v>81</v>
      </c>
      <c r="C334" t="s">
        <v>80</v>
      </c>
      <c r="D334" s="12">
        <f t="shared" si="656"/>
        <v>90.100000000000009</v>
      </c>
      <c r="E334" s="12">
        <f t="shared" si="777"/>
        <v>149.74700000000001</v>
      </c>
      <c r="F334" s="12">
        <f t="shared" si="786"/>
        <v>392.42310000000003</v>
      </c>
      <c r="G334" s="12">
        <v>21.3</v>
      </c>
      <c r="H334" s="12">
        <f t="shared" si="787"/>
        <v>28.542000000000002</v>
      </c>
      <c r="I334" s="12">
        <f t="shared" si="788"/>
        <v>77.063400000000016</v>
      </c>
      <c r="J334" s="12">
        <v>9.1999999999999993</v>
      </c>
      <c r="K334" s="12">
        <f t="shared" si="789"/>
        <v>12.327999999999999</v>
      </c>
      <c r="L334" s="12">
        <f t="shared" si="659"/>
        <v>30.82</v>
      </c>
      <c r="M334" s="12">
        <v>5.4</v>
      </c>
      <c r="N334" s="12">
        <f t="shared" si="790"/>
        <v>12.744</v>
      </c>
      <c r="O334" s="12">
        <f t="shared" si="791"/>
        <v>31.86</v>
      </c>
      <c r="P334" s="12">
        <v>4.2</v>
      </c>
      <c r="Q334" s="12">
        <f t="shared" si="753"/>
        <v>9.911999999999999</v>
      </c>
      <c r="R334" s="12">
        <f t="shared" si="754"/>
        <v>24.779999999999998</v>
      </c>
      <c r="S334" s="12"/>
      <c r="T334" s="12"/>
      <c r="U334" s="12"/>
      <c r="V334" s="12"/>
      <c r="W334" s="12"/>
      <c r="X334" s="12"/>
      <c r="Y334" s="12"/>
      <c r="Z334" s="12"/>
      <c r="AA334" s="12"/>
      <c r="AB334" s="12">
        <v>12.5</v>
      </c>
      <c r="AC334" s="12">
        <f t="shared" ref="AC334" si="810">AB334*1.34</f>
        <v>16.75</v>
      </c>
      <c r="AD334" s="12">
        <f t="shared" si="808"/>
        <v>45.225000000000001</v>
      </c>
      <c r="AE334" s="12">
        <v>12.1</v>
      </c>
      <c r="AF334" s="12">
        <f t="shared" si="802"/>
        <v>16.214000000000002</v>
      </c>
      <c r="AG334" s="12">
        <f t="shared" si="708"/>
        <v>43.777800000000006</v>
      </c>
      <c r="AH334" s="12">
        <v>10.8</v>
      </c>
      <c r="AI334" s="12">
        <f t="shared" si="758"/>
        <v>14.472000000000001</v>
      </c>
      <c r="AJ334" s="12">
        <f t="shared" si="759"/>
        <v>39.074400000000004</v>
      </c>
      <c r="AK334" s="12"/>
      <c r="AL334" s="12"/>
      <c r="AM334" s="12"/>
      <c r="AN334" s="12"/>
      <c r="AO334" s="12"/>
      <c r="AP334" s="12"/>
      <c r="AQ334" s="12"/>
      <c r="AR334" s="12"/>
      <c r="AS334" s="12"/>
      <c r="AT334" s="12">
        <v>5.2</v>
      </c>
      <c r="AU334" s="12">
        <f t="shared" si="793"/>
        <v>14.3</v>
      </c>
      <c r="AV334" s="12">
        <f t="shared" si="794"/>
        <v>38.610000000000007</v>
      </c>
      <c r="AW334" s="12">
        <f>2.9+3</f>
        <v>5.9</v>
      </c>
      <c r="AX334" s="12">
        <f t="shared" si="805"/>
        <v>16.225000000000001</v>
      </c>
      <c r="AY334" s="12">
        <f t="shared" si="806"/>
        <v>40.5625</v>
      </c>
      <c r="AZ334" s="12">
        <v>3.5</v>
      </c>
      <c r="BA334" s="12">
        <f t="shared" ref="BA334:BA338" si="811">AZ334*2.36</f>
        <v>8.26</v>
      </c>
      <c r="BB334" s="12">
        <f t="shared" ref="BB334:BB342" si="812">BA334*2.5</f>
        <v>20.65</v>
      </c>
      <c r="BC334" s="12"/>
      <c r="BD334" s="12"/>
      <c r="BE334" s="12"/>
      <c r="BF334" s="13"/>
      <c r="BG334" s="1">
        <f t="shared" si="784"/>
        <v>0.79</v>
      </c>
      <c r="BH334" s="12">
        <f t="shared" si="782"/>
        <v>0.21</v>
      </c>
      <c r="BI334" s="12">
        <f t="shared" si="785"/>
        <v>1</v>
      </c>
    </row>
    <row r="335" spans="2:61" x14ac:dyDescent="0.35">
      <c r="B335" t="s">
        <v>81</v>
      </c>
      <c r="C335" t="s">
        <v>80</v>
      </c>
      <c r="D335" s="12">
        <f t="shared" si="656"/>
        <v>90.5</v>
      </c>
      <c r="E335" s="12">
        <f t="shared" si="777"/>
        <v>148.47399999999999</v>
      </c>
      <c r="F335" s="12">
        <f t="shared" si="786"/>
        <v>389.44799999999998</v>
      </c>
      <c r="G335" s="12">
        <v>24.3</v>
      </c>
      <c r="H335" s="12">
        <f t="shared" si="787"/>
        <v>32.562000000000005</v>
      </c>
      <c r="I335" s="12">
        <f t="shared" si="788"/>
        <v>87.917400000000015</v>
      </c>
      <c r="J335" s="12">
        <v>9</v>
      </c>
      <c r="K335" s="12">
        <f t="shared" si="789"/>
        <v>12.06</v>
      </c>
      <c r="L335" s="12">
        <f t="shared" si="659"/>
        <v>30.150000000000002</v>
      </c>
      <c r="M335" s="12">
        <v>5.4</v>
      </c>
      <c r="N335" s="12">
        <f t="shared" si="790"/>
        <v>12.744</v>
      </c>
      <c r="O335" s="12">
        <f t="shared" si="791"/>
        <v>31.86</v>
      </c>
      <c r="P335" s="12">
        <v>4.5</v>
      </c>
      <c r="Q335" s="12">
        <f t="shared" si="753"/>
        <v>10.62</v>
      </c>
      <c r="R335" s="12">
        <f t="shared" si="754"/>
        <v>26.549999999999997</v>
      </c>
      <c r="S335" s="12"/>
      <c r="T335" s="12"/>
      <c r="U335" s="12"/>
      <c r="V335" s="12"/>
      <c r="W335" s="12"/>
      <c r="X335" s="12"/>
      <c r="Y335" s="12"/>
      <c r="Z335" s="12"/>
      <c r="AA335" s="12"/>
      <c r="AB335" s="12">
        <v>14.2</v>
      </c>
      <c r="AC335" s="12">
        <f t="shared" ref="AC335" si="813">AB335*1.34</f>
        <v>19.027999999999999</v>
      </c>
      <c r="AD335" s="12">
        <f t="shared" si="808"/>
        <v>51.375599999999999</v>
      </c>
      <c r="AE335" s="12">
        <v>11.5</v>
      </c>
      <c r="AF335" s="12">
        <f t="shared" si="802"/>
        <v>15.41</v>
      </c>
      <c r="AG335" s="12">
        <f t="shared" si="708"/>
        <v>41.607000000000006</v>
      </c>
      <c r="AH335" s="12">
        <v>8.5</v>
      </c>
      <c r="AI335" s="12">
        <f t="shared" si="758"/>
        <v>11.39</v>
      </c>
      <c r="AJ335" s="12">
        <f t="shared" si="759"/>
        <v>30.753000000000004</v>
      </c>
      <c r="AK335" s="12"/>
      <c r="AL335" s="12"/>
      <c r="AM335" s="12"/>
      <c r="AN335" s="12"/>
      <c r="AO335" s="12"/>
      <c r="AP335" s="12"/>
      <c r="AQ335" s="12"/>
      <c r="AR335" s="12"/>
      <c r="AS335" s="12"/>
      <c r="AT335" s="12">
        <v>4.7</v>
      </c>
      <c r="AU335" s="12">
        <f t="shared" si="793"/>
        <v>12.925000000000001</v>
      </c>
      <c r="AV335" s="12">
        <f t="shared" si="794"/>
        <v>34.897500000000001</v>
      </c>
      <c r="AW335" s="12">
        <v>4.9000000000000004</v>
      </c>
      <c r="AX335" s="12">
        <f t="shared" si="805"/>
        <v>13.475000000000001</v>
      </c>
      <c r="AY335" s="12">
        <f t="shared" si="806"/>
        <v>33.6875</v>
      </c>
      <c r="AZ335" s="12">
        <v>3.5</v>
      </c>
      <c r="BA335" s="12">
        <f t="shared" si="811"/>
        <v>8.26</v>
      </c>
      <c r="BB335" s="12">
        <f t="shared" si="812"/>
        <v>20.65</v>
      </c>
      <c r="BC335" s="12"/>
      <c r="BD335" s="12"/>
      <c r="BE335" s="12"/>
      <c r="BF335" s="13"/>
      <c r="BG335" s="1">
        <f t="shared" si="784"/>
        <v>0.79</v>
      </c>
      <c r="BH335" s="12">
        <f t="shared" si="782"/>
        <v>0.21</v>
      </c>
      <c r="BI335" s="12">
        <f t="shared" si="785"/>
        <v>1</v>
      </c>
    </row>
    <row r="336" spans="2:61" x14ac:dyDescent="0.35">
      <c r="B336" t="s">
        <v>39</v>
      </c>
      <c r="C336" t="s">
        <v>74</v>
      </c>
      <c r="D336" s="12">
        <f t="shared" si="656"/>
        <v>90.949999999999989</v>
      </c>
      <c r="E336" s="12">
        <f t="shared" si="777"/>
        <v>148.471</v>
      </c>
      <c r="F336" s="12">
        <f t="shared" si="786"/>
        <v>389.96250000000003</v>
      </c>
      <c r="G336" s="12">
        <v>20.149999999999999</v>
      </c>
      <c r="H336" s="12">
        <f t="shared" si="787"/>
        <v>27.001000000000001</v>
      </c>
      <c r="I336" s="12">
        <f t="shared" si="788"/>
        <v>72.90270000000001</v>
      </c>
      <c r="J336" s="12">
        <v>7</v>
      </c>
      <c r="K336" s="12">
        <f t="shared" si="789"/>
        <v>9.3800000000000008</v>
      </c>
      <c r="L336" s="12">
        <f t="shared" si="659"/>
        <v>23.450000000000003</v>
      </c>
      <c r="M336" s="12">
        <v>3.9</v>
      </c>
      <c r="N336" s="12">
        <f t="shared" si="790"/>
        <v>9.2039999999999988</v>
      </c>
      <c r="O336" s="12">
        <f t="shared" si="791"/>
        <v>23.009999999999998</v>
      </c>
      <c r="P336" s="12">
        <v>3.35</v>
      </c>
      <c r="Q336" s="12">
        <f t="shared" si="753"/>
        <v>7.9059999999999997</v>
      </c>
      <c r="R336" s="12">
        <f t="shared" si="754"/>
        <v>19.765000000000001</v>
      </c>
      <c r="S336" s="12"/>
      <c r="T336" s="12"/>
      <c r="U336" s="12"/>
      <c r="V336" s="12"/>
      <c r="W336" s="12"/>
      <c r="X336" s="12"/>
      <c r="Y336" s="12"/>
      <c r="Z336" s="12"/>
      <c r="AA336" s="12"/>
      <c r="AB336" s="12">
        <v>12.7</v>
      </c>
      <c r="AC336" s="12">
        <f t="shared" ref="AC336" si="814">AB336*1.34</f>
        <v>17.018000000000001</v>
      </c>
      <c r="AD336" s="12">
        <f t="shared" si="808"/>
        <v>45.948600000000006</v>
      </c>
      <c r="AE336" s="12">
        <v>11.75</v>
      </c>
      <c r="AF336" s="12">
        <f t="shared" si="802"/>
        <v>15.745000000000001</v>
      </c>
      <c r="AG336" s="12">
        <f t="shared" si="708"/>
        <v>42.511500000000005</v>
      </c>
      <c r="AH336" s="12">
        <v>10.85</v>
      </c>
      <c r="AI336" s="12">
        <f t="shared" si="758"/>
        <v>14.539</v>
      </c>
      <c r="AJ336" s="12">
        <f t="shared" si="759"/>
        <v>39.255299999999998</v>
      </c>
      <c r="AK336" s="12">
        <v>7.05</v>
      </c>
      <c r="AL336" s="12">
        <f t="shared" ref="AL336:AL338" si="815">AK336*1.34</f>
        <v>9.447000000000001</v>
      </c>
      <c r="AM336" s="12">
        <f t="shared" ref="AM336:AM338" si="816">AL336*2.7</f>
        <v>25.506900000000005</v>
      </c>
      <c r="AN336" s="12"/>
      <c r="AO336" s="12"/>
      <c r="AP336" s="12"/>
      <c r="AQ336" s="12"/>
      <c r="AR336" s="12"/>
      <c r="AS336" s="12"/>
      <c r="AT336" s="12">
        <v>3.7</v>
      </c>
      <c r="AU336" s="12">
        <f t="shared" si="793"/>
        <v>10.175000000000001</v>
      </c>
      <c r="AV336" s="12">
        <f t="shared" si="794"/>
        <v>27.472500000000004</v>
      </c>
      <c r="AW336" s="12">
        <v>8.4</v>
      </c>
      <c r="AX336" s="12">
        <f t="shared" si="805"/>
        <v>23.1</v>
      </c>
      <c r="AY336" s="12">
        <f t="shared" si="806"/>
        <v>57.75</v>
      </c>
      <c r="AZ336" s="12">
        <v>2.1</v>
      </c>
      <c r="BA336" s="12">
        <f t="shared" si="811"/>
        <v>4.9559999999999995</v>
      </c>
      <c r="BB336" s="12">
        <f t="shared" si="812"/>
        <v>12.389999999999999</v>
      </c>
      <c r="BC336" s="12"/>
      <c r="BD336" s="12"/>
      <c r="BE336" s="12"/>
      <c r="BF336" s="13"/>
      <c r="BG336" s="1">
        <f t="shared" si="784"/>
        <v>0.84</v>
      </c>
      <c r="BH336" s="12">
        <f t="shared" si="782"/>
        <v>0.16</v>
      </c>
      <c r="BI336" s="12">
        <f t="shared" si="785"/>
        <v>1</v>
      </c>
    </row>
    <row r="337" spans="2:61" x14ac:dyDescent="0.35">
      <c r="B337" t="s">
        <v>40</v>
      </c>
      <c r="C337" t="s">
        <v>45</v>
      </c>
      <c r="D337" s="12">
        <f t="shared" si="656"/>
        <v>90.96</v>
      </c>
      <c r="E337" s="12">
        <f t="shared" si="777"/>
        <v>146.98259999999999</v>
      </c>
      <c r="F337" s="12">
        <f t="shared" si="786"/>
        <v>386.73548000000005</v>
      </c>
      <c r="G337" s="12">
        <v>20.309999999999999</v>
      </c>
      <c r="H337" s="12">
        <f t="shared" si="787"/>
        <v>27.215399999999999</v>
      </c>
      <c r="I337" s="12">
        <f t="shared" si="788"/>
        <v>73.481580000000008</v>
      </c>
      <c r="J337" s="12">
        <v>8.61</v>
      </c>
      <c r="K337" s="12">
        <f t="shared" si="789"/>
        <v>11.5374</v>
      </c>
      <c r="L337" s="12">
        <f t="shared" si="659"/>
        <v>28.843499999999999</v>
      </c>
      <c r="M337" s="12">
        <v>3.92</v>
      </c>
      <c r="N337" s="12">
        <f t="shared" si="790"/>
        <v>9.251199999999999</v>
      </c>
      <c r="O337" s="12">
        <f t="shared" si="791"/>
        <v>23.127999999999997</v>
      </c>
      <c r="P337" s="12">
        <v>3.93</v>
      </c>
      <c r="Q337" s="12">
        <f t="shared" si="753"/>
        <v>9.274799999999999</v>
      </c>
      <c r="R337" s="12">
        <f t="shared" si="754"/>
        <v>23.186999999999998</v>
      </c>
      <c r="S337" s="12"/>
      <c r="T337" s="12"/>
      <c r="U337" s="12"/>
      <c r="V337" s="12"/>
      <c r="W337" s="12"/>
      <c r="X337" s="12"/>
      <c r="Y337" s="12"/>
      <c r="Z337" s="12"/>
      <c r="AA337" s="12"/>
      <c r="AB337" s="12">
        <v>13.59</v>
      </c>
      <c r="AC337" s="12">
        <f t="shared" ref="AC337" si="817">AB337*1.34</f>
        <v>18.210599999999999</v>
      </c>
      <c r="AD337" s="12">
        <f t="shared" si="808"/>
        <v>49.168620000000004</v>
      </c>
      <c r="AE337" s="12">
        <v>9.9700000000000006</v>
      </c>
      <c r="AF337" s="12">
        <f t="shared" si="802"/>
        <v>13.359800000000002</v>
      </c>
      <c r="AG337" s="12">
        <f t="shared" si="708"/>
        <v>36.071460000000009</v>
      </c>
      <c r="AH337" s="12">
        <v>10.01</v>
      </c>
      <c r="AI337" s="12">
        <f t="shared" si="758"/>
        <v>13.413400000000001</v>
      </c>
      <c r="AJ337" s="12">
        <f t="shared" si="759"/>
        <v>36.216180000000008</v>
      </c>
      <c r="AK337" s="12">
        <v>7.98</v>
      </c>
      <c r="AL337" s="12">
        <f t="shared" si="815"/>
        <v>10.693200000000001</v>
      </c>
      <c r="AM337" s="12">
        <f t="shared" si="816"/>
        <v>28.871640000000003</v>
      </c>
      <c r="AN337" s="12"/>
      <c r="AO337" s="12"/>
      <c r="AP337" s="12"/>
      <c r="AQ337" s="12"/>
      <c r="AR337" s="12"/>
      <c r="AS337" s="12"/>
      <c r="AT337" s="12">
        <v>4.91</v>
      </c>
      <c r="AU337" s="12">
        <f t="shared" si="793"/>
        <v>13.502500000000001</v>
      </c>
      <c r="AV337" s="12">
        <f t="shared" si="794"/>
        <v>36.456750000000007</v>
      </c>
      <c r="AW337" s="12">
        <v>5.85</v>
      </c>
      <c r="AX337" s="12">
        <f t="shared" si="805"/>
        <v>16.087499999999999</v>
      </c>
      <c r="AY337" s="12">
        <f t="shared" si="806"/>
        <v>40.21875</v>
      </c>
      <c r="AZ337" s="12">
        <v>1.88</v>
      </c>
      <c r="BA337" s="12">
        <f t="shared" si="811"/>
        <v>4.4367999999999999</v>
      </c>
      <c r="BB337" s="12">
        <f t="shared" si="812"/>
        <v>11.091999999999999</v>
      </c>
      <c r="BC337" s="12">
        <v>6.62</v>
      </c>
      <c r="BD337" s="12">
        <f t="shared" ref="BD337:BD339" si="818">BC337*0.6</f>
        <v>3.972</v>
      </c>
      <c r="BE337" s="12">
        <f t="shared" ref="BE337:BE339" si="819">BD337*2.5</f>
        <v>9.93</v>
      </c>
      <c r="BF337" s="13"/>
      <c r="BG337" s="1">
        <f t="shared" si="784"/>
        <v>0.82</v>
      </c>
      <c r="BH337" s="12">
        <f t="shared" si="782"/>
        <v>0.18</v>
      </c>
      <c r="BI337" s="12">
        <f t="shared" si="785"/>
        <v>1</v>
      </c>
    </row>
    <row r="338" spans="2:61" x14ac:dyDescent="0.35">
      <c r="B338" t="s">
        <v>40</v>
      </c>
      <c r="C338" t="s">
        <v>45</v>
      </c>
      <c r="D338" s="12">
        <f t="shared" si="656"/>
        <v>91.35</v>
      </c>
      <c r="E338" s="12">
        <f t="shared" si="777"/>
        <v>147.42690000000002</v>
      </c>
      <c r="F338" s="12">
        <f t="shared" si="786"/>
        <v>387.97755000000001</v>
      </c>
      <c r="G338" s="12">
        <v>20.420000000000002</v>
      </c>
      <c r="H338" s="12">
        <f t="shared" si="787"/>
        <v>27.362800000000004</v>
      </c>
      <c r="I338" s="12">
        <f t="shared" si="788"/>
        <v>73.879560000000012</v>
      </c>
      <c r="J338" s="12">
        <v>8.56</v>
      </c>
      <c r="K338" s="12">
        <f t="shared" si="789"/>
        <v>11.470400000000001</v>
      </c>
      <c r="L338" s="12">
        <f t="shared" si="659"/>
        <v>28.676000000000002</v>
      </c>
      <c r="M338" s="12">
        <v>3.89</v>
      </c>
      <c r="N338" s="12">
        <f t="shared" si="790"/>
        <v>9.1804000000000006</v>
      </c>
      <c r="O338" s="12">
        <f t="shared" si="791"/>
        <v>22.951000000000001</v>
      </c>
      <c r="P338" s="12">
        <v>3.98</v>
      </c>
      <c r="Q338" s="12">
        <f t="shared" si="753"/>
        <v>9.3927999999999994</v>
      </c>
      <c r="R338" s="12">
        <f t="shared" si="754"/>
        <v>23.481999999999999</v>
      </c>
      <c r="S338" s="12"/>
      <c r="T338" s="12"/>
      <c r="U338" s="12"/>
      <c r="V338" s="12"/>
      <c r="W338" s="12"/>
      <c r="X338" s="12"/>
      <c r="Y338" s="12"/>
      <c r="Z338" s="12"/>
      <c r="AA338" s="12"/>
      <c r="AB338" s="12">
        <v>13.59</v>
      </c>
      <c r="AC338" s="12">
        <f t="shared" ref="AC338" si="820">AB338*1.34</f>
        <v>18.210599999999999</v>
      </c>
      <c r="AD338" s="12">
        <f t="shared" si="808"/>
        <v>49.168620000000004</v>
      </c>
      <c r="AE338" s="12">
        <v>9.9700000000000006</v>
      </c>
      <c r="AF338" s="12">
        <f t="shared" si="802"/>
        <v>13.359800000000002</v>
      </c>
      <c r="AG338" s="12">
        <f t="shared" si="708"/>
        <v>36.071460000000009</v>
      </c>
      <c r="AH338" s="12">
        <v>10.06</v>
      </c>
      <c r="AI338" s="12">
        <f t="shared" si="758"/>
        <v>13.480400000000001</v>
      </c>
      <c r="AJ338" s="12">
        <f t="shared" si="759"/>
        <v>36.397080000000003</v>
      </c>
      <c r="AK338" s="12">
        <v>8.31</v>
      </c>
      <c r="AL338" s="12">
        <f t="shared" si="815"/>
        <v>11.135400000000001</v>
      </c>
      <c r="AM338" s="12">
        <f t="shared" si="816"/>
        <v>30.065580000000004</v>
      </c>
      <c r="AN338" s="12"/>
      <c r="AO338" s="12"/>
      <c r="AP338" s="12"/>
      <c r="AQ338" s="12"/>
      <c r="AR338" s="12"/>
      <c r="AS338" s="12"/>
      <c r="AT338" s="12">
        <v>4.91</v>
      </c>
      <c r="AU338" s="12">
        <f t="shared" si="793"/>
        <v>13.502500000000001</v>
      </c>
      <c r="AV338" s="12">
        <f t="shared" si="794"/>
        <v>36.456750000000007</v>
      </c>
      <c r="AW338" s="12">
        <v>5.78</v>
      </c>
      <c r="AX338" s="12">
        <f t="shared" si="805"/>
        <v>15.895000000000001</v>
      </c>
      <c r="AY338" s="12">
        <f t="shared" si="806"/>
        <v>39.737500000000004</v>
      </c>
      <c r="AZ338" s="12">
        <v>1.88</v>
      </c>
      <c r="BA338" s="12">
        <f t="shared" si="811"/>
        <v>4.4367999999999999</v>
      </c>
      <c r="BB338" s="12">
        <f t="shared" si="812"/>
        <v>11.091999999999999</v>
      </c>
      <c r="BC338" s="12">
        <v>6.73</v>
      </c>
      <c r="BD338" s="12">
        <f t="shared" si="818"/>
        <v>4.0380000000000003</v>
      </c>
      <c r="BE338" s="12">
        <f t="shared" si="819"/>
        <v>10.095000000000001</v>
      </c>
      <c r="BF338" s="13"/>
      <c r="BG338" s="1">
        <f t="shared" si="784"/>
        <v>0.82</v>
      </c>
      <c r="BH338" s="12">
        <f t="shared" si="782"/>
        <v>0.18</v>
      </c>
      <c r="BI338" s="12">
        <f t="shared" si="785"/>
        <v>1</v>
      </c>
    </row>
    <row r="339" spans="2:61" x14ac:dyDescent="0.35">
      <c r="B339" t="s">
        <v>114</v>
      </c>
      <c r="C339" t="s">
        <v>115</v>
      </c>
      <c r="D339" s="12">
        <f t="shared" si="656"/>
        <v>91.399999999999991</v>
      </c>
      <c r="E339" s="12">
        <f t="shared" si="777"/>
        <v>142.43620000000001</v>
      </c>
      <c r="F339" s="12">
        <f t="shared" si="786"/>
        <v>376.29806000000002</v>
      </c>
      <c r="G339" s="12">
        <v>26.43</v>
      </c>
      <c r="H339" s="12">
        <f t="shared" si="787"/>
        <v>35.416200000000003</v>
      </c>
      <c r="I339" s="12">
        <f t="shared" si="788"/>
        <v>95.623740000000012</v>
      </c>
      <c r="J339" s="12">
        <v>11.98</v>
      </c>
      <c r="K339" s="12">
        <f t="shared" si="789"/>
        <v>16.0532</v>
      </c>
      <c r="L339" s="12">
        <f t="shared" si="659"/>
        <v>40.133000000000003</v>
      </c>
      <c r="M339" s="12">
        <v>3.8</v>
      </c>
      <c r="N339" s="12">
        <f t="shared" si="790"/>
        <v>8.968</v>
      </c>
      <c r="O339" s="12">
        <f t="shared" si="791"/>
        <v>22.42</v>
      </c>
      <c r="P339" s="12">
        <v>3.77</v>
      </c>
      <c r="Q339" s="12">
        <f t="shared" si="753"/>
        <v>8.8971999999999998</v>
      </c>
      <c r="R339" s="12">
        <f t="shared" si="754"/>
        <v>22.242999999999999</v>
      </c>
      <c r="S339" s="12"/>
      <c r="T339" s="12"/>
      <c r="U339" s="12"/>
      <c r="V339" s="12"/>
      <c r="W339" s="12"/>
      <c r="X339" s="12"/>
      <c r="Y339" s="12"/>
      <c r="Z339" s="12"/>
      <c r="AA339" s="12"/>
      <c r="AB339" s="12">
        <v>14.87</v>
      </c>
      <c r="AC339" s="12">
        <f t="shared" ref="AC339" si="821">AB339*1.34</f>
        <v>19.925799999999999</v>
      </c>
      <c r="AD339" s="12">
        <f t="shared" si="808"/>
        <v>53.799660000000003</v>
      </c>
      <c r="AE339" s="12">
        <v>11.47</v>
      </c>
      <c r="AF339" s="12">
        <f t="shared" si="802"/>
        <v>15.369800000000001</v>
      </c>
      <c r="AG339" s="12">
        <f t="shared" si="708"/>
        <v>41.498460000000009</v>
      </c>
      <c r="AH339" s="12">
        <v>10.4</v>
      </c>
      <c r="AI339" s="12">
        <f t="shared" si="758"/>
        <v>13.936000000000002</v>
      </c>
      <c r="AJ339" s="12">
        <f t="shared" si="759"/>
        <v>37.627200000000009</v>
      </c>
      <c r="AK339" s="12"/>
      <c r="AL339" s="12"/>
      <c r="AM339" s="12"/>
      <c r="AN339" s="12"/>
      <c r="AO339" s="12"/>
      <c r="AP339" s="12"/>
      <c r="AQ339" s="12"/>
      <c r="AR339" s="12"/>
      <c r="AS339" s="12"/>
      <c r="AT339" s="12">
        <v>5.96</v>
      </c>
      <c r="AU339" s="12">
        <f t="shared" si="793"/>
        <v>16.39</v>
      </c>
      <c r="AV339" s="12">
        <f t="shared" si="794"/>
        <v>44.253000000000007</v>
      </c>
      <c r="AW339" s="12">
        <v>2.72</v>
      </c>
      <c r="AX339" s="12">
        <f t="shared" si="805"/>
        <v>7.48</v>
      </c>
      <c r="AY339" s="12">
        <f t="shared" si="806"/>
        <v>18.700000000000003</v>
      </c>
      <c r="AZ339" s="12"/>
      <c r="BA339" s="12"/>
      <c r="BB339" s="12"/>
      <c r="BC339" s="12">
        <v>13.71</v>
      </c>
      <c r="BD339" s="12">
        <f t="shared" si="818"/>
        <v>8.2260000000000009</v>
      </c>
      <c r="BE339" s="12">
        <f t="shared" si="819"/>
        <v>20.565000000000001</v>
      </c>
      <c r="BF339" s="13"/>
      <c r="BG339" s="1">
        <f t="shared" si="784"/>
        <v>0.79</v>
      </c>
      <c r="BH339" s="12">
        <f t="shared" si="782"/>
        <v>0.21</v>
      </c>
      <c r="BI339" s="12">
        <f t="shared" si="785"/>
        <v>1</v>
      </c>
    </row>
    <row r="340" spans="2:61" x14ac:dyDescent="0.35">
      <c r="C340" t="s">
        <v>62</v>
      </c>
      <c r="D340" s="12">
        <f t="shared" si="656"/>
        <v>91.460000000000022</v>
      </c>
      <c r="E340" s="12">
        <f t="shared" si="777"/>
        <v>142.59640000000002</v>
      </c>
      <c r="F340" s="12">
        <f t="shared" si="786"/>
        <v>373.90564000000001</v>
      </c>
      <c r="G340" s="12">
        <v>24.32</v>
      </c>
      <c r="H340" s="12">
        <f t="shared" si="787"/>
        <v>32.588799999999999</v>
      </c>
      <c r="I340" s="12">
        <f t="shared" si="788"/>
        <v>87.989760000000004</v>
      </c>
      <c r="J340" s="12">
        <v>8.6300000000000008</v>
      </c>
      <c r="K340" s="12">
        <f t="shared" si="789"/>
        <v>11.564200000000001</v>
      </c>
      <c r="L340" s="12">
        <f t="shared" si="659"/>
        <v>28.910500000000003</v>
      </c>
      <c r="M340" s="12">
        <v>5.35</v>
      </c>
      <c r="N340" s="12">
        <f t="shared" si="790"/>
        <v>12.625999999999998</v>
      </c>
      <c r="O340" s="12">
        <f t="shared" si="791"/>
        <v>31.564999999999994</v>
      </c>
      <c r="P340" s="12">
        <v>4.66</v>
      </c>
      <c r="Q340" s="12">
        <f t="shared" si="753"/>
        <v>10.9976</v>
      </c>
      <c r="R340" s="12">
        <f t="shared" si="754"/>
        <v>27.494</v>
      </c>
      <c r="S340" s="12"/>
      <c r="T340" s="12"/>
      <c r="U340" s="12"/>
      <c r="V340" s="12"/>
      <c r="W340" s="12"/>
      <c r="X340" s="12"/>
      <c r="Y340" s="12"/>
      <c r="Z340" s="12"/>
      <c r="AA340" s="12"/>
      <c r="AB340" s="12">
        <v>14.65</v>
      </c>
      <c r="AC340" s="12">
        <f t="shared" ref="AC340" si="822">AB340*1.34</f>
        <v>19.631</v>
      </c>
      <c r="AD340" s="12">
        <f t="shared" si="808"/>
        <v>53.003700000000002</v>
      </c>
      <c r="AE340" s="12">
        <v>8.94</v>
      </c>
      <c r="AF340" s="12">
        <f t="shared" si="802"/>
        <v>11.9796</v>
      </c>
      <c r="AG340" s="12">
        <f t="shared" si="708"/>
        <v>32.344920000000002</v>
      </c>
      <c r="AH340" s="12">
        <v>8.56</v>
      </c>
      <c r="AI340" s="12">
        <f t="shared" si="758"/>
        <v>11.470400000000001</v>
      </c>
      <c r="AJ340" s="12">
        <f t="shared" si="759"/>
        <v>30.970080000000006</v>
      </c>
      <c r="AK340" s="12">
        <v>8.51</v>
      </c>
      <c r="AL340" s="12">
        <f t="shared" ref="AL340" si="823">AK340*1.34</f>
        <v>11.4034</v>
      </c>
      <c r="AM340" s="12">
        <f>AL340*2.7</f>
        <v>30.789180000000002</v>
      </c>
      <c r="AN340" s="12"/>
      <c r="AO340" s="12"/>
      <c r="AP340" s="12"/>
      <c r="AQ340" s="12"/>
      <c r="AR340" s="12"/>
      <c r="AS340" s="12"/>
      <c r="AT340" s="12"/>
      <c r="AU340" s="12"/>
      <c r="AV340" s="12"/>
      <c r="AW340" s="12">
        <v>4.7</v>
      </c>
      <c r="AX340" s="12">
        <f t="shared" si="805"/>
        <v>12.925000000000001</v>
      </c>
      <c r="AY340" s="12">
        <f t="shared" si="806"/>
        <v>32.3125</v>
      </c>
      <c r="AZ340" s="12">
        <v>3.14</v>
      </c>
      <c r="BA340" s="12">
        <f>AZ340*2.36</f>
        <v>7.4104000000000001</v>
      </c>
      <c r="BB340" s="12">
        <f t="shared" si="812"/>
        <v>18.526</v>
      </c>
      <c r="BC340" s="12"/>
      <c r="BD340" s="12"/>
      <c r="BE340" s="12"/>
      <c r="BF340" s="13"/>
      <c r="BG340" s="1">
        <f t="shared" si="784"/>
        <v>0.8</v>
      </c>
      <c r="BH340" s="12">
        <f t="shared" si="782"/>
        <v>0.2</v>
      </c>
      <c r="BI340" s="12">
        <f t="shared" si="785"/>
        <v>1</v>
      </c>
    </row>
    <row r="341" spans="2:61" x14ac:dyDescent="0.35">
      <c r="B341" t="s">
        <v>38</v>
      </c>
      <c r="C341" t="s">
        <v>44</v>
      </c>
      <c r="D341" s="12">
        <f t="shared" si="656"/>
        <v>91.5</v>
      </c>
      <c r="E341" s="12">
        <f t="shared" si="777"/>
        <v>145.07400000000001</v>
      </c>
      <c r="F341" s="12">
        <f t="shared" si="786"/>
        <v>383.57980000000003</v>
      </c>
      <c r="G341" s="12">
        <v>28.6</v>
      </c>
      <c r="H341" s="12">
        <f t="shared" si="787"/>
        <v>38.324000000000005</v>
      </c>
      <c r="I341" s="12">
        <f t="shared" si="788"/>
        <v>103.47480000000002</v>
      </c>
      <c r="J341" s="12">
        <v>9.6999999999999993</v>
      </c>
      <c r="K341" s="12">
        <f t="shared" si="789"/>
        <v>12.997999999999999</v>
      </c>
      <c r="L341" s="12">
        <f t="shared" si="659"/>
        <v>32.494999999999997</v>
      </c>
      <c r="M341" s="12">
        <v>4.4000000000000004</v>
      </c>
      <c r="N341" s="12">
        <f t="shared" si="790"/>
        <v>10.384</v>
      </c>
      <c r="O341" s="12">
        <f t="shared" si="791"/>
        <v>25.96</v>
      </c>
      <c r="P341" s="12">
        <v>3.8</v>
      </c>
      <c r="Q341" s="12">
        <f t="shared" si="753"/>
        <v>8.968</v>
      </c>
      <c r="R341" s="12">
        <f t="shared" si="754"/>
        <v>22.42</v>
      </c>
      <c r="S341" s="12"/>
      <c r="T341" s="12"/>
      <c r="U341" s="12"/>
      <c r="V341" s="12"/>
      <c r="W341" s="12"/>
      <c r="X341" s="12"/>
      <c r="Y341" s="12"/>
      <c r="Z341" s="12"/>
      <c r="AA341" s="12"/>
      <c r="AB341" s="12">
        <v>13.9</v>
      </c>
      <c r="AC341" s="12">
        <f t="shared" ref="AC341" si="824">AB341*1.34</f>
        <v>18.626000000000001</v>
      </c>
      <c r="AD341" s="12">
        <f t="shared" si="808"/>
        <v>50.290200000000006</v>
      </c>
      <c r="AE341" s="12">
        <v>10.9</v>
      </c>
      <c r="AF341" s="12">
        <f t="shared" si="802"/>
        <v>14.606000000000002</v>
      </c>
      <c r="AG341" s="12">
        <f t="shared" si="708"/>
        <v>39.436200000000007</v>
      </c>
      <c r="AH341" s="12">
        <v>10.199999999999999</v>
      </c>
      <c r="AI341" s="12">
        <f t="shared" si="758"/>
        <v>13.667999999999999</v>
      </c>
      <c r="AJ341" s="12">
        <f t="shared" si="759"/>
        <v>36.903599999999997</v>
      </c>
      <c r="AK341" s="12"/>
      <c r="AL341" s="12"/>
      <c r="AM341" s="12"/>
      <c r="AN341" s="12"/>
      <c r="AO341" s="12"/>
      <c r="AP341" s="12"/>
      <c r="AQ341" s="12"/>
      <c r="AR341" s="12"/>
      <c r="AS341" s="12"/>
      <c r="AT341" s="12">
        <v>7</v>
      </c>
      <c r="AU341" s="12">
        <f t="shared" si="805"/>
        <v>19.25</v>
      </c>
      <c r="AV341" s="12">
        <f t="shared" ref="AV341:AV351" si="825">AU341*2.7</f>
        <v>51.975000000000001</v>
      </c>
      <c r="AW341" s="12">
        <v>3</v>
      </c>
      <c r="AX341" s="12">
        <f t="shared" si="805"/>
        <v>8.25</v>
      </c>
      <c r="AY341" s="12">
        <f t="shared" si="806"/>
        <v>20.625</v>
      </c>
      <c r="AZ341" s="12"/>
      <c r="BA341" s="12"/>
      <c r="BB341" s="12"/>
      <c r="BC341" s="12">
        <f>10.2+1.2</f>
        <v>11.399999999999999</v>
      </c>
      <c r="BD341" s="12">
        <f t="shared" ref="BD341:BD345" si="826">BC341*0.6</f>
        <v>6.839999999999999</v>
      </c>
      <c r="BE341" s="12">
        <f t="shared" ref="BE341:BE345" si="827">BD341*2.5</f>
        <v>17.099999999999998</v>
      </c>
      <c r="BF341" s="13"/>
      <c r="BG341" s="1">
        <f t="shared" si="784"/>
        <v>0.8</v>
      </c>
      <c r="BH341" s="12">
        <f t="shared" si="782"/>
        <v>0.2</v>
      </c>
      <c r="BI341" s="12">
        <f t="shared" si="785"/>
        <v>1</v>
      </c>
    </row>
    <row r="342" spans="2:61" x14ac:dyDescent="0.35">
      <c r="C342" t="s">
        <v>62</v>
      </c>
      <c r="D342" s="12">
        <f t="shared" ref="D342:D405" si="828">G342+J342+M342+P342+S342+V342+Y342+AB342+AE342+AH342+AK342+AN342+AT342+AW342+AZ342+AQ342</f>
        <v>91.509999999999991</v>
      </c>
      <c r="E342" s="12">
        <f t="shared" si="777"/>
        <v>146.27269999999999</v>
      </c>
      <c r="F342" s="12">
        <f t="shared" si="786"/>
        <v>383.29980999999998</v>
      </c>
      <c r="G342" s="12">
        <v>22.51</v>
      </c>
      <c r="H342" s="12">
        <f t="shared" si="787"/>
        <v>30.163400000000003</v>
      </c>
      <c r="I342" s="12">
        <f t="shared" si="788"/>
        <v>81.441180000000017</v>
      </c>
      <c r="J342" s="12">
        <v>10.87</v>
      </c>
      <c r="K342" s="12">
        <f t="shared" si="789"/>
        <v>14.565799999999999</v>
      </c>
      <c r="L342" s="12">
        <f t="shared" si="659"/>
        <v>36.414499999999997</v>
      </c>
      <c r="M342" s="12">
        <v>4.67</v>
      </c>
      <c r="N342" s="12">
        <f t="shared" si="790"/>
        <v>11.021199999999999</v>
      </c>
      <c r="O342" s="12">
        <f t="shared" si="791"/>
        <v>27.552999999999997</v>
      </c>
      <c r="P342" s="12">
        <v>4.42</v>
      </c>
      <c r="Q342" s="12">
        <f t="shared" si="753"/>
        <v>10.431199999999999</v>
      </c>
      <c r="R342" s="12">
        <f t="shared" si="754"/>
        <v>26.077999999999996</v>
      </c>
      <c r="S342" s="12"/>
      <c r="T342" s="12"/>
      <c r="U342" s="12"/>
      <c r="V342" s="12"/>
      <c r="W342" s="12"/>
      <c r="X342" s="12"/>
      <c r="Y342" s="12"/>
      <c r="Z342" s="12"/>
      <c r="AA342" s="12"/>
      <c r="AB342" s="12">
        <v>12.45</v>
      </c>
      <c r="AC342" s="12">
        <f t="shared" ref="AC342" si="829">AB342*1.34</f>
        <v>16.683</v>
      </c>
      <c r="AD342" s="12">
        <f t="shared" si="808"/>
        <v>45.0441</v>
      </c>
      <c r="AE342" s="12">
        <v>8.81</v>
      </c>
      <c r="AF342" s="12">
        <f t="shared" si="802"/>
        <v>11.805400000000001</v>
      </c>
      <c r="AG342" s="12">
        <f t="shared" si="708"/>
        <v>31.874580000000005</v>
      </c>
      <c r="AH342" s="12">
        <v>8.4700000000000006</v>
      </c>
      <c r="AI342" s="12">
        <f t="shared" si="758"/>
        <v>11.349800000000002</v>
      </c>
      <c r="AJ342" s="12">
        <f t="shared" si="759"/>
        <v>30.644460000000006</v>
      </c>
      <c r="AK342" s="12">
        <v>8.43</v>
      </c>
      <c r="AL342" s="12">
        <f t="shared" ref="AL342:AL343" si="830">AK342*1.34</f>
        <v>11.296200000000001</v>
      </c>
      <c r="AM342" s="12">
        <f t="shared" ref="AM342:AM343" si="831">AL342*2.7</f>
        <v>30.499740000000003</v>
      </c>
      <c r="AN342" s="12"/>
      <c r="AO342" s="12"/>
      <c r="AP342" s="12"/>
      <c r="AQ342" s="12"/>
      <c r="AR342" s="12"/>
      <c r="AS342" s="12"/>
      <c r="AT342" s="12">
        <v>2.4700000000000002</v>
      </c>
      <c r="AU342" s="12">
        <f t="shared" si="805"/>
        <v>6.7925000000000004</v>
      </c>
      <c r="AV342" s="12">
        <f t="shared" si="825"/>
        <v>18.339750000000002</v>
      </c>
      <c r="AW342" s="12">
        <v>5.94</v>
      </c>
      <c r="AX342" s="12">
        <f t="shared" si="805"/>
        <v>16.335000000000001</v>
      </c>
      <c r="AY342" s="12">
        <f t="shared" si="806"/>
        <v>40.837500000000006</v>
      </c>
      <c r="AZ342" s="12">
        <v>2.4700000000000002</v>
      </c>
      <c r="BA342" s="12">
        <f>AZ342*2.36</f>
        <v>5.8292000000000002</v>
      </c>
      <c r="BB342" s="12">
        <f t="shared" si="812"/>
        <v>14.573</v>
      </c>
      <c r="BC342" s="12">
        <v>3.12</v>
      </c>
      <c r="BD342" s="12">
        <f t="shared" si="826"/>
        <v>1.8719999999999999</v>
      </c>
      <c r="BE342" s="12">
        <f t="shared" si="827"/>
        <v>4.68</v>
      </c>
      <c r="BF342" s="13"/>
      <c r="BG342" s="1">
        <f t="shared" si="784"/>
        <v>0.78</v>
      </c>
      <c r="BH342" s="12">
        <f t="shared" si="782"/>
        <v>0.22</v>
      </c>
      <c r="BI342" s="12">
        <f t="shared" si="785"/>
        <v>1</v>
      </c>
    </row>
    <row r="343" spans="2:61" x14ac:dyDescent="0.35">
      <c r="B343" t="s">
        <v>101</v>
      </c>
      <c r="C343" t="s">
        <v>107</v>
      </c>
      <c r="D343" s="12">
        <f t="shared" si="828"/>
        <v>92.03</v>
      </c>
      <c r="E343" s="12">
        <f t="shared" si="777"/>
        <v>148.39570000000001</v>
      </c>
      <c r="F343" s="12">
        <f t="shared" si="786"/>
        <v>391.10515000000009</v>
      </c>
      <c r="G343" s="12">
        <v>23.66</v>
      </c>
      <c r="H343" s="12">
        <f t="shared" si="787"/>
        <v>31.704400000000003</v>
      </c>
      <c r="I343" s="12">
        <f t="shared" si="788"/>
        <v>85.601880000000008</v>
      </c>
      <c r="J343" s="12">
        <v>11.58</v>
      </c>
      <c r="K343" s="12">
        <f t="shared" si="789"/>
        <v>15.517200000000001</v>
      </c>
      <c r="L343" s="12">
        <f t="shared" ref="L343:L406" si="832">K343*2.5</f>
        <v>38.792999999999999</v>
      </c>
      <c r="M343" s="12">
        <v>4.04</v>
      </c>
      <c r="N343" s="12">
        <f t="shared" si="790"/>
        <v>9.5343999999999998</v>
      </c>
      <c r="O343" s="12">
        <f t="shared" si="791"/>
        <v>23.835999999999999</v>
      </c>
      <c r="P343" s="12">
        <v>3.61</v>
      </c>
      <c r="Q343" s="12">
        <f t="shared" si="753"/>
        <v>8.5195999999999987</v>
      </c>
      <c r="R343" s="12">
        <f t="shared" si="754"/>
        <v>21.298999999999996</v>
      </c>
      <c r="S343" s="12"/>
      <c r="T343" s="12"/>
      <c r="U343" s="12"/>
      <c r="V343" s="12"/>
      <c r="W343" s="12"/>
      <c r="X343" s="12"/>
      <c r="Y343" s="12"/>
      <c r="Z343" s="12"/>
      <c r="AA343" s="12"/>
      <c r="AB343" s="12">
        <v>11.19</v>
      </c>
      <c r="AC343" s="12">
        <f t="shared" ref="AC343" si="833">AB343*1.34</f>
        <v>14.9946</v>
      </c>
      <c r="AD343" s="12">
        <f t="shared" si="808"/>
        <v>40.485420000000005</v>
      </c>
      <c r="AE343" s="12">
        <v>10.119999999999999</v>
      </c>
      <c r="AF343" s="12">
        <f t="shared" si="802"/>
        <v>13.5608</v>
      </c>
      <c r="AG343" s="12">
        <f t="shared" si="708"/>
        <v>36.614160000000005</v>
      </c>
      <c r="AH343" s="12">
        <v>9.26</v>
      </c>
      <c r="AI343" s="12">
        <f t="shared" si="758"/>
        <v>12.4084</v>
      </c>
      <c r="AJ343" s="12">
        <f t="shared" si="759"/>
        <v>33.502680000000005</v>
      </c>
      <c r="AK343" s="12">
        <v>6.32</v>
      </c>
      <c r="AL343" s="12">
        <f t="shared" si="830"/>
        <v>8.4688000000000017</v>
      </c>
      <c r="AM343" s="12">
        <f t="shared" si="831"/>
        <v>22.865760000000005</v>
      </c>
      <c r="AN343" s="12"/>
      <c r="AO343" s="12"/>
      <c r="AP343" s="12"/>
      <c r="AQ343" s="12"/>
      <c r="AR343" s="12"/>
      <c r="AS343" s="12"/>
      <c r="AT343" s="12">
        <v>7.07</v>
      </c>
      <c r="AU343" s="12">
        <f t="shared" si="805"/>
        <v>19.442500000000003</v>
      </c>
      <c r="AV343" s="12">
        <f t="shared" si="825"/>
        <v>52.49475000000001</v>
      </c>
      <c r="AW343" s="12">
        <v>5.18</v>
      </c>
      <c r="AX343" s="12">
        <f t="shared" si="805"/>
        <v>14.244999999999999</v>
      </c>
      <c r="AY343" s="12">
        <f t="shared" si="806"/>
        <v>35.612499999999997</v>
      </c>
      <c r="AZ343" s="12"/>
      <c r="BA343" s="12"/>
      <c r="BB343" s="12"/>
      <c r="BC343" s="12">
        <v>9.48</v>
      </c>
      <c r="BD343" s="12">
        <f t="shared" si="826"/>
        <v>5.6879999999999997</v>
      </c>
      <c r="BE343" s="12">
        <f t="shared" si="827"/>
        <v>14.219999999999999</v>
      </c>
      <c r="BF343" s="13"/>
      <c r="BG343" s="1">
        <f t="shared" si="784"/>
        <v>0.79</v>
      </c>
      <c r="BH343" s="12">
        <f t="shared" si="782"/>
        <v>0.21</v>
      </c>
      <c r="BI343" s="12">
        <f t="shared" si="785"/>
        <v>1</v>
      </c>
    </row>
    <row r="344" spans="2:61" x14ac:dyDescent="0.35">
      <c r="B344" t="s">
        <v>94</v>
      </c>
      <c r="C344" t="s">
        <v>95</v>
      </c>
      <c r="D344" s="12">
        <f t="shared" si="828"/>
        <v>92.199999999999989</v>
      </c>
      <c r="E344" s="12">
        <f t="shared" si="777"/>
        <v>145.346</v>
      </c>
      <c r="F344" s="12">
        <f t="shared" si="786"/>
        <v>384.39859999999999</v>
      </c>
      <c r="G344" s="12">
        <v>25.95</v>
      </c>
      <c r="H344" s="12">
        <f t="shared" si="787"/>
        <v>34.773000000000003</v>
      </c>
      <c r="I344" s="12">
        <f t="shared" si="788"/>
        <v>93.887100000000018</v>
      </c>
      <c r="J344" s="12">
        <v>13.05</v>
      </c>
      <c r="K344" s="12">
        <f t="shared" si="789"/>
        <v>17.487000000000002</v>
      </c>
      <c r="L344" s="12">
        <f t="shared" si="832"/>
        <v>43.717500000000001</v>
      </c>
      <c r="M344" s="12">
        <v>4.0999999999999996</v>
      </c>
      <c r="N344" s="12">
        <f t="shared" si="790"/>
        <v>9.6759999999999984</v>
      </c>
      <c r="O344" s="12">
        <f t="shared" si="791"/>
        <v>24.189999999999998</v>
      </c>
      <c r="P344" s="12">
        <v>4</v>
      </c>
      <c r="Q344" s="12">
        <f t="shared" si="753"/>
        <v>9.44</v>
      </c>
      <c r="R344" s="12">
        <f t="shared" si="754"/>
        <v>23.599999999999998</v>
      </c>
      <c r="S344" s="12"/>
      <c r="T344" s="12"/>
      <c r="U344" s="12"/>
      <c r="V344" s="12"/>
      <c r="W344" s="12"/>
      <c r="X344" s="12"/>
      <c r="Y344" s="12"/>
      <c r="Z344" s="12"/>
      <c r="AA344" s="12"/>
      <c r="AB344" s="12">
        <v>15.25</v>
      </c>
      <c r="AC344" s="12">
        <f t="shared" ref="AC344" si="834">AB344*1.34</f>
        <v>20.435000000000002</v>
      </c>
      <c r="AD344" s="12">
        <f t="shared" si="808"/>
        <v>55.174500000000009</v>
      </c>
      <c r="AE344" s="12">
        <v>10.25</v>
      </c>
      <c r="AF344" s="12">
        <f t="shared" si="802"/>
        <v>13.735000000000001</v>
      </c>
      <c r="AG344" s="12">
        <f t="shared" si="708"/>
        <v>37.084500000000006</v>
      </c>
      <c r="AH344" s="12">
        <v>10</v>
      </c>
      <c r="AI344" s="12">
        <f t="shared" si="758"/>
        <v>13.4</v>
      </c>
      <c r="AJ344" s="12">
        <f t="shared" si="759"/>
        <v>36.180000000000007</v>
      </c>
      <c r="AK344" s="12"/>
      <c r="AL344" s="12"/>
      <c r="AM344" s="12"/>
      <c r="AN344" s="12"/>
      <c r="AO344" s="12"/>
      <c r="AP344" s="12"/>
      <c r="AQ344" s="12"/>
      <c r="AR344" s="12"/>
      <c r="AS344" s="12"/>
      <c r="AT344" s="12">
        <v>8.3000000000000007</v>
      </c>
      <c r="AU344" s="12">
        <f t="shared" si="805"/>
        <v>22.825000000000003</v>
      </c>
      <c r="AV344" s="12">
        <f t="shared" si="825"/>
        <v>61.627500000000012</v>
      </c>
      <c r="AW344" s="12">
        <v>1.3</v>
      </c>
      <c r="AX344" s="12">
        <f t="shared" si="805"/>
        <v>3.5750000000000002</v>
      </c>
      <c r="AY344" s="12">
        <f t="shared" si="806"/>
        <v>8.9375</v>
      </c>
      <c r="AZ344" s="12"/>
      <c r="BA344" s="12"/>
      <c r="BB344" s="12"/>
      <c r="BC344" s="12">
        <v>19.8</v>
      </c>
      <c r="BD344" s="12">
        <f t="shared" si="826"/>
        <v>11.88</v>
      </c>
      <c r="BE344" s="12">
        <f t="shared" si="827"/>
        <v>29.700000000000003</v>
      </c>
      <c r="BF344" s="13"/>
      <c r="BG344" s="1">
        <f t="shared" si="784"/>
        <v>0.77</v>
      </c>
      <c r="BH344" s="12">
        <f t="shared" si="782"/>
        <v>0.23</v>
      </c>
      <c r="BI344" s="12">
        <f t="shared" si="785"/>
        <v>1</v>
      </c>
    </row>
    <row r="345" spans="2:61" x14ac:dyDescent="0.35">
      <c r="B345" t="s">
        <v>38</v>
      </c>
      <c r="C345" t="s">
        <v>44</v>
      </c>
      <c r="D345" s="12">
        <f t="shared" si="828"/>
        <v>92.800000000000011</v>
      </c>
      <c r="E345" s="12">
        <f t="shared" si="777"/>
        <v>146.43200000000002</v>
      </c>
      <c r="F345" s="12">
        <f t="shared" si="786"/>
        <v>386.47</v>
      </c>
      <c r="G345" s="12">
        <v>29.5</v>
      </c>
      <c r="H345" s="12">
        <f t="shared" si="787"/>
        <v>39.53</v>
      </c>
      <c r="I345" s="12">
        <f t="shared" si="788"/>
        <v>106.73100000000001</v>
      </c>
      <c r="J345" s="12">
        <v>9.9</v>
      </c>
      <c r="K345" s="12">
        <f t="shared" si="789"/>
        <v>13.266000000000002</v>
      </c>
      <c r="L345" s="12">
        <f t="shared" si="832"/>
        <v>33.165000000000006</v>
      </c>
      <c r="M345" s="12">
        <v>4.0999999999999996</v>
      </c>
      <c r="N345" s="12">
        <f t="shared" si="790"/>
        <v>9.6759999999999984</v>
      </c>
      <c r="O345" s="12">
        <f t="shared" si="791"/>
        <v>24.189999999999998</v>
      </c>
      <c r="P345" s="12">
        <v>4</v>
      </c>
      <c r="Q345" s="12">
        <f t="shared" si="753"/>
        <v>9.44</v>
      </c>
      <c r="R345" s="12">
        <f t="shared" si="754"/>
        <v>23.599999999999998</v>
      </c>
      <c r="S345" s="12"/>
      <c r="T345" s="12"/>
      <c r="U345" s="12"/>
      <c r="V345" s="12"/>
      <c r="W345" s="12"/>
      <c r="X345" s="12"/>
      <c r="Y345" s="12"/>
      <c r="Z345" s="12"/>
      <c r="AA345" s="12"/>
      <c r="AB345" s="12">
        <v>12.9</v>
      </c>
      <c r="AC345" s="12">
        <f t="shared" ref="AC345" si="835">AB345*1.34</f>
        <v>17.286000000000001</v>
      </c>
      <c r="AD345" s="12">
        <f t="shared" si="808"/>
        <v>46.672200000000004</v>
      </c>
      <c r="AE345" s="12">
        <v>10.3</v>
      </c>
      <c r="AF345" s="12">
        <f t="shared" si="802"/>
        <v>13.802000000000001</v>
      </c>
      <c r="AG345" s="12">
        <f t="shared" si="708"/>
        <v>37.265400000000007</v>
      </c>
      <c r="AH345" s="12">
        <v>12.3</v>
      </c>
      <c r="AI345" s="12">
        <f t="shared" si="758"/>
        <v>16.482000000000003</v>
      </c>
      <c r="AJ345" s="12">
        <f t="shared" si="759"/>
        <v>44.501400000000011</v>
      </c>
      <c r="AK345" s="12"/>
      <c r="AL345" s="12"/>
      <c r="AM345" s="12"/>
      <c r="AN345" s="12"/>
      <c r="AO345" s="12"/>
      <c r="AP345" s="12"/>
      <c r="AQ345" s="12"/>
      <c r="AR345" s="12"/>
      <c r="AS345" s="12"/>
      <c r="AT345" s="12">
        <v>5.4</v>
      </c>
      <c r="AU345" s="12">
        <f t="shared" si="805"/>
        <v>14.850000000000001</v>
      </c>
      <c r="AV345" s="12">
        <f t="shared" si="825"/>
        <v>40.095000000000006</v>
      </c>
      <c r="AW345" s="12">
        <v>4.4000000000000004</v>
      </c>
      <c r="AX345" s="12">
        <f t="shared" si="805"/>
        <v>12.100000000000001</v>
      </c>
      <c r="AY345" s="12">
        <f t="shared" si="806"/>
        <v>30.250000000000004</v>
      </c>
      <c r="AZ345" s="12"/>
      <c r="BA345" s="12"/>
      <c r="BB345" s="12"/>
      <c r="BC345" s="12">
        <v>10.6</v>
      </c>
      <c r="BD345" s="12">
        <f t="shared" si="826"/>
        <v>6.3599999999999994</v>
      </c>
      <c r="BE345" s="12">
        <f t="shared" si="827"/>
        <v>15.899999999999999</v>
      </c>
      <c r="BF345" s="13"/>
      <c r="BG345" s="1">
        <f t="shared" si="784"/>
        <v>0.81</v>
      </c>
      <c r="BH345" s="12">
        <f t="shared" si="782"/>
        <v>0.19</v>
      </c>
      <c r="BI345" s="12">
        <f t="shared" si="785"/>
        <v>1</v>
      </c>
    </row>
    <row r="346" spans="2:61" x14ac:dyDescent="0.35">
      <c r="B346" t="s">
        <v>90</v>
      </c>
      <c r="C346" t="s">
        <v>91</v>
      </c>
      <c r="D346" s="12">
        <f t="shared" si="828"/>
        <v>92.850000000000009</v>
      </c>
      <c r="E346" s="12">
        <f t="shared" si="777"/>
        <v>152.56829999999999</v>
      </c>
      <c r="F346" s="12">
        <f t="shared" si="786"/>
        <v>400.37470999999999</v>
      </c>
      <c r="G346" s="12">
        <v>20.25</v>
      </c>
      <c r="H346" s="12">
        <f t="shared" si="787"/>
        <v>27.135000000000002</v>
      </c>
      <c r="I346" s="12">
        <f t="shared" si="788"/>
        <v>73.264500000000012</v>
      </c>
      <c r="J346" s="12">
        <v>9.5</v>
      </c>
      <c r="K346" s="12">
        <f t="shared" si="789"/>
        <v>12.73</v>
      </c>
      <c r="L346" s="12">
        <f t="shared" si="832"/>
        <v>31.825000000000003</v>
      </c>
      <c r="M346" s="12">
        <v>4.2300000000000004</v>
      </c>
      <c r="N346" s="12">
        <f t="shared" si="790"/>
        <v>9.982800000000001</v>
      </c>
      <c r="O346" s="12">
        <f t="shared" si="791"/>
        <v>24.957000000000001</v>
      </c>
      <c r="P346" s="12">
        <v>4.18</v>
      </c>
      <c r="Q346" s="12">
        <f t="shared" si="753"/>
        <v>9.8647999999999989</v>
      </c>
      <c r="R346" s="12">
        <f t="shared" si="754"/>
        <v>24.661999999999999</v>
      </c>
      <c r="S346" s="12"/>
      <c r="T346" s="12"/>
      <c r="U346" s="12"/>
      <c r="V346" s="12"/>
      <c r="W346" s="12"/>
      <c r="X346" s="12"/>
      <c r="Y346" s="12"/>
      <c r="Z346" s="12"/>
      <c r="AA346" s="12"/>
      <c r="AB346" s="12">
        <v>15.87</v>
      </c>
      <c r="AC346" s="12">
        <f t="shared" ref="AC346" si="836">AB346*1.34</f>
        <v>21.265799999999999</v>
      </c>
      <c r="AD346" s="12">
        <f t="shared" si="808"/>
        <v>57.417659999999998</v>
      </c>
      <c r="AE346" s="12">
        <v>11.98</v>
      </c>
      <c r="AF346" s="12">
        <f t="shared" si="802"/>
        <v>16.0532</v>
      </c>
      <c r="AG346" s="12">
        <f t="shared" si="708"/>
        <v>43.343640000000001</v>
      </c>
      <c r="AH346" s="12">
        <v>11.87</v>
      </c>
      <c r="AI346" s="12">
        <f t="shared" si="758"/>
        <v>15.905799999999999</v>
      </c>
      <c r="AJ346" s="12">
        <f t="shared" si="759"/>
        <v>42.945660000000004</v>
      </c>
      <c r="AK346" s="12"/>
      <c r="AL346" s="12"/>
      <c r="AM346" s="12"/>
      <c r="AN346" s="12"/>
      <c r="AO346" s="12"/>
      <c r="AP346" s="12"/>
      <c r="AQ346" s="12"/>
      <c r="AR346" s="12"/>
      <c r="AS346" s="12"/>
      <c r="AT346" s="12">
        <v>5.24</v>
      </c>
      <c r="AU346" s="12">
        <f t="shared" si="805"/>
        <v>14.41</v>
      </c>
      <c r="AV346" s="12">
        <f t="shared" si="825"/>
        <v>38.907000000000004</v>
      </c>
      <c r="AW346" s="12">
        <v>5.79</v>
      </c>
      <c r="AX346" s="12">
        <f t="shared" si="805"/>
        <v>15.922499999999999</v>
      </c>
      <c r="AY346" s="12">
        <f t="shared" si="806"/>
        <v>39.806249999999999</v>
      </c>
      <c r="AZ346" s="12">
        <v>3.94</v>
      </c>
      <c r="BA346" s="12">
        <f t="shared" ref="BA346:BA347" si="837">AZ346*2.36</f>
        <v>9.2983999999999991</v>
      </c>
      <c r="BB346" s="12">
        <f t="shared" ref="BB346:BB347" si="838">BA346*2.5</f>
        <v>23.245999999999999</v>
      </c>
      <c r="BC346" s="12"/>
      <c r="BD346" s="12"/>
      <c r="BE346" s="12"/>
      <c r="BF346" s="13"/>
      <c r="BG346" s="1">
        <f t="shared" si="784"/>
        <v>0.81</v>
      </c>
      <c r="BH346" s="12">
        <f t="shared" si="782"/>
        <v>0.19</v>
      </c>
      <c r="BI346" s="12">
        <f t="shared" si="785"/>
        <v>1</v>
      </c>
    </row>
    <row r="347" spans="2:61" x14ac:dyDescent="0.35">
      <c r="B347" t="s">
        <v>105</v>
      </c>
      <c r="C347" t="s">
        <v>106</v>
      </c>
      <c r="D347" s="12">
        <f t="shared" si="828"/>
        <v>92.899999999999991</v>
      </c>
      <c r="E347" s="12">
        <f t="shared" si="777"/>
        <v>151.48480000000004</v>
      </c>
      <c r="F347" s="12">
        <f t="shared" si="786"/>
        <v>398.98688000000004</v>
      </c>
      <c r="G347" s="12">
        <v>34</v>
      </c>
      <c r="H347" s="12">
        <f t="shared" si="787"/>
        <v>45.56</v>
      </c>
      <c r="I347" s="12">
        <f t="shared" si="788"/>
        <v>123.01200000000001</v>
      </c>
      <c r="J347" s="12">
        <v>8.5</v>
      </c>
      <c r="K347" s="12">
        <f t="shared" si="789"/>
        <v>11.39</v>
      </c>
      <c r="L347" s="12">
        <f t="shared" si="832"/>
        <v>28.475000000000001</v>
      </c>
      <c r="M347" s="12">
        <v>5.58</v>
      </c>
      <c r="N347" s="12">
        <f t="shared" si="790"/>
        <v>13.168799999999999</v>
      </c>
      <c r="O347" s="12">
        <f t="shared" si="791"/>
        <v>32.921999999999997</v>
      </c>
      <c r="P347" s="12">
        <v>5.17</v>
      </c>
      <c r="Q347" s="12">
        <f t="shared" si="753"/>
        <v>12.2012</v>
      </c>
      <c r="R347" s="12">
        <f t="shared" si="754"/>
        <v>30.503</v>
      </c>
      <c r="S347" s="12"/>
      <c r="T347" s="12"/>
      <c r="U347" s="12"/>
      <c r="V347" s="12"/>
      <c r="W347" s="12"/>
      <c r="X347" s="12"/>
      <c r="Y347" s="12"/>
      <c r="Z347" s="12"/>
      <c r="AA347" s="12"/>
      <c r="AB347" s="12">
        <v>16.32</v>
      </c>
      <c r="AC347" s="12">
        <f t="shared" ref="AC347" si="839">AB347*1.34</f>
        <v>21.8688</v>
      </c>
      <c r="AD347" s="12">
        <f t="shared" si="808"/>
        <v>59.045760000000001</v>
      </c>
      <c r="AE347" s="12">
        <v>11.09</v>
      </c>
      <c r="AF347" s="12">
        <f t="shared" si="802"/>
        <v>14.8606</v>
      </c>
      <c r="AG347" s="12">
        <f t="shared" si="708"/>
        <v>40.123620000000003</v>
      </c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>
        <v>6.94</v>
      </c>
      <c r="AU347" s="12">
        <f t="shared" si="805"/>
        <v>19.085000000000001</v>
      </c>
      <c r="AV347" s="12">
        <f t="shared" si="825"/>
        <v>51.529500000000006</v>
      </c>
      <c r="AW347" s="12">
        <v>2.16</v>
      </c>
      <c r="AX347" s="12">
        <f t="shared" si="805"/>
        <v>5.94</v>
      </c>
      <c r="AY347" s="12">
        <f t="shared" si="806"/>
        <v>14.850000000000001</v>
      </c>
      <c r="AZ347" s="12">
        <v>3.14</v>
      </c>
      <c r="BA347" s="12">
        <f t="shared" si="837"/>
        <v>7.4104000000000001</v>
      </c>
      <c r="BB347" s="12">
        <f t="shared" si="838"/>
        <v>18.526</v>
      </c>
      <c r="BC347" s="12">
        <v>88.05</v>
      </c>
      <c r="BD347" s="12">
        <f t="shared" ref="BD347:BD354" si="840">BC347*0.6</f>
        <v>52.83</v>
      </c>
      <c r="BE347" s="12">
        <f t="shared" ref="BE347:BE354" si="841">BD347*2.5</f>
        <v>132.07499999999999</v>
      </c>
      <c r="BF347" s="13"/>
      <c r="BG347" s="1">
        <f t="shared" si="784"/>
        <v>0.79</v>
      </c>
      <c r="BH347" s="12">
        <f t="shared" si="782"/>
        <v>0.21</v>
      </c>
      <c r="BI347" s="12">
        <f t="shared" si="785"/>
        <v>1</v>
      </c>
    </row>
    <row r="348" spans="2:61" x14ac:dyDescent="0.35">
      <c r="B348" t="s">
        <v>98</v>
      </c>
      <c r="C348" t="s">
        <v>99</v>
      </c>
      <c r="D348" s="12">
        <f t="shared" si="828"/>
        <v>93.190000000000012</v>
      </c>
      <c r="E348" s="12">
        <f t="shared" si="777"/>
        <v>153.97400000000002</v>
      </c>
      <c r="F348" s="12">
        <f t="shared" si="786"/>
        <v>407.16220400000003</v>
      </c>
      <c r="G348" s="12">
        <v>27.488</v>
      </c>
      <c r="H348" s="12">
        <f t="shared" si="787"/>
        <v>36.833919999999999</v>
      </c>
      <c r="I348" s="12">
        <f t="shared" si="788"/>
        <v>99.451584000000011</v>
      </c>
      <c r="J348" s="12">
        <v>6.8719999999999999</v>
      </c>
      <c r="K348" s="12">
        <f t="shared" si="789"/>
        <v>9.2084799999999998</v>
      </c>
      <c r="L348" s="12">
        <f t="shared" si="832"/>
        <v>23.0212</v>
      </c>
      <c r="M348" s="12">
        <v>4.13</v>
      </c>
      <c r="N348" s="12">
        <f t="shared" si="790"/>
        <v>9.7467999999999986</v>
      </c>
      <c r="O348" s="12">
        <f t="shared" si="791"/>
        <v>24.366999999999997</v>
      </c>
      <c r="P348" s="12">
        <v>3.62</v>
      </c>
      <c r="Q348" s="12">
        <f t="shared" si="753"/>
        <v>8.5432000000000006</v>
      </c>
      <c r="R348" s="12">
        <f t="shared" si="754"/>
        <v>21.358000000000001</v>
      </c>
      <c r="S348" s="12"/>
      <c r="T348" s="12"/>
      <c r="U348" s="12"/>
      <c r="V348" s="12"/>
      <c r="W348" s="12"/>
      <c r="X348" s="12"/>
      <c r="Y348" s="12">
        <v>2.2000000000000002</v>
      </c>
      <c r="Z348" s="12">
        <f>Y348*2.36</f>
        <v>5.1920000000000002</v>
      </c>
      <c r="AA348" s="12">
        <f t="shared" ref="AA348" si="842">Z348*2.5</f>
        <v>12.98</v>
      </c>
      <c r="AB348" s="12">
        <v>12.99</v>
      </c>
      <c r="AC348" s="12">
        <f t="shared" ref="AC348" si="843">AB348*1.34</f>
        <v>17.406600000000001</v>
      </c>
      <c r="AD348" s="12">
        <f t="shared" si="808"/>
        <v>46.997820000000004</v>
      </c>
      <c r="AE348" s="12">
        <v>11.69</v>
      </c>
      <c r="AF348" s="12">
        <f t="shared" si="802"/>
        <v>15.6646</v>
      </c>
      <c r="AG348" s="12">
        <f t="shared" si="708"/>
        <v>42.294420000000002</v>
      </c>
      <c r="AH348" s="12">
        <v>10.76</v>
      </c>
      <c r="AI348" s="12">
        <f t="shared" ref="AI348" si="844">AH348*1.34</f>
        <v>14.4184</v>
      </c>
      <c r="AJ348" s="12">
        <f>AI348*2.7</f>
        <v>38.929680000000005</v>
      </c>
      <c r="AK348" s="12"/>
      <c r="AL348" s="12"/>
      <c r="AM348" s="12"/>
      <c r="AN348" s="12"/>
      <c r="AO348" s="12"/>
      <c r="AP348" s="12"/>
      <c r="AQ348" s="12"/>
      <c r="AR348" s="12"/>
      <c r="AS348" s="12"/>
      <c r="AT348" s="12">
        <v>9.75</v>
      </c>
      <c r="AU348" s="12">
        <f t="shared" si="805"/>
        <v>26.8125</v>
      </c>
      <c r="AV348" s="12">
        <f t="shared" si="825"/>
        <v>72.393750000000011</v>
      </c>
      <c r="AW348" s="12">
        <v>3.69</v>
      </c>
      <c r="AX348" s="12">
        <f t="shared" si="805"/>
        <v>10.147499999999999</v>
      </c>
      <c r="AY348" s="12">
        <f t="shared" si="806"/>
        <v>25.368749999999999</v>
      </c>
      <c r="AZ348" s="12"/>
      <c r="BA348" s="12"/>
      <c r="BB348" s="12"/>
      <c r="BC348" s="12">
        <v>65.959999999999994</v>
      </c>
      <c r="BD348" s="12">
        <f t="shared" si="840"/>
        <v>39.575999999999993</v>
      </c>
      <c r="BE348" s="12">
        <f t="shared" si="841"/>
        <v>98.939999999999984</v>
      </c>
      <c r="BF348" s="13"/>
      <c r="BG348" s="1">
        <f t="shared" si="784"/>
        <v>0.82</v>
      </c>
      <c r="BH348" s="12">
        <f t="shared" si="782"/>
        <v>0.18</v>
      </c>
      <c r="BI348" s="12">
        <f t="shared" si="785"/>
        <v>1</v>
      </c>
    </row>
    <row r="349" spans="2:61" x14ac:dyDescent="0.35">
      <c r="B349" t="s">
        <v>105</v>
      </c>
      <c r="C349" t="s">
        <v>106</v>
      </c>
      <c r="D349" s="12">
        <f t="shared" si="828"/>
        <v>93.300000000000011</v>
      </c>
      <c r="E349" s="12">
        <f t="shared" si="777"/>
        <v>165.1893</v>
      </c>
      <c r="F349" s="12">
        <f t="shared" si="786"/>
        <v>389.00988999999998</v>
      </c>
      <c r="G349" s="12">
        <v>25.35</v>
      </c>
      <c r="H349" s="12">
        <f t="shared" si="787"/>
        <v>33.969000000000001</v>
      </c>
      <c r="I349" s="12">
        <f t="shared" si="788"/>
        <v>91.716300000000004</v>
      </c>
      <c r="J349" s="12">
        <v>11.25</v>
      </c>
      <c r="K349" s="12">
        <f t="shared" si="789"/>
        <v>15.075000000000001</v>
      </c>
      <c r="L349" s="12">
        <f t="shared" si="832"/>
        <v>37.6875</v>
      </c>
      <c r="M349" s="12">
        <v>5.69</v>
      </c>
      <c r="N349" s="12">
        <f t="shared" si="790"/>
        <v>13.4284</v>
      </c>
      <c r="O349" s="12">
        <f t="shared" si="791"/>
        <v>33.570999999999998</v>
      </c>
      <c r="P349" s="12">
        <v>3.82</v>
      </c>
      <c r="Q349" s="12">
        <f t="shared" si="753"/>
        <v>9.0151999999999983</v>
      </c>
      <c r="R349" s="12">
        <f t="shared" si="754"/>
        <v>22.537999999999997</v>
      </c>
      <c r="S349" s="12"/>
      <c r="T349" s="12"/>
      <c r="U349" s="12"/>
      <c r="V349" s="12"/>
      <c r="W349" s="12"/>
      <c r="X349" s="12"/>
      <c r="Y349" s="12"/>
      <c r="Z349" s="12"/>
      <c r="AA349" s="12"/>
      <c r="AB349" s="12">
        <v>12.31</v>
      </c>
      <c r="AC349" s="12">
        <f t="shared" ref="AC349" si="845">AB349*1.34</f>
        <v>16.4954</v>
      </c>
      <c r="AD349" s="12">
        <f t="shared" si="808"/>
        <v>44.537580000000005</v>
      </c>
      <c r="AE349" s="12">
        <v>11.82</v>
      </c>
      <c r="AF349" s="12">
        <f t="shared" si="802"/>
        <v>15.838800000000001</v>
      </c>
      <c r="AG349" s="12">
        <f t="shared" si="708"/>
        <v>42.764760000000003</v>
      </c>
      <c r="AH349" s="12">
        <v>5.7</v>
      </c>
      <c r="AI349" s="12">
        <f t="shared" ref="AI349" si="846">AH349*2.75</f>
        <v>15.675000000000001</v>
      </c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>
        <v>3.57</v>
      </c>
      <c r="AU349" s="12">
        <f t="shared" si="805"/>
        <v>9.817499999999999</v>
      </c>
      <c r="AV349" s="12">
        <f t="shared" si="825"/>
        <v>26.507249999999999</v>
      </c>
      <c r="AW349" s="12">
        <v>8.5399999999999991</v>
      </c>
      <c r="AX349" s="12">
        <f t="shared" si="805"/>
        <v>23.484999999999999</v>
      </c>
      <c r="AY349" s="12">
        <f t="shared" si="806"/>
        <v>58.712499999999999</v>
      </c>
      <c r="AZ349" s="12">
        <v>5.25</v>
      </c>
      <c r="BA349" s="12">
        <f>AZ349*2.36</f>
        <v>12.389999999999999</v>
      </c>
      <c r="BB349" s="12">
        <f t="shared" ref="BB349" si="847">BA349*2.5</f>
        <v>30.974999999999998</v>
      </c>
      <c r="BC349" s="12">
        <f>61.2+3.3</f>
        <v>64.5</v>
      </c>
      <c r="BD349" s="12">
        <f t="shared" si="840"/>
        <v>38.699999999999996</v>
      </c>
      <c r="BE349" s="12">
        <f t="shared" si="841"/>
        <v>96.749999999999986</v>
      </c>
      <c r="BF349" s="13"/>
      <c r="BG349" s="1">
        <f t="shared" si="784"/>
        <v>0.78</v>
      </c>
      <c r="BH349" s="12">
        <f t="shared" si="782"/>
        <v>0.22</v>
      </c>
      <c r="BI349" s="12">
        <f t="shared" si="785"/>
        <v>1</v>
      </c>
    </row>
    <row r="350" spans="2:61" x14ac:dyDescent="0.35">
      <c r="B350" t="s">
        <v>38</v>
      </c>
      <c r="C350" t="s">
        <v>44</v>
      </c>
      <c r="D350" s="12">
        <f t="shared" si="828"/>
        <v>93.300000000000011</v>
      </c>
      <c r="E350" s="12">
        <f t="shared" si="777"/>
        <v>147</v>
      </c>
      <c r="F350" s="12">
        <f t="shared" si="786"/>
        <v>388.07760000000002</v>
      </c>
      <c r="G350" s="12">
        <v>30.2</v>
      </c>
      <c r="H350" s="12">
        <f t="shared" si="787"/>
        <v>40.468000000000004</v>
      </c>
      <c r="I350" s="12">
        <f t="shared" si="788"/>
        <v>109.26360000000001</v>
      </c>
      <c r="J350" s="12">
        <v>9.8000000000000007</v>
      </c>
      <c r="K350" s="12">
        <f t="shared" si="789"/>
        <v>13.132000000000001</v>
      </c>
      <c r="L350" s="12">
        <f t="shared" si="832"/>
        <v>32.830000000000005</v>
      </c>
      <c r="M350" s="12">
        <v>4.0999999999999996</v>
      </c>
      <c r="N350" s="12">
        <f t="shared" si="790"/>
        <v>9.6759999999999984</v>
      </c>
      <c r="O350" s="12">
        <f t="shared" si="791"/>
        <v>24.189999999999998</v>
      </c>
      <c r="P350" s="12">
        <v>3.9</v>
      </c>
      <c r="Q350" s="12">
        <f t="shared" si="753"/>
        <v>9.2039999999999988</v>
      </c>
      <c r="R350" s="12">
        <f t="shared" si="754"/>
        <v>23.009999999999998</v>
      </c>
      <c r="S350" s="12"/>
      <c r="T350" s="12"/>
      <c r="U350" s="12"/>
      <c r="V350" s="12"/>
      <c r="W350" s="12"/>
      <c r="X350" s="12"/>
      <c r="Y350" s="12"/>
      <c r="Z350" s="12"/>
      <c r="AA350" s="12"/>
      <c r="AB350" s="12">
        <v>12.9</v>
      </c>
      <c r="AC350" s="12">
        <f t="shared" ref="AC350" si="848">AB350*1.34</f>
        <v>17.286000000000001</v>
      </c>
      <c r="AD350" s="12">
        <f t="shared" si="808"/>
        <v>46.672200000000004</v>
      </c>
      <c r="AE350" s="12">
        <v>12.3</v>
      </c>
      <c r="AF350" s="12">
        <f t="shared" si="802"/>
        <v>16.482000000000003</v>
      </c>
      <c r="AG350" s="12">
        <f t="shared" si="708"/>
        <v>44.501400000000011</v>
      </c>
      <c r="AH350" s="12">
        <v>10.3</v>
      </c>
      <c r="AI350" s="12">
        <f t="shared" ref="AI350:AI413" si="849">AH350*1.34</f>
        <v>13.802000000000001</v>
      </c>
      <c r="AJ350" s="12">
        <f t="shared" ref="AJ350:AJ413" si="850">AI350*2.7</f>
        <v>37.265400000000007</v>
      </c>
      <c r="AK350" s="12"/>
      <c r="AL350" s="12"/>
      <c r="AM350" s="12"/>
      <c r="AN350" s="12"/>
      <c r="AO350" s="12"/>
      <c r="AP350" s="12"/>
      <c r="AQ350" s="12"/>
      <c r="AR350" s="12"/>
      <c r="AS350" s="12"/>
      <c r="AT350" s="12">
        <v>5.4</v>
      </c>
      <c r="AU350" s="12">
        <f t="shared" si="805"/>
        <v>14.850000000000001</v>
      </c>
      <c r="AV350" s="12">
        <f t="shared" si="825"/>
        <v>40.095000000000006</v>
      </c>
      <c r="AW350" s="12">
        <v>4.4000000000000004</v>
      </c>
      <c r="AX350" s="12">
        <f t="shared" si="805"/>
        <v>12.100000000000001</v>
      </c>
      <c r="AY350" s="12">
        <f t="shared" si="806"/>
        <v>30.250000000000004</v>
      </c>
      <c r="AZ350" s="12"/>
      <c r="BA350" s="12"/>
      <c r="BB350" s="12"/>
      <c r="BC350" s="12">
        <f>8+1.9</f>
        <v>9.9</v>
      </c>
      <c r="BD350" s="12">
        <f t="shared" si="840"/>
        <v>5.94</v>
      </c>
      <c r="BE350" s="12">
        <f t="shared" si="841"/>
        <v>14.850000000000001</v>
      </c>
      <c r="BF350" s="13"/>
      <c r="BG350" s="1">
        <f t="shared" si="784"/>
        <v>0.81</v>
      </c>
      <c r="BH350" s="12">
        <f t="shared" si="782"/>
        <v>0.19</v>
      </c>
      <c r="BI350" s="12">
        <f t="shared" si="785"/>
        <v>1</v>
      </c>
    </row>
    <row r="351" spans="2:61" x14ac:dyDescent="0.35">
      <c r="B351" t="s">
        <v>38</v>
      </c>
      <c r="C351" t="s">
        <v>44</v>
      </c>
      <c r="D351" s="12">
        <f t="shared" si="828"/>
        <v>93.4</v>
      </c>
      <c r="E351" s="12">
        <f t="shared" si="777"/>
        <v>147.27500000000001</v>
      </c>
      <c r="F351" s="12">
        <f t="shared" si="786"/>
        <v>388.82010000000002</v>
      </c>
      <c r="G351" s="12">
        <v>30.2</v>
      </c>
      <c r="H351" s="12">
        <f t="shared" si="787"/>
        <v>40.468000000000004</v>
      </c>
      <c r="I351" s="12">
        <f t="shared" si="788"/>
        <v>109.26360000000001</v>
      </c>
      <c r="J351" s="12">
        <v>9.8000000000000007</v>
      </c>
      <c r="K351" s="12">
        <f t="shared" si="789"/>
        <v>13.132000000000001</v>
      </c>
      <c r="L351" s="12">
        <f t="shared" si="832"/>
        <v>32.830000000000005</v>
      </c>
      <c r="M351" s="12">
        <v>4.0999999999999996</v>
      </c>
      <c r="N351" s="12">
        <f t="shared" si="790"/>
        <v>9.6759999999999984</v>
      </c>
      <c r="O351" s="12">
        <f t="shared" si="791"/>
        <v>24.189999999999998</v>
      </c>
      <c r="P351" s="12">
        <v>3.9</v>
      </c>
      <c r="Q351" s="12">
        <f t="shared" si="753"/>
        <v>9.2039999999999988</v>
      </c>
      <c r="R351" s="12">
        <f t="shared" si="754"/>
        <v>23.009999999999998</v>
      </c>
      <c r="S351" s="12"/>
      <c r="T351" s="12"/>
      <c r="U351" s="12"/>
      <c r="V351" s="12"/>
      <c r="W351" s="12"/>
      <c r="X351" s="12"/>
      <c r="Y351" s="12"/>
      <c r="Z351" s="12"/>
      <c r="AA351" s="12"/>
      <c r="AB351" s="12">
        <v>12.9</v>
      </c>
      <c r="AC351" s="12">
        <f t="shared" ref="AC351" si="851">AB351*1.34</f>
        <v>17.286000000000001</v>
      </c>
      <c r="AD351" s="12">
        <f t="shared" si="808"/>
        <v>46.672200000000004</v>
      </c>
      <c r="AE351" s="12">
        <v>12.3</v>
      </c>
      <c r="AF351" s="12">
        <f t="shared" si="802"/>
        <v>16.482000000000003</v>
      </c>
      <c r="AG351" s="12">
        <f t="shared" si="708"/>
        <v>44.501400000000011</v>
      </c>
      <c r="AH351" s="12">
        <v>10.3</v>
      </c>
      <c r="AI351" s="12">
        <f t="shared" si="849"/>
        <v>13.802000000000001</v>
      </c>
      <c r="AJ351" s="12">
        <f t="shared" si="850"/>
        <v>37.265400000000007</v>
      </c>
      <c r="AK351" s="12"/>
      <c r="AL351" s="12"/>
      <c r="AM351" s="12"/>
      <c r="AN351" s="12"/>
      <c r="AO351" s="12"/>
      <c r="AP351" s="12"/>
      <c r="AQ351" s="12"/>
      <c r="AR351" s="12"/>
      <c r="AS351" s="12"/>
      <c r="AT351" s="12">
        <v>5.5</v>
      </c>
      <c r="AU351" s="12">
        <f t="shared" si="805"/>
        <v>15.125</v>
      </c>
      <c r="AV351" s="12">
        <f t="shared" si="825"/>
        <v>40.837500000000006</v>
      </c>
      <c r="AW351" s="12">
        <v>4.4000000000000004</v>
      </c>
      <c r="AX351" s="12">
        <f t="shared" si="805"/>
        <v>12.100000000000001</v>
      </c>
      <c r="AY351" s="12">
        <f t="shared" si="806"/>
        <v>30.250000000000004</v>
      </c>
      <c r="AZ351" s="12"/>
      <c r="BA351" s="12"/>
      <c r="BB351" s="12"/>
      <c r="BC351" s="12">
        <f>8+1.9</f>
        <v>9.9</v>
      </c>
      <c r="BD351" s="12">
        <f t="shared" si="840"/>
        <v>5.94</v>
      </c>
      <c r="BE351" s="12">
        <f t="shared" si="841"/>
        <v>14.850000000000001</v>
      </c>
      <c r="BF351" s="13"/>
      <c r="BG351" s="1">
        <f t="shared" si="784"/>
        <v>0.81</v>
      </c>
      <c r="BH351" s="12">
        <f t="shared" si="782"/>
        <v>0.19</v>
      </c>
      <c r="BI351" s="12">
        <f t="shared" si="785"/>
        <v>1</v>
      </c>
    </row>
    <row r="352" spans="2:61" x14ac:dyDescent="0.35">
      <c r="B352" t="s">
        <v>98</v>
      </c>
      <c r="C352" t="s">
        <v>99</v>
      </c>
      <c r="D352" s="12">
        <f t="shared" si="828"/>
        <v>93.54</v>
      </c>
      <c r="E352" s="12">
        <f t="shared" si="777"/>
        <v>149.41560000000004</v>
      </c>
      <c r="F352" s="12">
        <f t="shared" si="786"/>
        <v>391.44568800000002</v>
      </c>
      <c r="G352" s="12">
        <v>27.576000000000001</v>
      </c>
      <c r="H352" s="12">
        <f t="shared" si="787"/>
        <v>36.951840000000004</v>
      </c>
      <c r="I352" s="12">
        <f t="shared" si="788"/>
        <v>99.76996800000002</v>
      </c>
      <c r="J352" s="12">
        <v>6.8940000000000001</v>
      </c>
      <c r="K352" s="12">
        <f t="shared" si="789"/>
        <v>9.2379600000000011</v>
      </c>
      <c r="L352" s="12">
        <f t="shared" si="832"/>
        <v>23.094900000000003</v>
      </c>
      <c r="M352" s="12">
        <v>4.1900000000000004</v>
      </c>
      <c r="N352" s="12">
        <f t="shared" si="790"/>
        <v>9.8884000000000007</v>
      </c>
      <c r="O352" s="12">
        <f t="shared" si="791"/>
        <v>24.721000000000004</v>
      </c>
      <c r="P352" s="12">
        <v>3.58</v>
      </c>
      <c r="Q352" s="12">
        <f t="shared" si="753"/>
        <v>8.4488000000000003</v>
      </c>
      <c r="R352" s="12">
        <f t="shared" si="754"/>
        <v>21.122</v>
      </c>
      <c r="S352" s="12"/>
      <c r="T352" s="12"/>
      <c r="U352" s="12"/>
      <c r="V352" s="12"/>
      <c r="W352" s="12"/>
      <c r="X352" s="12"/>
      <c r="Y352" s="12">
        <v>2.2000000000000002</v>
      </c>
      <c r="Z352" s="12">
        <f>Y352*2.36</f>
        <v>5.1920000000000002</v>
      </c>
      <c r="AA352" s="12">
        <f t="shared" ref="AA352" si="852">Z352*2.5</f>
        <v>12.98</v>
      </c>
      <c r="AB352" s="12">
        <v>18.71</v>
      </c>
      <c r="AC352" s="12">
        <f t="shared" ref="AC352" si="853">AB352*1.34</f>
        <v>25.071400000000004</v>
      </c>
      <c r="AD352" s="12">
        <f t="shared" si="808"/>
        <v>67.692780000000013</v>
      </c>
      <c r="AE352" s="12">
        <v>10.41</v>
      </c>
      <c r="AF352" s="12">
        <f t="shared" si="802"/>
        <v>13.949400000000001</v>
      </c>
      <c r="AG352" s="12">
        <f t="shared" si="708"/>
        <v>37.663380000000004</v>
      </c>
      <c r="AH352" s="12">
        <v>10.119999999999999</v>
      </c>
      <c r="AI352" s="12">
        <f t="shared" si="849"/>
        <v>13.5608</v>
      </c>
      <c r="AJ352" s="12">
        <f t="shared" si="850"/>
        <v>36.614160000000005</v>
      </c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>
        <v>9.86</v>
      </c>
      <c r="AX352" s="12">
        <f t="shared" si="805"/>
        <v>27.114999999999998</v>
      </c>
      <c r="AY352" s="12">
        <f t="shared" si="806"/>
        <v>67.787499999999994</v>
      </c>
      <c r="AZ352" s="12"/>
      <c r="BA352" s="12"/>
      <c r="BB352" s="12"/>
      <c r="BC352" s="12">
        <v>21.73</v>
      </c>
      <c r="BD352" s="12">
        <f t="shared" si="840"/>
        <v>13.038</v>
      </c>
      <c r="BE352" s="12">
        <f t="shared" si="841"/>
        <v>32.594999999999999</v>
      </c>
      <c r="BF352" s="13"/>
      <c r="BG352" s="1">
        <f t="shared" si="784"/>
        <v>0.82</v>
      </c>
      <c r="BH352" s="12">
        <f t="shared" si="782"/>
        <v>0.18</v>
      </c>
      <c r="BI352" s="12">
        <f t="shared" si="785"/>
        <v>1</v>
      </c>
    </row>
    <row r="353" spans="2:61" x14ac:dyDescent="0.35">
      <c r="B353" t="s">
        <v>39</v>
      </c>
      <c r="C353" t="s">
        <v>43</v>
      </c>
      <c r="D353" s="12">
        <f t="shared" si="828"/>
        <v>94.8</v>
      </c>
      <c r="E353" s="12">
        <f t="shared" si="777"/>
        <v>155.74199999999999</v>
      </c>
      <c r="F353" s="12">
        <f t="shared" si="786"/>
        <v>406.26580000000007</v>
      </c>
      <c r="G353" s="12">
        <v>22</v>
      </c>
      <c r="H353" s="12">
        <f t="shared" si="787"/>
        <v>29.48</v>
      </c>
      <c r="I353" s="12">
        <f t="shared" si="788"/>
        <v>79.596000000000004</v>
      </c>
      <c r="J353" s="12">
        <v>8.6</v>
      </c>
      <c r="K353" s="12">
        <f t="shared" si="789"/>
        <v>11.524000000000001</v>
      </c>
      <c r="L353" s="12">
        <f t="shared" si="832"/>
        <v>28.810000000000002</v>
      </c>
      <c r="M353" s="12">
        <v>5.5</v>
      </c>
      <c r="N353" s="12">
        <f t="shared" si="790"/>
        <v>12.979999999999999</v>
      </c>
      <c r="O353" s="12">
        <f t="shared" si="791"/>
        <v>32.449999999999996</v>
      </c>
      <c r="P353" s="12">
        <v>4.4000000000000004</v>
      </c>
      <c r="Q353" s="12">
        <f t="shared" si="753"/>
        <v>10.384</v>
      </c>
      <c r="R353" s="12">
        <f t="shared" si="754"/>
        <v>25.96</v>
      </c>
      <c r="S353" s="12"/>
      <c r="T353" s="12"/>
      <c r="U353" s="12"/>
      <c r="V353" s="12"/>
      <c r="W353" s="12"/>
      <c r="X353" s="12"/>
      <c r="Y353" s="12"/>
      <c r="Z353" s="12"/>
      <c r="AA353" s="12"/>
      <c r="AB353" s="12">
        <v>15.4</v>
      </c>
      <c r="AC353" s="12">
        <f t="shared" ref="AC353" si="854">AB353*1.34</f>
        <v>20.636000000000003</v>
      </c>
      <c r="AD353" s="12">
        <f t="shared" si="808"/>
        <v>55.717200000000012</v>
      </c>
      <c r="AE353" s="12">
        <v>8.9</v>
      </c>
      <c r="AF353" s="12">
        <f t="shared" si="802"/>
        <v>11.926000000000002</v>
      </c>
      <c r="AG353" s="12">
        <f t="shared" si="708"/>
        <v>32.200200000000009</v>
      </c>
      <c r="AH353" s="12">
        <v>8.8000000000000007</v>
      </c>
      <c r="AI353" s="12">
        <f t="shared" si="849"/>
        <v>11.792000000000002</v>
      </c>
      <c r="AJ353" s="12">
        <f t="shared" si="850"/>
        <v>31.838400000000007</v>
      </c>
      <c r="AK353" s="12">
        <v>8</v>
      </c>
      <c r="AL353" s="12">
        <f t="shared" ref="AL353:AL354" si="855">AK353*1.34</f>
        <v>10.72</v>
      </c>
      <c r="AM353" s="12">
        <f t="shared" ref="AM353:AM354" si="856">AL353*2.7</f>
        <v>28.944000000000003</v>
      </c>
      <c r="AN353" s="12"/>
      <c r="AO353" s="12"/>
      <c r="AP353" s="12"/>
      <c r="AQ353" s="12"/>
      <c r="AR353" s="12"/>
      <c r="AS353" s="12"/>
      <c r="AT353" s="12"/>
      <c r="AU353" s="12"/>
      <c r="AV353" s="12"/>
      <c r="AW353" s="12">
        <v>13.2</v>
      </c>
      <c r="AX353" s="12">
        <f t="shared" si="805"/>
        <v>36.299999999999997</v>
      </c>
      <c r="AY353" s="12">
        <f t="shared" si="806"/>
        <v>90.75</v>
      </c>
      <c r="AZ353" s="12"/>
      <c r="BA353" s="12"/>
      <c r="BB353" s="12"/>
      <c r="BC353" s="12">
        <f>10.7+1.2</f>
        <v>11.899999999999999</v>
      </c>
      <c r="BD353" s="12">
        <f t="shared" si="840"/>
        <v>7.1399999999999988</v>
      </c>
      <c r="BE353" s="12">
        <f t="shared" si="841"/>
        <v>17.849999999999998</v>
      </c>
      <c r="BF353" s="13"/>
      <c r="BG353" s="1">
        <f t="shared" si="784"/>
        <v>0.8</v>
      </c>
      <c r="BH353" s="12">
        <f t="shared" si="782"/>
        <v>0.2</v>
      </c>
      <c r="BI353" s="12">
        <f t="shared" si="785"/>
        <v>1</v>
      </c>
    </row>
    <row r="354" spans="2:61" x14ac:dyDescent="0.35">
      <c r="B354" t="s">
        <v>38</v>
      </c>
      <c r="C354" t="s">
        <v>44</v>
      </c>
      <c r="D354" s="12">
        <f t="shared" si="828"/>
        <v>95.199999999999989</v>
      </c>
      <c r="E354" s="12">
        <f t="shared" si="777"/>
        <v>150.13400000000001</v>
      </c>
      <c r="F354" s="12">
        <f t="shared" si="786"/>
        <v>395.7632000000001</v>
      </c>
      <c r="G354" s="12">
        <v>25.4</v>
      </c>
      <c r="H354" s="12">
        <f t="shared" si="787"/>
        <v>34.036000000000001</v>
      </c>
      <c r="I354" s="12">
        <f t="shared" si="788"/>
        <v>91.897200000000012</v>
      </c>
      <c r="J354" s="12">
        <v>9.5</v>
      </c>
      <c r="K354" s="12">
        <f t="shared" si="789"/>
        <v>12.73</v>
      </c>
      <c r="L354" s="12">
        <f t="shared" si="832"/>
        <v>31.825000000000003</v>
      </c>
      <c r="M354" s="12">
        <v>4.4000000000000004</v>
      </c>
      <c r="N354" s="12">
        <f t="shared" si="790"/>
        <v>10.384</v>
      </c>
      <c r="O354" s="12">
        <f t="shared" si="791"/>
        <v>25.96</v>
      </c>
      <c r="P354" s="12">
        <v>3.9</v>
      </c>
      <c r="Q354" s="12">
        <f t="shared" si="753"/>
        <v>9.2039999999999988</v>
      </c>
      <c r="R354" s="12">
        <f t="shared" si="754"/>
        <v>23.009999999999998</v>
      </c>
      <c r="S354" s="12"/>
      <c r="T354" s="12"/>
      <c r="U354" s="12"/>
      <c r="V354" s="12"/>
      <c r="W354" s="12"/>
      <c r="X354" s="12"/>
      <c r="Y354" s="12"/>
      <c r="Z354" s="12"/>
      <c r="AA354" s="12"/>
      <c r="AB354" s="12">
        <v>14</v>
      </c>
      <c r="AC354" s="12">
        <f t="shared" ref="AC354" si="857">AB354*1.34</f>
        <v>18.760000000000002</v>
      </c>
      <c r="AD354" s="12">
        <f t="shared" si="808"/>
        <v>50.652000000000008</v>
      </c>
      <c r="AE354" s="12">
        <v>9.8000000000000007</v>
      </c>
      <c r="AF354" s="12">
        <f t="shared" si="802"/>
        <v>13.132000000000001</v>
      </c>
      <c r="AG354" s="12">
        <f t="shared" si="708"/>
        <v>35.456400000000009</v>
      </c>
      <c r="AH354" s="12">
        <v>9.1</v>
      </c>
      <c r="AI354" s="12">
        <f t="shared" si="849"/>
        <v>12.194000000000001</v>
      </c>
      <c r="AJ354" s="12">
        <f t="shared" si="850"/>
        <v>32.923800000000007</v>
      </c>
      <c r="AK354" s="12">
        <v>9.1</v>
      </c>
      <c r="AL354" s="12">
        <f t="shared" si="855"/>
        <v>12.194000000000001</v>
      </c>
      <c r="AM354" s="12">
        <f t="shared" si="856"/>
        <v>32.923800000000007</v>
      </c>
      <c r="AN354" s="12"/>
      <c r="AO354" s="12"/>
      <c r="AP354" s="12"/>
      <c r="AQ354" s="12"/>
      <c r="AR354" s="12"/>
      <c r="AS354" s="12"/>
      <c r="AT354" s="12">
        <v>4.3</v>
      </c>
      <c r="AU354" s="12">
        <f t="shared" ref="AU354" si="858">AT354*2.75</f>
        <v>11.824999999999999</v>
      </c>
      <c r="AV354" s="12">
        <f t="shared" ref="AV354:AV356" si="859">AU354*2.7</f>
        <v>31.927499999999998</v>
      </c>
      <c r="AW354" s="12">
        <v>5.7</v>
      </c>
      <c r="AX354" s="12">
        <f t="shared" si="805"/>
        <v>15.675000000000001</v>
      </c>
      <c r="AY354" s="12">
        <f t="shared" si="806"/>
        <v>39.1875</v>
      </c>
      <c r="AZ354" s="12"/>
      <c r="BA354" s="12"/>
      <c r="BB354" s="12"/>
      <c r="BC354" s="12">
        <f>17.1+2.2</f>
        <v>19.3</v>
      </c>
      <c r="BD354" s="12">
        <f t="shared" si="840"/>
        <v>11.58</v>
      </c>
      <c r="BE354" s="12">
        <f t="shared" si="841"/>
        <v>28.95</v>
      </c>
      <c r="BF354" s="13"/>
      <c r="BG354" s="1">
        <f t="shared" si="784"/>
        <v>0.81</v>
      </c>
      <c r="BH354" s="12">
        <f t="shared" si="782"/>
        <v>0.19</v>
      </c>
      <c r="BI354" s="12">
        <f t="shared" si="785"/>
        <v>1</v>
      </c>
    </row>
    <row r="355" spans="2:61" x14ac:dyDescent="0.35">
      <c r="B355" t="s">
        <v>85</v>
      </c>
      <c r="C355" t="s">
        <v>87</v>
      </c>
      <c r="D355" s="12">
        <f t="shared" si="828"/>
        <v>95.24</v>
      </c>
      <c r="E355" s="12">
        <f t="shared" si="777"/>
        <v>152.66860000000003</v>
      </c>
      <c r="F355" s="12">
        <f t="shared" si="786"/>
        <v>403.33105600000005</v>
      </c>
      <c r="G355" s="12">
        <v>31.912000000000003</v>
      </c>
      <c r="H355" s="12">
        <f t="shared" si="787"/>
        <v>42.762080000000005</v>
      </c>
      <c r="I355" s="12">
        <f t="shared" si="788"/>
        <v>115.45761600000002</v>
      </c>
      <c r="J355" s="12">
        <v>7.9780000000000006</v>
      </c>
      <c r="K355" s="12">
        <f t="shared" si="789"/>
        <v>10.690520000000001</v>
      </c>
      <c r="L355" s="12">
        <f t="shared" si="832"/>
        <v>26.726300000000002</v>
      </c>
      <c r="M355" s="12">
        <v>4.58</v>
      </c>
      <c r="N355" s="12">
        <f t="shared" si="790"/>
        <v>10.8088</v>
      </c>
      <c r="O355" s="12">
        <f t="shared" si="791"/>
        <v>27.021999999999998</v>
      </c>
      <c r="P355" s="12">
        <v>3.77</v>
      </c>
      <c r="Q355" s="12">
        <f t="shared" si="753"/>
        <v>8.8971999999999998</v>
      </c>
      <c r="R355" s="12">
        <f t="shared" si="754"/>
        <v>22.242999999999999</v>
      </c>
      <c r="S355" s="12"/>
      <c r="T355" s="12"/>
      <c r="U355" s="12"/>
      <c r="V355" s="12"/>
      <c r="W355" s="12"/>
      <c r="X355" s="12"/>
      <c r="Y355" s="12"/>
      <c r="Z355" s="12"/>
      <c r="AA355" s="12"/>
      <c r="AB355" s="12">
        <v>13.81</v>
      </c>
      <c r="AC355" s="12">
        <f t="shared" ref="AC355" si="860">AB355*1.34</f>
        <v>18.505400000000002</v>
      </c>
      <c r="AD355" s="12">
        <f t="shared" si="808"/>
        <v>49.964580000000005</v>
      </c>
      <c r="AE355" s="12">
        <v>11.21</v>
      </c>
      <c r="AF355" s="12">
        <f t="shared" si="802"/>
        <v>15.021400000000002</v>
      </c>
      <c r="AG355" s="12">
        <f t="shared" si="708"/>
        <v>40.557780000000008</v>
      </c>
      <c r="AH355" s="12">
        <v>9.4600000000000009</v>
      </c>
      <c r="AI355" s="12">
        <f t="shared" si="849"/>
        <v>12.676400000000003</v>
      </c>
      <c r="AJ355" s="12">
        <f t="shared" si="850"/>
        <v>34.22628000000001</v>
      </c>
      <c r="AK355" s="12">
        <v>4.16</v>
      </c>
      <c r="AL355" s="12">
        <f t="shared" ref="AL355" si="861">AK355*2.75</f>
        <v>11.440000000000001</v>
      </c>
      <c r="AM355" s="12">
        <f>AL355*2.7</f>
        <v>30.888000000000005</v>
      </c>
      <c r="AN355" s="12"/>
      <c r="AO355" s="12"/>
      <c r="AP355" s="12"/>
      <c r="AQ355" s="12"/>
      <c r="AR355" s="12"/>
      <c r="AS355" s="12"/>
      <c r="AT355" s="12">
        <v>2.87</v>
      </c>
      <c r="AU355" s="12">
        <f t="shared" ref="AU355" si="862">AT355*2.75</f>
        <v>7.8925000000000001</v>
      </c>
      <c r="AV355" s="12">
        <f t="shared" si="859"/>
        <v>21.309750000000001</v>
      </c>
      <c r="AW355" s="12">
        <v>2.61</v>
      </c>
      <c r="AX355" s="12">
        <f t="shared" si="805"/>
        <v>7.1774999999999993</v>
      </c>
      <c r="AY355" s="12">
        <f t="shared" si="806"/>
        <v>17.943749999999998</v>
      </c>
      <c r="AZ355" s="12">
        <v>2.88</v>
      </c>
      <c r="BA355" s="12">
        <f>AZ355*2.36</f>
        <v>6.7967999999999993</v>
      </c>
      <c r="BB355" s="12">
        <f t="shared" ref="BB355" si="863">BA355*2.5</f>
        <v>16.991999999999997</v>
      </c>
      <c r="BC355" s="12"/>
      <c r="BD355" s="12"/>
      <c r="BE355" s="12"/>
      <c r="BF355" s="13"/>
      <c r="BG355" s="1">
        <f t="shared" si="784"/>
        <v>0.83</v>
      </c>
      <c r="BH355" s="12">
        <f t="shared" si="782"/>
        <v>0.17</v>
      </c>
      <c r="BI355" s="12">
        <f t="shared" si="785"/>
        <v>1</v>
      </c>
    </row>
    <row r="356" spans="2:61" x14ac:dyDescent="0.35">
      <c r="B356" t="s">
        <v>112</v>
      </c>
      <c r="C356" t="s">
        <v>113</v>
      </c>
      <c r="D356" s="12">
        <f t="shared" si="828"/>
        <v>95.36999999999999</v>
      </c>
      <c r="E356" s="12">
        <f t="shared" si="777"/>
        <v>148.16880000000003</v>
      </c>
      <c r="F356" s="12">
        <f t="shared" si="786"/>
        <v>389.96158000000008</v>
      </c>
      <c r="G356" s="12">
        <v>25.63</v>
      </c>
      <c r="H356" s="12">
        <f t="shared" si="787"/>
        <v>34.344200000000001</v>
      </c>
      <c r="I356" s="12">
        <f t="shared" si="788"/>
        <v>92.729340000000008</v>
      </c>
      <c r="J356" s="12">
        <v>11.38</v>
      </c>
      <c r="K356" s="12">
        <f t="shared" si="789"/>
        <v>15.249200000000002</v>
      </c>
      <c r="L356" s="12">
        <f t="shared" si="832"/>
        <v>38.123000000000005</v>
      </c>
      <c r="M356" s="12">
        <v>4.6500000000000004</v>
      </c>
      <c r="N356" s="12">
        <f t="shared" si="790"/>
        <v>10.974</v>
      </c>
      <c r="O356" s="12">
        <f t="shared" si="791"/>
        <v>27.435000000000002</v>
      </c>
      <c r="P356" s="12">
        <v>4.32</v>
      </c>
      <c r="Q356" s="12">
        <f t="shared" si="753"/>
        <v>10.1952</v>
      </c>
      <c r="R356" s="12">
        <f t="shared" si="754"/>
        <v>25.488</v>
      </c>
      <c r="S356" s="12"/>
      <c r="T356" s="12"/>
      <c r="U356" s="12"/>
      <c r="V356" s="12"/>
      <c r="W356" s="12"/>
      <c r="X356" s="12"/>
      <c r="Y356" s="12"/>
      <c r="Z356" s="12"/>
      <c r="AA356" s="12"/>
      <c r="AB356" s="12">
        <v>15.65</v>
      </c>
      <c r="AC356" s="12">
        <f t="shared" ref="AC356" si="864">AB356*1.34</f>
        <v>20.971</v>
      </c>
      <c r="AD356" s="12">
        <f t="shared" si="808"/>
        <v>56.621700000000004</v>
      </c>
      <c r="AE356" s="12">
        <v>12.94</v>
      </c>
      <c r="AF356" s="12">
        <f t="shared" si="802"/>
        <v>17.339600000000001</v>
      </c>
      <c r="AG356" s="12">
        <f t="shared" si="708"/>
        <v>46.816920000000003</v>
      </c>
      <c r="AH356" s="12">
        <v>12.84</v>
      </c>
      <c r="AI356" s="12">
        <f t="shared" si="849"/>
        <v>17.2056</v>
      </c>
      <c r="AJ356" s="12">
        <f t="shared" si="850"/>
        <v>46.455120000000001</v>
      </c>
      <c r="AK356" s="12"/>
      <c r="AL356" s="12"/>
      <c r="AM356" s="12"/>
      <c r="AN356" s="12"/>
      <c r="AO356" s="12"/>
      <c r="AP356" s="12"/>
      <c r="AQ356" s="12"/>
      <c r="AR356" s="12"/>
      <c r="AS356" s="12"/>
      <c r="AT356" s="12">
        <v>2.85</v>
      </c>
      <c r="AU356" s="12">
        <f t="shared" ref="AU356" si="865">AT356*2.75</f>
        <v>7.8375000000000004</v>
      </c>
      <c r="AV356" s="12">
        <f t="shared" si="859"/>
        <v>21.161250000000003</v>
      </c>
      <c r="AW356" s="12">
        <v>5.1100000000000003</v>
      </c>
      <c r="AX356" s="12">
        <f t="shared" si="805"/>
        <v>14.0525</v>
      </c>
      <c r="AY356" s="12">
        <f t="shared" si="806"/>
        <v>35.131250000000001</v>
      </c>
      <c r="AZ356" s="12"/>
      <c r="BA356" s="12"/>
      <c r="BB356" s="12"/>
      <c r="BC356" s="12">
        <v>2.7</v>
      </c>
      <c r="BD356" s="12">
        <f t="shared" ref="BD356:BD357" si="866">BC356*0.6</f>
        <v>1.62</v>
      </c>
      <c r="BE356" s="12">
        <f t="shared" ref="BE356:BE357" si="867">BD356*2.5</f>
        <v>4.0500000000000007</v>
      </c>
      <c r="BF356" s="13"/>
      <c r="BG356" s="1">
        <f t="shared" si="784"/>
        <v>0.79</v>
      </c>
      <c r="BH356" s="12">
        <f t="shared" si="782"/>
        <v>0.21</v>
      </c>
      <c r="BI356" s="12">
        <f t="shared" si="785"/>
        <v>1</v>
      </c>
    </row>
    <row r="357" spans="2:61" x14ac:dyDescent="0.35">
      <c r="B357" t="s">
        <v>39</v>
      </c>
      <c r="C357" t="s">
        <v>43</v>
      </c>
      <c r="D357" s="12">
        <f t="shared" si="828"/>
        <v>95.399999999999991</v>
      </c>
      <c r="E357" s="12">
        <f t="shared" si="777"/>
        <v>152.322</v>
      </c>
      <c r="F357" s="12">
        <f t="shared" si="786"/>
        <v>398.62700000000007</v>
      </c>
      <c r="G357" s="12">
        <v>24.8</v>
      </c>
      <c r="H357" s="12">
        <f t="shared" si="787"/>
        <v>33.232000000000006</v>
      </c>
      <c r="I357" s="12">
        <f t="shared" si="788"/>
        <v>89.726400000000027</v>
      </c>
      <c r="J357" s="12">
        <v>9.1</v>
      </c>
      <c r="K357" s="12">
        <f t="shared" si="789"/>
        <v>12.194000000000001</v>
      </c>
      <c r="L357" s="12">
        <f t="shared" si="832"/>
        <v>30.485000000000003</v>
      </c>
      <c r="M357" s="12">
        <v>3.6</v>
      </c>
      <c r="N357" s="12">
        <f t="shared" si="790"/>
        <v>8.4960000000000004</v>
      </c>
      <c r="O357" s="12">
        <f t="shared" si="791"/>
        <v>21.240000000000002</v>
      </c>
      <c r="P357" s="12">
        <v>3.4</v>
      </c>
      <c r="Q357" s="12">
        <f t="shared" si="753"/>
        <v>8.0239999999999991</v>
      </c>
      <c r="R357" s="12">
        <f t="shared" si="754"/>
        <v>20.059999999999999</v>
      </c>
      <c r="S357" s="12"/>
      <c r="T357" s="12"/>
      <c r="U357" s="12"/>
      <c r="V357" s="12"/>
      <c r="W357" s="12"/>
      <c r="X357" s="12"/>
      <c r="Y357" s="12">
        <v>1.8</v>
      </c>
      <c r="Z357" s="12">
        <f>Y357*2.36</f>
        <v>4.2480000000000002</v>
      </c>
      <c r="AA357" s="12">
        <f t="shared" ref="AA357:AA358" si="868">Z357*2.5</f>
        <v>10.620000000000001</v>
      </c>
      <c r="AB357" s="12">
        <v>14.2</v>
      </c>
      <c r="AC357" s="12">
        <f t="shared" ref="AC357" si="869">AB357*1.34</f>
        <v>19.027999999999999</v>
      </c>
      <c r="AD357" s="12">
        <f t="shared" si="808"/>
        <v>51.375599999999999</v>
      </c>
      <c r="AE357" s="12">
        <v>10.1</v>
      </c>
      <c r="AF357" s="12">
        <f t="shared" si="802"/>
        <v>13.534000000000001</v>
      </c>
      <c r="AG357" s="12">
        <f t="shared" si="708"/>
        <v>36.541800000000002</v>
      </c>
      <c r="AH357" s="12">
        <v>8.6999999999999993</v>
      </c>
      <c r="AI357" s="12">
        <f t="shared" si="849"/>
        <v>11.657999999999999</v>
      </c>
      <c r="AJ357" s="12">
        <f t="shared" si="850"/>
        <v>31.476600000000001</v>
      </c>
      <c r="AK357" s="12">
        <v>8.6999999999999993</v>
      </c>
      <c r="AL357" s="12">
        <f t="shared" ref="AL357" si="870">AK357*1.34</f>
        <v>11.657999999999999</v>
      </c>
      <c r="AM357" s="12">
        <f>AL357*2.7</f>
        <v>31.476600000000001</v>
      </c>
      <c r="AN357" s="12"/>
      <c r="AO357" s="12"/>
      <c r="AP357" s="12"/>
      <c r="AQ357" s="12"/>
      <c r="AR357" s="12"/>
      <c r="AS357" s="12"/>
      <c r="AT357" s="12"/>
      <c r="AU357" s="12"/>
      <c r="AV357" s="12"/>
      <c r="AW357" s="12">
        <v>11</v>
      </c>
      <c r="AX357" s="12">
        <f t="shared" si="805"/>
        <v>30.25</v>
      </c>
      <c r="AY357" s="12">
        <f t="shared" si="806"/>
        <v>75.625</v>
      </c>
      <c r="AZ357" s="12"/>
      <c r="BA357" s="12"/>
      <c r="BB357" s="12"/>
      <c r="BC357" s="12">
        <f>11.8+1.3</f>
        <v>13.100000000000001</v>
      </c>
      <c r="BD357" s="12">
        <f t="shared" si="866"/>
        <v>7.86</v>
      </c>
      <c r="BE357" s="12">
        <f t="shared" si="867"/>
        <v>19.650000000000002</v>
      </c>
      <c r="BF357" s="13"/>
      <c r="BG357" s="1">
        <f t="shared" si="784"/>
        <v>0.81</v>
      </c>
      <c r="BH357" s="12">
        <f t="shared" si="782"/>
        <v>0.19</v>
      </c>
      <c r="BI357" s="12">
        <f t="shared" si="785"/>
        <v>1</v>
      </c>
    </row>
    <row r="358" spans="2:61" x14ac:dyDescent="0.35">
      <c r="D358" s="12">
        <f t="shared" si="828"/>
        <v>95.53</v>
      </c>
      <c r="E358" s="12">
        <f t="shared" si="777"/>
        <v>150.62540000000001</v>
      </c>
      <c r="F358" s="12">
        <f t="shared" si="786"/>
        <v>394.16306000000003</v>
      </c>
      <c r="G358" s="12">
        <v>33.57</v>
      </c>
      <c r="H358" s="12">
        <f t="shared" si="787"/>
        <v>44.983800000000002</v>
      </c>
      <c r="I358" s="12">
        <f t="shared" si="788"/>
        <v>121.45626000000001</v>
      </c>
      <c r="J358" s="12">
        <v>9.6</v>
      </c>
      <c r="K358" s="12">
        <f t="shared" si="789"/>
        <v>12.864000000000001</v>
      </c>
      <c r="L358" s="12">
        <f t="shared" si="832"/>
        <v>32.160000000000004</v>
      </c>
      <c r="M358" s="12">
        <v>3.69</v>
      </c>
      <c r="N358" s="12">
        <f t="shared" si="790"/>
        <v>8.7083999999999993</v>
      </c>
      <c r="O358" s="12">
        <f t="shared" si="791"/>
        <v>21.770999999999997</v>
      </c>
      <c r="P358" s="12">
        <v>3.69</v>
      </c>
      <c r="Q358" s="12">
        <f t="shared" si="753"/>
        <v>8.7083999999999993</v>
      </c>
      <c r="R358" s="12">
        <f t="shared" si="754"/>
        <v>21.770999999999997</v>
      </c>
      <c r="S358" s="12">
        <v>3.27</v>
      </c>
      <c r="T358" s="12">
        <f>S358*2.36</f>
        <v>7.7172000000000001</v>
      </c>
      <c r="U358" s="12">
        <f>T358*2.5</f>
        <v>19.292999999999999</v>
      </c>
      <c r="V358" s="12"/>
      <c r="W358" s="12"/>
      <c r="X358" s="12"/>
      <c r="Y358" s="12">
        <v>1.8</v>
      </c>
      <c r="Z358" s="12">
        <f>Y358*2.36</f>
        <v>4.2480000000000002</v>
      </c>
      <c r="AA358" s="12">
        <f t="shared" si="868"/>
        <v>10.620000000000001</v>
      </c>
      <c r="AB358" s="12">
        <v>12</v>
      </c>
      <c r="AC358" s="12">
        <f t="shared" ref="AC358" si="871">AB358*1.34</f>
        <v>16.080000000000002</v>
      </c>
      <c r="AD358" s="12">
        <f t="shared" si="808"/>
        <v>43.416000000000011</v>
      </c>
      <c r="AE358" s="12">
        <v>11.55</v>
      </c>
      <c r="AF358" s="12">
        <f t="shared" si="802"/>
        <v>15.477000000000002</v>
      </c>
      <c r="AG358" s="12">
        <f t="shared" si="708"/>
        <v>41.787900000000008</v>
      </c>
      <c r="AH358" s="12">
        <v>8.5500000000000007</v>
      </c>
      <c r="AI358" s="12">
        <f t="shared" si="849"/>
        <v>11.457000000000003</v>
      </c>
      <c r="AJ358" s="12">
        <f t="shared" si="850"/>
        <v>30.933900000000008</v>
      </c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>
        <v>5</v>
      </c>
      <c r="AX358" s="12">
        <f t="shared" si="805"/>
        <v>13.75</v>
      </c>
      <c r="AY358" s="12">
        <f t="shared" si="806"/>
        <v>34.375</v>
      </c>
      <c r="AZ358" s="12">
        <v>2.81</v>
      </c>
      <c r="BA358" s="12">
        <f>AZ358*2.36</f>
        <v>6.6315999999999997</v>
      </c>
      <c r="BB358" s="12">
        <f t="shared" ref="BB358" si="872">BA358*2.5</f>
        <v>16.579000000000001</v>
      </c>
      <c r="BC358" s="12"/>
      <c r="BD358" s="12"/>
      <c r="BE358" s="12"/>
      <c r="BF358" s="13"/>
      <c r="BG358" s="1">
        <f t="shared" si="784"/>
        <v>0.77</v>
      </c>
      <c r="BH358" s="12">
        <f t="shared" si="782"/>
        <v>0.23</v>
      </c>
      <c r="BI358" s="12">
        <f t="shared" si="785"/>
        <v>1</v>
      </c>
    </row>
    <row r="359" spans="2:61" x14ac:dyDescent="0.35">
      <c r="B359" t="s">
        <v>94</v>
      </c>
      <c r="C359" t="s">
        <v>95</v>
      </c>
      <c r="D359" s="12">
        <f t="shared" si="828"/>
        <v>95.55</v>
      </c>
      <c r="E359" s="12">
        <f t="shared" si="777"/>
        <v>150.90899999999999</v>
      </c>
      <c r="F359" s="12">
        <f t="shared" si="786"/>
        <v>399.15589999999997</v>
      </c>
      <c r="G359" s="12">
        <v>26.85</v>
      </c>
      <c r="H359" s="12">
        <f t="shared" si="787"/>
        <v>35.979000000000006</v>
      </c>
      <c r="I359" s="12">
        <f t="shared" si="788"/>
        <v>97.143300000000025</v>
      </c>
      <c r="J359" s="12">
        <v>13.15</v>
      </c>
      <c r="K359" s="12">
        <f t="shared" si="789"/>
        <v>17.621000000000002</v>
      </c>
      <c r="L359" s="12">
        <f t="shared" si="832"/>
        <v>44.052500000000009</v>
      </c>
      <c r="M359" s="12">
        <v>4.5</v>
      </c>
      <c r="N359" s="12">
        <f t="shared" si="790"/>
        <v>10.62</v>
      </c>
      <c r="O359" s="12">
        <f t="shared" si="791"/>
        <v>26.549999999999997</v>
      </c>
      <c r="P359" s="12">
        <v>4.0999999999999996</v>
      </c>
      <c r="Q359" s="12">
        <f t="shared" si="753"/>
        <v>9.6759999999999984</v>
      </c>
      <c r="R359" s="12">
        <f t="shared" si="754"/>
        <v>24.189999999999998</v>
      </c>
      <c r="S359" s="12"/>
      <c r="T359" s="12"/>
      <c r="U359" s="12"/>
      <c r="V359" s="12"/>
      <c r="W359" s="12"/>
      <c r="X359" s="12"/>
      <c r="Y359" s="12"/>
      <c r="Z359" s="12"/>
      <c r="AA359" s="12"/>
      <c r="AB359" s="12">
        <v>16.7</v>
      </c>
      <c r="AC359" s="12">
        <f t="shared" ref="AC359" si="873">AB359*1.34</f>
        <v>22.378</v>
      </c>
      <c r="AD359" s="12">
        <f t="shared" si="808"/>
        <v>60.420600000000007</v>
      </c>
      <c r="AE359" s="12">
        <v>10.35</v>
      </c>
      <c r="AF359" s="12">
        <f t="shared" si="802"/>
        <v>13.869</v>
      </c>
      <c r="AG359" s="12">
        <f t="shared" si="708"/>
        <v>37.446300000000001</v>
      </c>
      <c r="AH359" s="12">
        <v>9.9</v>
      </c>
      <c r="AI359" s="12">
        <f t="shared" si="849"/>
        <v>13.266000000000002</v>
      </c>
      <c r="AJ359" s="12">
        <f t="shared" si="850"/>
        <v>35.818200000000004</v>
      </c>
      <c r="AK359" s="12"/>
      <c r="AL359" s="12"/>
      <c r="AM359" s="12"/>
      <c r="AN359" s="12"/>
      <c r="AO359" s="12"/>
      <c r="AP359" s="12"/>
      <c r="AQ359" s="12"/>
      <c r="AR359" s="12"/>
      <c r="AS359" s="12"/>
      <c r="AT359" s="12">
        <v>8.6999999999999993</v>
      </c>
      <c r="AU359" s="12">
        <f t="shared" ref="AU359" si="874">AT359*2.75</f>
        <v>23.924999999999997</v>
      </c>
      <c r="AV359" s="12">
        <f t="shared" ref="AV359:AV361" si="875">AU359*2.7</f>
        <v>64.597499999999997</v>
      </c>
      <c r="AW359" s="12">
        <v>1.3</v>
      </c>
      <c r="AX359" s="12">
        <f t="shared" si="805"/>
        <v>3.5750000000000002</v>
      </c>
      <c r="AY359" s="12">
        <f t="shared" si="806"/>
        <v>8.9375</v>
      </c>
      <c r="AZ359" s="12"/>
      <c r="BA359" s="12"/>
      <c r="BB359" s="12"/>
      <c r="BC359" s="12">
        <f>64.95+36.75</f>
        <v>101.7</v>
      </c>
      <c r="BD359" s="12">
        <f t="shared" ref="BD359:BD360" si="876">BC359*0.6</f>
        <v>61.019999999999996</v>
      </c>
      <c r="BE359" s="12">
        <f t="shared" ref="BE359:BE360" si="877">BD359*2.5</f>
        <v>152.54999999999998</v>
      </c>
      <c r="BF359" s="13"/>
      <c r="BG359" s="1">
        <f t="shared" si="784"/>
        <v>0.77</v>
      </c>
      <c r="BH359" s="12">
        <f t="shared" si="782"/>
        <v>0.23</v>
      </c>
      <c r="BI359" s="12">
        <f t="shared" si="785"/>
        <v>1</v>
      </c>
    </row>
    <row r="360" spans="2:61" x14ac:dyDescent="0.35">
      <c r="D360" s="12">
        <f t="shared" si="828"/>
        <v>95.59999999999998</v>
      </c>
      <c r="E360" s="12">
        <f t="shared" si="777"/>
        <v>161.51499999999999</v>
      </c>
      <c r="F360" s="12">
        <f t="shared" si="786"/>
        <v>424.2752000000001</v>
      </c>
      <c r="G360" s="12">
        <v>28.5</v>
      </c>
      <c r="H360" s="12">
        <f t="shared" si="787"/>
        <v>38.190000000000005</v>
      </c>
      <c r="I360" s="12">
        <f t="shared" si="788"/>
        <v>103.11300000000001</v>
      </c>
      <c r="J360" s="12">
        <v>9.4499999999999993</v>
      </c>
      <c r="K360" s="12">
        <f t="shared" si="789"/>
        <v>12.663</v>
      </c>
      <c r="L360" s="12">
        <f t="shared" si="832"/>
        <v>31.657499999999999</v>
      </c>
      <c r="M360" s="12">
        <v>4.8</v>
      </c>
      <c r="N360" s="12">
        <f t="shared" si="790"/>
        <v>11.327999999999999</v>
      </c>
      <c r="O360" s="12">
        <f t="shared" si="791"/>
        <v>28.32</v>
      </c>
      <c r="P360" s="12">
        <v>4.25</v>
      </c>
      <c r="Q360" s="12">
        <f t="shared" si="753"/>
        <v>10.029999999999999</v>
      </c>
      <c r="R360" s="12">
        <f t="shared" si="754"/>
        <v>25.074999999999999</v>
      </c>
      <c r="S360" s="12"/>
      <c r="T360" s="12"/>
      <c r="U360" s="12"/>
      <c r="V360" s="12"/>
      <c r="W360" s="12"/>
      <c r="X360" s="12"/>
      <c r="Y360" s="12"/>
      <c r="Z360" s="12"/>
      <c r="AA360" s="12"/>
      <c r="AB360" s="12">
        <v>13.05</v>
      </c>
      <c r="AC360" s="12">
        <f t="shared" ref="AC360" si="878">AB360*1.34</f>
        <v>17.487000000000002</v>
      </c>
      <c r="AD360" s="12">
        <f t="shared" si="808"/>
        <v>47.214900000000007</v>
      </c>
      <c r="AE360" s="12">
        <v>8.75</v>
      </c>
      <c r="AF360" s="12">
        <f t="shared" si="802"/>
        <v>11.725000000000001</v>
      </c>
      <c r="AG360" s="12">
        <f t="shared" si="708"/>
        <v>31.657500000000006</v>
      </c>
      <c r="AH360" s="12">
        <v>8.6</v>
      </c>
      <c r="AI360" s="12">
        <f t="shared" si="849"/>
        <v>11.524000000000001</v>
      </c>
      <c r="AJ360" s="12">
        <f t="shared" si="850"/>
        <v>31.114800000000006</v>
      </c>
      <c r="AK360" s="12"/>
      <c r="AL360" s="12"/>
      <c r="AM360" s="12"/>
      <c r="AN360" s="12"/>
      <c r="AO360" s="12"/>
      <c r="AP360" s="12"/>
      <c r="AQ360" s="12"/>
      <c r="AR360" s="12"/>
      <c r="AS360" s="12"/>
      <c r="AT360" s="12">
        <v>8.5500000000000007</v>
      </c>
      <c r="AU360" s="12">
        <f t="shared" ref="AU360" si="879">AT360*2.75</f>
        <v>23.512500000000003</v>
      </c>
      <c r="AV360" s="12">
        <f t="shared" si="875"/>
        <v>63.483750000000015</v>
      </c>
      <c r="AW360" s="12">
        <v>5.85</v>
      </c>
      <c r="AX360" s="12">
        <f t="shared" si="805"/>
        <v>16.087499999999999</v>
      </c>
      <c r="AY360" s="12">
        <f t="shared" si="806"/>
        <v>40.21875</v>
      </c>
      <c r="AZ360" s="12">
        <v>3.8</v>
      </c>
      <c r="BA360" s="12">
        <f>AZ360*2.36</f>
        <v>8.968</v>
      </c>
      <c r="BB360" s="12">
        <f t="shared" ref="BB360" si="880">BA360*2.5</f>
        <v>22.42</v>
      </c>
      <c r="BC360" s="12">
        <v>13.4</v>
      </c>
      <c r="BD360" s="12">
        <f t="shared" si="876"/>
        <v>8.0399999999999991</v>
      </c>
      <c r="BE360" s="12">
        <f t="shared" si="877"/>
        <v>20.099999999999998</v>
      </c>
      <c r="BF360" s="13"/>
      <c r="BG360" s="1">
        <f t="shared" si="784"/>
        <v>0.81</v>
      </c>
      <c r="BH360" s="12">
        <f t="shared" si="782"/>
        <v>0.19</v>
      </c>
      <c r="BI360" s="12">
        <f t="shared" si="785"/>
        <v>1</v>
      </c>
    </row>
    <row r="361" spans="2:61" x14ac:dyDescent="0.35">
      <c r="B361" t="s">
        <v>40</v>
      </c>
      <c r="C361" t="s">
        <v>128</v>
      </c>
      <c r="D361" s="12">
        <f t="shared" si="828"/>
        <v>95.600000000000009</v>
      </c>
      <c r="E361" s="12">
        <f t="shared" si="777"/>
        <v>146.43100000000004</v>
      </c>
      <c r="F361" s="12">
        <f t="shared" si="786"/>
        <v>387.21230000000003</v>
      </c>
      <c r="G361" s="12">
        <v>24.2</v>
      </c>
      <c r="H361" s="12">
        <f t="shared" si="787"/>
        <v>32.428000000000004</v>
      </c>
      <c r="I361" s="12">
        <f t="shared" si="788"/>
        <v>87.555600000000013</v>
      </c>
      <c r="J361" s="12">
        <v>11.9</v>
      </c>
      <c r="K361" s="12">
        <f t="shared" si="789"/>
        <v>15.946000000000002</v>
      </c>
      <c r="L361" s="12">
        <f t="shared" si="832"/>
        <v>39.865000000000002</v>
      </c>
      <c r="M361" s="12">
        <v>4</v>
      </c>
      <c r="N361" s="12">
        <f t="shared" si="790"/>
        <v>9.44</v>
      </c>
      <c r="O361" s="12">
        <f t="shared" si="791"/>
        <v>23.599999999999998</v>
      </c>
      <c r="P361" s="12">
        <v>3.6</v>
      </c>
      <c r="Q361" s="12">
        <f t="shared" si="753"/>
        <v>8.4960000000000004</v>
      </c>
      <c r="R361" s="12">
        <f t="shared" si="754"/>
        <v>21.240000000000002</v>
      </c>
      <c r="S361" s="13"/>
      <c r="T361" s="13"/>
      <c r="U361" s="12"/>
      <c r="V361" s="13"/>
      <c r="W361" s="13"/>
      <c r="X361" s="12"/>
      <c r="Y361" s="13"/>
      <c r="Z361" s="13"/>
      <c r="AA361" s="12"/>
      <c r="AB361" s="12">
        <v>14.4</v>
      </c>
      <c r="AC361" s="12">
        <f t="shared" ref="AC361" si="881">AB361*1.34</f>
        <v>19.296000000000003</v>
      </c>
      <c r="AD361" s="12">
        <f t="shared" si="808"/>
        <v>52.09920000000001</v>
      </c>
      <c r="AE361" s="12">
        <v>10.3</v>
      </c>
      <c r="AF361" s="12">
        <f t="shared" si="802"/>
        <v>13.802000000000001</v>
      </c>
      <c r="AG361" s="12">
        <f t="shared" si="708"/>
        <v>37.265400000000007</v>
      </c>
      <c r="AH361" s="12">
        <v>10.3</v>
      </c>
      <c r="AI361" s="12">
        <f t="shared" si="849"/>
        <v>13.802000000000001</v>
      </c>
      <c r="AJ361" s="12">
        <f t="shared" si="850"/>
        <v>37.265400000000007</v>
      </c>
      <c r="AK361" s="12">
        <v>9.4</v>
      </c>
      <c r="AL361" s="12">
        <f t="shared" ref="AL361" si="882">AK361*1.34</f>
        <v>12.596000000000002</v>
      </c>
      <c r="AM361" s="12">
        <f>AL361*2.7</f>
        <v>34.009200000000007</v>
      </c>
      <c r="AN361" s="13"/>
      <c r="AO361" s="13"/>
      <c r="AP361" s="12"/>
      <c r="AQ361" s="13"/>
      <c r="AR361" s="13"/>
      <c r="AS361" s="12"/>
      <c r="AT361" s="12">
        <v>5</v>
      </c>
      <c r="AU361" s="12">
        <f t="shared" ref="AU361" si="883">AT361*2.75</f>
        <v>13.75</v>
      </c>
      <c r="AV361" s="12">
        <f t="shared" si="875"/>
        <v>37.125</v>
      </c>
      <c r="AW361" s="12">
        <v>2.5</v>
      </c>
      <c r="AX361" s="12">
        <f t="shared" si="805"/>
        <v>6.875</v>
      </c>
      <c r="AY361" s="12">
        <f t="shared" si="806"/>
        <v>17.1875</v>
      </c>
      <c r="AZ361" s="13"/>
      <c r="BA361" s="13"/>
      <c r="BB361" s="12"/>
      <c r="BC361" s="13"/>
      <c r="BD361" s="13"/>
      <c r="BE361" s="13"/>
      <c r="BF361" s="13"/>
      <c r="BG361" s="1">
        <f t="shared" si="784"/>
        <v>0.8</v>
      </c>
      <c r="BH361" s="12">
        <f t="shared" si="782"/>
        <v>0.2</v>
      </c>
      <c r="BI361" s="12">
        <f t="shared" si="785"/>
        <v>1</v>
      </c>
    </row>
    <row r="362" spans="2:61" x14ac:dyDescent="0.35">
      <c r="B362" t="s">
        <v>59</v>
      </c>
      <c r="C362" t="s">
        <v>100</v>
      </c>
      <c r="D362" s="12">
        <f t="shared" si="828"/>
        <v>95.91</v>
      </c>
      <c r="E362" s="12">
        <f t="shared" si="777"/>
        <v>145.6404</v>
      </c>
      <c r="F362" s="12">
        <f t="shared" si="786"/>
        <v>380.73844000000008</v>
      </c>
      <c r="G362" s="12">
        <v>29.01</v>
      </c>
      <c r="H362" s="12">
        <f t="shared" si="787"/>
        <v>38.873400000000004</v>
      </c>
      <c r="I362" s="12">
        <f t="shared" si="788"/>
        <v>104.95818000000001</v>
      </c>
      <c r="J362" s="12">
        <v>18.88</v>
      </c>
      <c r="K362" s="12">
        <f t="shared" si="789"/>
        <v>25.299199999999999</v>
      </c>
      <c r="L362" s="12">
        <f t="shared" si="832"/>
        <v>63.247999999999998</v>
      </c>
      <c r="M362" s="12">
        <v>5.86</v>
      </c>
      <c r="N362" s="12">
        <f t="shared" si="790"/>
        <v>13.829599999999999</v>
      </c>
      <c r="O362" s="12">
        <f t="shared" si="791"/>
        <v>34.573999999999998</v>
      </c>
      <c r="P362" s="12">
        <v>4.29</v>
      </c>
      <c r="Q362" s="12">
        <f t="shared" si="753"/>
        <v>10.1244</v>
      </c>
      <c r="R362" s="12">
        <f t="shared" si="754"/>
        <v>25.311</v>
      </c>
      <c r="S362" s="12"/>
      <c r="T362" s="12"/>
      <c r="U362" s="12"/>
      <c r="V362" s="12"/>
      <c r="W362" s="12"/>
      <c r="X362" s="12"/>
      <c r="Y362" s="12"/>
      <c r="Z362" s="12"/>
      <c r="AA362" s="12"/>
      <c r="AB362" s="12">
        <v>13.7</v>
      </c>
      <c r="AC362" s="12">
        <f t="shared" ref="AC362" si="884">AB362*1.34</f>
        <v>18.358000000000001</v>
      </c>
      <c r="AD362" s="12">
        <f t="shared" si="808"/>
        <v>49.566600000000008</v>
      </c>
      <c r="AE362" s="12">
        <v>10.14</v>
      </c>
      <c r="AF362" s="12">
        <f t="shared" si="802"/>
        <v>13.587600000000002</v>
      </c>
      <c r="AG362" s="12">
        <f t="shared" ref="AG362:AG425" si="885">AF362*2.7</f>
        <v>36.686520000000009</v>
      </c>
      <c r="AH362" s="12">
        <v>9.23</v>
      </c>
      <c r="AI362" s="12">
        <f t="shared" si="849"/>
        <v>12.368200000000002</v>
      </c>
      <c r="AJ362" s="12">
        <f t="shared" si="850"/>
        <v>33.394140000000007</v>
      </c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>
        <v>4.8</v>
      </c>
      <c r="AX362" s="12">
        <f t="shared" si="805"/>
        <v>13.2</v>
      </c>
      <c r="AY362" s="12">
        <f t="shared" si="806"/>
        <v>33</v>
      </c>
      <c r="AZ362" s="12"/>
      <c r="BA362" s="12"/>
      <c r="BB362" s="12"/>
      <c r="BC362" s="12">
        <v>59.87</v>
      </c>
      <c r="BD362" s="12">
        <f t="shared" ref="BD362:BD364" si="886">BC362*0.6</f>
        <v>35.921999999999997</v>
      </c>
      <c r="BE362" s="12">
        <f t="shared" ref="BE362:BE364" si="887">BD362*2.5</f>
        <v>89.804999999999993</v>
      </c>
      <c r="BF362" s="13"/>
      <c r="BG362" s="1">
        <f t="shared" si="784"/>
        <v>0.7</v>
      </c>
      <c r="BH362" s="12">
        <f t="shared" si="782"/>
        <v>0.3</v>
      </c>
      <c r="BI362" s="12">
        <f t="shared" si="785"/>
        <v>1</v>
      </c>
    </row>
    <row r="363" spans="2:61" x14ac:dyDescent="0.35">
      <c r="B363" t="s">
        <v>114</v>
      </c>
      <c r="C363" t="s">
        <v>115</v>
      </c>
      <c r="D363" s="12">
        <f t="shared" si="828"/>
        <v>96.45999999999998</v>
      </c>
      <c r="E363" s="12">
        <f t="shared" si="777"/>
        <v>146.53460000000001</v>
      </c>
      <c r="F363" s="12">
        <f t="shared" si="786"/>
        <v>387.01765999999998</v>
      </c>
      <c r="G363" s="12">
        <v>28.82</v>
      </c>
      <c r="H363" s="12">
        <f t="shared" si="787"/>
        <v>38.6188</v>
      </c>
      <c r="I363" s="12">
        <f t="shared" si="788"/>
        <v>104.27076000000001</v>
      </c>
      <c r="J363" s="12">
        <v>9.84</v>
      </c>
      <c r="K363" s="12">
        <f t="shared" si="789"/>
        <v>13.185600000000001</v>
      </c>
      <c r="L363" s="12">
        <f t="shared" si="832"/>
        <v>32.963999999999999</v>
      </c>
      <c r="M363" s="12">
        <v>4.09</v>
      </c>
      <c r="N363" s="12">
        <f t="shared" si="790"/>
        <v>9.6523999999999983</v>
      </c>
      <c r="O363" s="12">
        <f t="shared" si="791"/>
        <v>24.130999999999997</v>
      </c>
      <c r="P363" s="12">
        <v>4.03</v>
      </c>
      <c r="Q363" s="12">
        <f t="shared" si="753"/>
        <v>9.5107999999999997</v>
      </c>
      <c r="R363" s="12">
        <f t="shared" si="754"/>
        <v>23.777000000000001</v>
      </c>
      <c r="S363" s="12"/>
      <c r="T363" s="12"/>
      <c r="U363" s="12"/>
      <c r="V363" s="12"/>
      <c r="W363" s="12"/>
      <c r="X363" s="12"/>
      <c r="Y363" s="12"/>
      <c r="Z363" s="12"/>
      <c r="AA363" s="12"/>
      <c r="AB363" s="12">
        <v>19.16</v>
      </c>
      <c r="AC363" s="12">
        <f t="shared" ref="AC363" si="888">AB363*1.34</f>
        <v>25.674400000000002</v>
      </c>
      <c r="AD363" s="12">
        <f t="shared" si="808"/>
        <v>69.320880000000017</v>
      </c>
      <c r="AE363" s="12">
        <v>12.82</v>
      </c>
      <c r="AF363" s="12">
        <f t="shared" si="802"/>
        <v>17.178800000000003</v>
      </c>
      <c r="AG363" s="12">
        <f t="shared" si="885"/>
        <v>46.382760000000012</v>
      </c>
      <c r="AH363" s="12">
        <v>11.32</v>
      </c>
      <c r="AI363" s="12">
        <f t="shared" si="849"/>
        <v>15.168800000000001</v>
      </c>
      <c r="AJ363" s="12">
        <f t="shared" si="850"/>
        <v>40.955760000000005</v>
      </c>
      <c r="AK363" s="12"/>
      <c r="AL363" s="12"/>
      <c r="AM363" s="12"/>
      <c r="AN363" s="12"/>
      <c r="AO363" s="12"/>
      <c r="AP363" s="12"/>
      <c r="AQ363" s="12"/>
      <c r="AR363" s="12"/>
      <c r="AS363" s="12"/>
      <c r="AT363" s="12">
        <v>2.46</v>
      </c>
      <c r="AU363" s="12">
        <f t="shared" ref="AU363" si="889">AT363*2.75</f>
        <v>6.7649999999999997</v>
      </c>
      <c r="AV363" s="12">
        <f t="shared" ref="AV363:AV365" si="890">AU363*2.7</f>
        <v>18.265499999999999</v>
      </c>
      <c r="AW363" s="12">
        <v>3.92</v>
      </c>
      <c r="AX363" s="12">
        <f t="shared" si="805"/>
        <v>10.78</v>
      </c>
      <c r="AY363" s="12">
        <f t="shared" si="806"/>
        <v>26.95</v>
      </c>
      <c r="AZ363" s="12"/>
      <c r="BA363" s="12"/>
      <c r="BB363" s="12"/>
      <c r="BC363" s="12">
        <v>32.61</v>
      </c>
      <c r="BD363" s="12">
        <f t="shared" si="886"/>
        <v>19.565999999999999</v>
      </c>
      <c r="BE363" s="12">
        <f t="shared" si="887"/>
        <v>48.914999999999999</v>
      </c>
      <c r="BF363" s="13"/>
      <c r="BG363" s="1">
        <f t="shared" si="784"/>
        <v>0.81</v>
      </c>
      <c r="BH363" s="12">
        <f t="shared" si="782"/>
        <v>0.19</v>
      </c>
      <c r="BI363" s="12">
        <f t="shared" si="785"/>
        <v>1</v>
      </c>
    </row>
    <row r="364" spans="2:61" x14ac:dyDescent="0.35">
      <c r="B364" t="s">
        <v>114</v>
      </c>
      <c r="C364" t="s">
        <v>115</v>
      </c>
      <c r="D364" s="12">
        <f t="shared" si="828"/>
        <v>96.78</v>
      </c>
      <c r="E364" s="12">
        <f t="shared" si="777"/>
        <v>146.96339999999998</v>
      </c>
      <c r="F364" s="12">
        <f t="shared" si="786"/>
        <v>388.09234000000004</v>
      </c>
      <c r="G364" s="12">
        <v>29.02</v>
      </c>
      <c r="H364" s="12">
        <f t="shared" si="787"/>
        <v>38.886800000000001</v>
      </c>
      <c r="I364" s="12">
        <f t="shared" si="788"/>
        <v>104.99436000000001</v>
      </c>
      <c r="J364" s="12">
        <v>10.15</v>
      </c>
      <c r="K364" s="12">
        <f t="shared" si="789"/>
        <v>13.601000000000001</v>
      </c>
      <c r="L364" s="12">
        <f t="shared" si="832"/>
        <v>34.002500000000005</v>
      </c>
      <c r="M364" s="12">
        <v>4.09</v>
      </c>
      <c r="N364" s="12">
        <f t="shared" si="790"/>
        <v>9.6523999999999983</v>
      </c>
      <c r="O364" s="12">
        <f t="shared" si="791"/>
        <v>24.130999999999997</v>
      </c>
      <c r="P364" s="12">
        <v>4.03</v>
      </c>
      <c r="Q364" s="12">
        <f t="shared" si="753"/>
        <v>9.5107999999999997</v>
      </c>
      <c r="R364" s="12">
        <f t="shared" si="754"/>
        <v>23.777000000000001</v>
      </c>
      <c r="S364" s="12"/>
      <c r="T364" s="12"/>
      <c r="U364" s="12"/>
      <c r="V364" s="12"/>
      <c r="W364" s="12"/>
      <c r="X364" s="12"/>
      <c r="Y364" s="12"/>
      <c r="Z364" s="12"/>
      <c r="AA364" s="12"/>
      <c r="AB364" s="12">
        <v>19.16</v>
      </c>
      <c r="AC364" s="12">
        <f t="shared" ref="AC364" si="891">AB364*1.34</f>
        <v>25.674400000000002</v>
      </c>
      <c r="AD364" s="12">
        <f t="shared" si="808"/>
        <v>69.320880000000017</v>
      </c>
      <c r="AE364" s="12">
        <v>12.63</v>
      </c>
      <c r="AF364" s="12">
        <f t="shared" si="802"/>
        <v>16.924200000000003</v>
      </c>
      <c r="AG364" s="12">
        <f t="shared" si="885"/>
        <v>45.695340000000009</v>
      </c>
      <c r="AH364" s="12">
        <v>11.32</v>
      </c>
      <c r="AI364" s="12">
        <f t="shared" si="849"/>
        <v>15.168800000000001</v>
      </c>
      <c r="AJ364" s="12">
        <f t="shared" si="850"/>
        <v>40.955760000000005</v>
      </c>
      <c r="AK364" s="12"/>
      <c r="AL364" s="12"/>
      <c r="AM364" s="12"/>
      <c r="AN364" s="12"/>
      <c r="AO364" s="12"/>
      <c r="AP364" s="12"/>
      <c r="AQ364" s="12"/>
      <c r="AR364" s="12"/>
      <c r="AS364" s="12"/>
      <c r="AT364" s="12">
        <v>2.46</v>
      </c>
      <c r="AU364" s="12">
        <f t="shared" ref="AU364" si="892">AT364*2.75</f>
        <v>6.7649999999999997</v>
      </c>
      <c r="AV364" s="12">
        <f t="shared" si="890"/>
        <v>18.265499999999999</v>
      </c>
      <c r="AW364" s="12">
        <v>3.92</v>
      </c>
      <c r="AX364" s="12">
        <f t="shared" si="805"/>
        <v>10.78</v>
      </c>
      <c r="AY364" s="12">
        <f t="shared" si="806"/>
        <v>26.95</v>
      </c>
      <c r="AZ364" s="12"/>
      <c r="BA364" s="12"/>
      <c r="BB364" s="12"/>
      <c r="BC364" s="12">
        <f>34.71+27.05</f>
        <v>61.760000000000005</v>
      </c>
      <c r="BD364" s="12">
        <f t="shared" si="886"/>
        <v>37.056000000000004</v>
      </c>
      <c r="BE364" s="12">
        <f t="shared" si="887"/>
        <v>92.640000000000015</v>
      </c>
      <c r="BF364" s="13"/>
      <c r="BG364" s="1">
        <f t="shared" si="784"/>
        <v>0.81</v>
      </c>
      <c r="BH364" s="12">
        <f t="shared" si="782"/>
        <v>0.19</v>
      </c>
      <c r="BI364" s="12">
        <f t="shared" si="785"/>
        <v>1</v>
      </c>
    </row>
    <row r="365" spans="2:61" x14ac:dyDescent="0.35">
      <c r="B365" t="s">
        <v>88</v>
      </c>
      <c r="C365" t="s">
        <v>89</v>
      </c>
      <c r="D365" s="12">
        <f t="shared" si="828"/>
        <v>96.949999999999989</v>
      </c>
      <c r="E365" s="12">
        <f t="shared" si="777"/>
        <v>166.3759</v>
      </c>
      <c r="F365" s="12">
        <f t="shared" si="786"/>
        <v>440.62889400000006</v>
      </c>
      <c r="G365" s="12">
        <v>30.808</v>
      </c>
      <c r="H365" s="12">
        <f t="shared" si="787"/>
        <v>41.282720000000005</v>
      </c>
      <c r="I365" s="12">
        <f t="shared" si="788"/>
        <v>111.46334400000002</v>
      </c>
      <c r="J365" s="12">
        <v>7.702</v>
      </c>
      <c r="K365" s="12">
        <f t="shared" si="789"/>
        <v>10.320680000000001</v>
      </c>
      <c r="L365" s="12">
        <f t="shared" si="832"/>
        <v>25.801700000000004</v>
      </c>
      <c r="M365" s="12">
        <v>5.19</v>
      </c>
      <c r="N365" s="12">
        <f t="shared" si="790"/>
        <v>12.2484</v>
      </c>
      <c r="O365" s="12">
        <f t="shared" si="791"/>
        <v>30.621000000000002</v>
      </c>
      <c r="P365" s="12">
        <v>2.5099999999999998</v>
      </c>
      <c r="Q365" s="12">
        <f t="shared" si="753"/>
        <v>5.9235999999999995</v>
      </c>
      <c r="R365" s="12">
        <f t="shared" si="754"/>
        <v>14.808999999999999</v>
      </c>
      <c r="S365" s="12"/>
      <c r="T365" s="12"/>
      <c r="U365" s="12"/>
      <c r="V365" s="12"/>
      <c r="W365" s="12"/>
      <c r="X365" s="12"/>
      <c r="Y365" s="12"/>
      <c r="Z365" s="12"/>
      <c r="AA365" s="12"/>
      <c r="AB365" s="12">
        <v>11.82</v>
      </c>
      <c r="AC365" s="12">
        <f t="shared" ref="AC365" si="893">AB365*1.34</f>
        <v>15.838800000000001</v>
      </c>
      <c r="AD365" s="12">
        <f t="shared" si="808"/>
        <v>42.764760000000003</v>
      </c>
      <c r="AE365" s="12">
        <v>10.050000000000001</v>
      </c>
      <c r="AF365" s="12">
        <f t="shared" si="802"/>
        <v>13.467000000000002</v>
      </c>
      <c r="AG365" s="12">
        <f t="shared" si="885"/>
        <v>36.360900000000008</v>
      </c>
      <c r="AH365" s="12">
        <v>8.58</v>
      </c>
      <c r="AI365" s="12">
        <f t="shared" si="849"/>
        <v>11.497200000000001</v>
      </c>
      <c r="AJ365" s="12">
        <f t="shared" si="850"/>
        <v>31.042440000000006</v>
      </c>
      <c r="AK365" s="12">
        <v>3.08</v>
      </c>
      <c r="AL365" s="12">
        <f t="shared" ref="AL365" si="894">AK365*2.75</f>
        <v>8.4700000000000006</v>
      </c>
      <c r="AM365" s="12">
        <f>AL365*2.7</f>
        <v>22.869000000000003</v>
      </c>
      <c r="AN365" s="12"/>
      <c r="AO365" s="12"/>
      <c r="AP365" s="12"/>
      <c r="AQ365" s="12"/>
      <c r="AR365" s="12"/>
      <c r="AS365" s="12"/>
      <c r="AT365" s="12">
        <f>10.5+1.46</f>
        <v>11.96</v>
      </c>
      <c r="AU365" s="12">
        <f t="shared" ref="AU365" si="895">AT365*2.75</f>
        <v>32.89</v>
      </c>
      <c r="AV365" s="12">
        <f t="shared" si="890"/>
        <v>88.803000000000011</v>
      </c>
      <c r="AW365" s="12">
        <v>5.25</v>
      </c>
      <c r="AX365" s="12">
        <f t="shared" si="805"/>
        <v>14.4375</v>
      </c>
      <c r="AY365" s="12">
        <f t="shared" si="806"/>
        <v>36.09375</v>
      </c>
      <c r="AZ365" s="12"/>
      <c r="BA365" s="12"/>
      <c r="BB365" s="12"/>
      <c r="BC365" s="12"/>
      <c r="BD365" s="12"/>
      <c r="BE365" s="12"/>
      <c r="BF365" s="13"/>
      <c r="BG365" s="1">
        <f t="shared" si="784"/>
        <v>0.84</v>
      </c>
      <c r="BH365" s="12">
        <f t="shared" si="782"/>
        <v>0.16</v>
      </c>
      <c r="BI365" s="12">
        <f t="shared" si="785"/>
        <v>1</v>
      </c>
    </row>
    <row r="366" spans="2:61" x14ac:dyDescent="0.35">
      <c r="B366" t="s">
        <v>78</v>
      </c>
      <c r="C366" t="s">
        <v>79</v>
      </c>
      <c r="D366" s="12">
        <f t="shared" si="828"/>
        <v>97.16</v>
      </c>
      <c r="E366" s="12">
        <f t="shared" si="777"/>
        <v>146.38479999999998</v>
      </c>
      <c r="F366" s="12">
        <f t="shared" si="786"/>
        <v>385.30088000000006</v>
      </c>
      <c r="G366" s="12">
        <v>27.08</v>
      </c>
      <c r="H366" s="12">
        <f t="shared" si="787"/>
        <v>36.287199999999999</v>
      </c>
      <c r="I366" s="12">
        <f t="shared" si="788"/>
        <v>97.975440000000006</v>
      </c>
      <c r="J366" s="12">
        <v>11.49</v>
      </c>
      <c r="K366" s="12">
        <f t="shared" si="789"/>
        <v>15.396600000000001</v>
      </c>
      <c r="L366" s="12">
        <f t="shared" si="832"/>
        <v>38.491500000000002</v>
      </c>
      <c r="M366" s="12">
        <v>4.13</v>
      </c>
      <c r="N366" s="12">
        <f t="shared" si="790"/>
        <v>9.7467999999999986</v>
      </c>
      <c r="O366" s="12">
        <f t="shared" si="791"/>
        <v>24.366999999999997</v>
      </c>
      <c r="P366" s="12">
        <v>3.2</v>
      </c>
      <c r="Q366" s="12">
        <f t="shared" si="753"/>
        <v>7.5519999999999996</v>
      </c>
      <c r="R366" s="12">
        <f t="shared" si="754"/>
        <v>18.88</v>
      </c>
      <c r="S366" s="12"/>
      <c r="T366" s="12"/>
      <c r="U366" s="12"/>
      <c r="V366" s="12"/>
      <c r="W366" s="12"/>
      <c r="X366" s="12"/>
      <c r="Y366" s="12"/>
      <c r="Z366" s="12"/>
      <c r="AA366" s="12"/>
      <c r="AB366" s="12">
        <v>15.86</v>
      </c>
      <c r="AC366" s="12">
        <f t="shared" ref="AC366" si="896">AB366*1.34</f>
        <v>21.252400000000002</v>
      </c>
      <c r="AD366" s="12">
        <f t="shared" si="808"/>
        <v>57.38148000000001</v>
      </c>
      <c r="AE366" s="12">
        <v>10.6</v>
      </c>
      <c r="AF366" s="12">
        <f t="shared" si="802"/>
        <v>14.204000000000001</v>
      </c>
      <c r="AG366" s="12">
        <f t="shared" si="885"/>
        <v>38.350800000000007</v>
      </c>
      <c r="AH366" s="12">
        <v>10.02</v>
      </c>
      <c r="AI366" s="12">
        <f t="shared" si="849"/>
        <v>13.4268</v>
      </c>
      <c r="AJ366" s="12">
        <f t="shared" si="850"/>
        <v>36.252360000000003</v>
      </c>
      <c r="AK366" s="12">
        <v>8.6</v>
      </c>
      <c r="AL366" s="12">
        <f t="shared" ref="AL366" si="897">AK366*1.34</f>
        <v>11.524000000000001</v>
      </c>
      <c r="AM366" s="12">
        <f>AL366*2.7</f>
        <v>31.114800000000006</v>
      </c>
      <c r="AN366" s="12"/>
      <c r="AO366" s="12"/>
      <c r="AP366" s="12"/>
      <c r="AQ366" s="12"/>
      <c r="AR366" s="12"/>
      <c r="AS366" s="12"/>
      <c r="AT366" s="12"/>
      <c r="AU366" s="12"/>
      <c r="AV366" s="12"/>
      <c r="AW366" s="12">
        <v>6.18</v>
      </c>
      <c r="AX366" s="12">
        <f t="shared" si="805"/>
        <v>16.994999999999997</v>
      </c>
      <c r="AY366" s="12">
        <f t="shared" si="806"/>
        <v>42.487499999999997</v>
      </c>
      <c r="AZ366" s="12"/>
      <c r="BA366" s="12"/>
      <c r="BB366" s="12"/>
      <c r="BC366" s="12">
        <v>4.3</v>
      </c>
      <c r="BD366" s="12">
        <f t="shared" ref="BD366:BD368" si="898">BC366*0.6</f>
        <v>2.5799999999999996</v>
      </c>
      <c r="BE366" s="12">
        <f t="shared" ref="BE366:BE368" si="899">BD366*2.5</f>
        <v>6.4499999999999993</v>
      </c>
      <c r="BF366" s="13"/>
      <c r="BG366" s="1">
        <f t="shared" si="784"/>
        <v>0.81</v>
      </c>
      <c r="BH366" s="12">
        <f t="shared" si="782"/>
        <v>0.19</v>
      </c>
      <c r="BI366" s="12">
        <f t="shared" si="785"/>
        <v>1</v>
      </c>
    </row>
    <row r="367" spans="2:61" x14ac:dyDescent="0.35">
      <c r="B367" t="s">
        <v>114</v>
      </c>
      <c r="C367" t="s">
        <v>115</v>
      </c>
      <c r="D367" s="12">
        <f t="shared" si="828"/>
        <v>97.29</v>
      </c>
      <c r="E367" s="12">
        <f t="shared" si="777"/>
        <v>148.7697</v>
      </c>
      <c r="F367" s="12">
        <f t="shared" si="786"/>
        <v>393.37104600000004</v>
      </c>
      <c r="G367" s="12">
        <v>36.951999999999998</v>
      </c>
      <c r="H367" s="12">
        <f t="shared" si="787"/>
        <v>49.515680000000003</v>
      </c>
      <c r="I367" s="12">
        <f t="shared" si="788"/>
        <v>133.69233600000001</v>
      </c>
      <c r="J367" s="12">
        <v>9.2379999999999995</v>
      </c>
      <c r="K367" s="12">
        <f t="shared" si="789"/>
        <v>12.378920000000001</v>
      </c>
      <c r="L367" s="12">
        <f t="shared" si="832"/>
        <v>30.947300000000002</v>
      </c>
      <c r="M367" s="12">
        <v>4.1100000000000003</v>
      </c>
      <c r="N367" s="12">
        <f t="shared" si="790"/>
        <v>9.6996000000000002</v>
      </c>
      <c r="O367" s="12">
        <f t="shared" si="791"/>
        <v>24.249000000000002</v>
      </c>
      <c r="P367" s="12">
        <v>3.77</v>
      </c>
      <c r="Q367" s="12">
        <f t="shared" si="753"/>
        <v>8.8971999999999998</v>
      </c>
      <c r="R367" s="12">
        <f t="shared" si="754"/>
        <v>22.242999999999999</v>
      </c>
      <c r="S367" s="12"/>
      <c r="T367" s="12"/>
      <c r="U367" s="12"/>
      <c r="V367" s="12"/>
      <c r="W367" s="12"/>
      <c r="X367" s="12"/>
      <c r="Y367" s="12"/>
      <c r="Z367" s="12"/>
      <c r="AA367" s="12"/>
      <c r="AB367" s="12">
        <v>14.48</v>
      </c>
      <c r="AC367" s="12">
        <f t="shared" ref="AC367" si="900">AB367*1.34</f>
        <v>19.403200000000002</v>
      </c>
      <c r="AD367" s="12">
        <f t="shared" si="808"/>
        <v>52.388640000000009</v>
      </c>
      <c r="AE367" s="12">
        <v>10.95</v>
      </c>
      <c r="AF367" s="12">
        <f t="shared" si="802"/>
        <v>14.673</v>
      </c>
      <c r="AG367" s="12">
        <f t="shared" si="885"/>
        <v>39.617100000000001</v>
      </c>
      <c r="AH367" s="12">
        <v>10.44</v>
      </c>
      <c r="AI367" s="12">
        <f t="shared" si="849"/>
        <v>13.989599999999999</v>
      </c>
      <c r="AJ367" s="12">
        <f t="shared" si="850"/>
        <v>37.771920000000001</v>
      </c>
      <c r="AK367" s="12"/>
      <c r="AL367" s="12"/>
      <c r="AM367" s="12"/>
      <c r="AN367" s="12"/>
      <c r="AO367" s="12"/>
      <c r="AP367" s="12"/>
      <c r="AQ367" s="12"/>
      <c r="AR367" s="12"/>
      <c r="AS367" s="12"/>
      <c r="AT367" s="12">
        <v>3.51</v>
      </c>
      <c r="AU367" s="12">
        <f t="shared" si="805"/>
        <v>9.6524999999999999</v>
      </c>
      <c r="AV367" s="12">
        <f>AU367*2.7</f>
        <v>26.06175</v>
      </c>
      <c r="AW367" s="12">
        <v>3.84</v>
      </c>
      <c r="AX367" s="12">
        <f t="shared" si="805"/>
        <v>10.559999999999999</v>
      </c>
      <c r="AY367" s="12">
        <f t="shared" si="806"/>
        <v>26.4</v>
      </c>
      <c r="AZ367" s="12"/>
      <c r="BA367" s="12"/>
      <c r="BB367" s="12"/>
      <c r="BC367" s="12">
        <f>90.83+41.29</f>
        <v>132.12</v>
      </c>
      <c r="BD367" s="12">
        <f t="shared" si="898"/>
        <v>79.272000000000006</v>
      </c>
      <c r="BE367" s="12">
        <f t="shared" si="899"/>
        <v>198.18</v>
      </c>
      <c r="BF367" s="13"/>
      <c r="BG367" s="1">
        <f t="shared" si="784"/>
        <v>0.82</v>
      </c>
      <c r="BH367" s="12">
        <f t="shared" si="782"/>
        <v>0.18</v>
      </c>
      <c r="BI367" s="12">
        <f t="shared" si="785"/>
        <v>1</v>
      </c>
    </row>
    <row r="368" spans="2:61" x14ac:dyDescent="0.35">
      <c r="B368" t="s">
        <v>88</v>
      </c>
      <c r="C368" t="s">
        <v>89</v>
      </c>
      <c r="D368" s="12">
        <f t="shared" si="828"/>
        <v>97.69</v>
      </c>
      <c r="E368" s="12">
        <f t="shared" si="777"/>
        <v>152.20670000000001</v>
      </c>
      <c r="F368" s="12">
        <f t="shared" si="786"/>
        <v>376.28592000000003</v>
      </c>
      <c r="G368" s="12">
        <v>32.56</v>
      </c>
      <c r="H368" s="12">
        <f t="shared" si="787"/>
        <v>43.630400000000009</v>
      </c>
      <c r="I368" s="12">
        <f t="shared" si="788"/>
        <v>117.80208000000003</v>
      </c>
      <c r="J368" s="12">
        <v>8.14</v>
      </c>
      <c r="K368" s="12">
        <f t="shared" si="789"/>
        <v>10.907600000000002</v>
      </c>
      <c r="L368" s="12">
        <f t="shared" si="832"/>
        <v>27.269000000000005</v>
      </c>
      <c r="M368" s="12">
        <v>4.49</v>
      </c>
      <c r="N368" s="12">
        <f t="shared" si="790"/>
        <v>10.596399999999999</v>
      </c>
      <c r="O368" s="12">
        <f t="shared" si="791"/>
        <v>26.491</v>
      </c>
      <c r="P368" s="12">
        <v>3.87</v>
      </c>
      <c r="Q368" s="12">
        <f t="shared" si="753"/>
        <v>9.1332000000000004</v>
      </c>
      <c r="R368" s="12">
        <f t="shared" si="754"/>
        <v>22.833000000000002</v>
      </c>
      <c r="S368" s="12"/>
      <c r="T368" s="12"/>
      <c r="U368" s="12"/>
      <c r="V368" s="12"/>
      <c r="W368" s="12"/>
      <c r="X368" s="12"/>
      <c r="Y368" s="12"/>
      <c r="Z368" s="12"/>
      <c r="AA368" s="12"/>
      <c r="AB368" s="12">
        <v>15.95</v>
      </c>
      <c r="AC368" s="12">
        <f t="shared" ref="AC368" si="901">AB368*1.34</f>
        <v>21.373000000000001</v>
      </c>
      <c r="AD368" s="12">
        <f t="shared" si="808"/>
        <v>57.707100000000004</v>
      </c>
      <c r="AE368" s="12">
        <v>12.16</v>
      </c>
      <c r="AF368" s="12">
        <f t="shared" si="802"/>
        <v>16.2944</v>
      </c>
      <c r="AG368" s="12">
        <f t="shared" si="885"/>
        <v>43.994880000000002</v>
      </c>
      <c r="AH368" s="12">
        <v>11.02</v>
      </c>
      <c r="AI368" s="12">
        <f t="shared" si="849"/>
        <v>14.7668</v>
      </c>
      <c r="AJ368" s="12">
        <f t="shared" si="850"/>
        <v>39.870360000000005</v>
      </c>
      <c r="AK368" s="12">
        <v>3.41</v>
      </c>
      <c r="AL368" s="12">
        <f t="shared" ref="AL368" si="902">AK368*2.75</f>
        <v>9.3775000000000013</v>
      </c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>
        <v>4.5</v>
      </c>
      <c r="AX368" s="12">
        <f t="shared" si="805"/>
        <v>12.375</v>
      </c>
      <c r="AY368" s="12">
        <f t="shared" si="806"/>
        <v>30.9375</v>
      </c>
      <c r="AZ368" s="12">
        <v>1.59</v>
      </c>
      <c r="BA368" s="12">
        <f t="shared" ref="BA368:BA370" si="903">AZ368*2.36</f>
        <v>3.7524000000000002</v>
      </c>
      <c r="BB368" s="12">
        <f t="shared" ref="BB368:BB370" si="904">BA368*2.5</f>
        <v>9.3810000000000002</v>
      </c>
      <c r="BC368" s="12">
        <v>6.59</v>
      </c>
      <c r="BD368" s="12">
        <f t="shared" si="898"/>
        <v>3.9539999999999997</v>
      </c>
      <c r="BE368" s="12">
        <f t="shared" si="899"/>
        <v>9.8849999999999998</v>
      </c>
      <c r="BF368" s="13"/>
      <c r="BG368" s="1">
        <f t="shared" si="784"/>
        <v>0.83</v>
      </c>
      <c r="BH368" s="12">
        <f t="shared" si="782"/>
        <v>0.17</v>
      </c>
      <c r="BI368" s="12">
        <f t="shared" si="785"/>
        <v>1</v>
      </c>
    </row>
    <row r="369" spans="2:61" x14ac:dyDescent="0.35">
      <c r="B369" t="s">
        <v>39</v>
      </c>
      <c r="C369" t="s">
        <v>116</v>
      </c>
      <c r="D369" s="12">
        <f t="shared" si="828"/>
        <v>98</v>
      </c>
      <c r="E369" s="12">
        <f t="shared" si="777"/>
        <v>160.22410000000002</v>
      </c>
      <c r="F369" s="12">
        <f t="shared" si="786"/>
        <v>423.28833000000009</v>
      </c>
      <c r="G369" s="12">
        <v>22.44</v>
      </c>
      <c r="H369" s="12">
        <f t="shared" si="787"/>
        <v>30.069600000000005</v>
      </c>
      <c r="I369" s="12">
        <f t="shared" si="788"/>
        <v>81.18792000000002</v>
      </c>
      <c r="J369" s="12">
        <v>9.2200000000000006</v>
      </c>
      <c r="K369" s="12">
        <f t="shared" si="789"/>
        <v>12.354800000000001</v>
      </c>
      <c r="L369" s="12">
        <f t="shared" si="832"/>
        <v>30.887</v>
      </c>
      <c r="M369" s="12">
        <v>3.84</v>
      </c>
      <c r="N369" s="12">
        <f t="shared" si="790"/>
        <v>9.0623999999999985</v>
      </c>
      <c r="O369" s="12">
        <f t="shared" si="791"/>
        <v>22.655999999999995</v>
      </c>
      <c r="P369" s="12">
        <v>3.36</v>
      </c>
      <c r="Q369" s="12">
        <f t="shared" si="753"/>
        <v>7.9295999999999989</v>
      </c>
      <c r="R369" s="12">
        <f t="shared" si="754"/>
        <v>19.823999999999998</v>
      </c>
      <c r="S369" s="12"/>
      <c r="T369" s="12"/>
      <c r="U369" s="12"/>
      <c r="V369" s="12"/>
      <c r="W369" s="12"/>
      <c r="X369" s="12"/>
      <c r="Y369" s="12"/>
      <c r="Z369" s="12"/>
      <c r="AA369" s="12"/>
      <c r="AB369" s="12">
        <v>13.05</v>
      </c>
      <c r="AC369" s="12">
        <f t="shared" ref="AC369" si="905">AB369*1.34</f>
        <v>17.487000000000002</v>
      </c>
      <c r="AD369" s="12">
        <f t="shared" si="808"/>
        <v>47.214900000000007</v>
      </c>
      <c r="AE369" s="12">
        <v>10.119999999999999</v>
      </c>
      <c r="AF369" s="12">
        <f t="shared" si="802"/>
        <v>13.5608</v>
      </c>
      <c r="AG369" s="12">
        <f t="shared" si="885"/>
        <v>36.614160000000005</v>
      </c>
      <c r="AH369" s="12">
        <v>10.029999999999999</v>
      </c>
      <c r="AI369" s="12">
        <f t="shared" si="849"/>
        <v>13.440200000000001</v>
      </c>
      <c r="AJ369" s="12">
        <f t="shared" si="850"/>
        <v>36.288540000000005</v>
      </c>
      <c r="AK369" s="12">
        <v>9.67</v>
      </c>
      <c r="AL369" s="12">
        <f t="shared" ref="AL369:AL377" si="906">AK369*1.34</f>
        <v>12.957800000000001</v>
      </c>
      <c r="AM369" s="12">
        <f t="shared" ref="AM369:AM377" si="907">AL369*2.7</f>
        <v>34.986060000000002</v>
      </c>
      <c r="AN369" s="12"/>
      <c r="AO369" s="12"/>
      <c r="AP369" s="12"/>
      <c r="AQ369" s="12"/>
      <c r="AR369" s="12"/>
      <c r="AS369" s="12"/>
      <c r="AT369" s="12">
        <v>9.5</v>
      </c>
      <c r="AU369" s="12">
        <f t="shared" ref="AU369" si="908">AT369*2.75</f>
        <v>26.125</v>
      </c>
      <c r="AV369" s="12">
        <f t="shared" ref="AV369:AV375" si="909">AU369*2.7</f>
        <v>70.537500000000009</v>
      </c>
      <c r="AW369" s="12">
        <v>3.23</v>
      </c>
      <c r="AX369" s="12">
        <f t="shared" si="805"/>
        <v>8.8825000000000003</v>
      </c>
      <c r="AY369" s="12">
        <f t="shared" si="806"/>
        <v>22.206250000000001</v>
      </c>
      <c r="AZ369" s="12">
        <v>3.54</v>
      </c>
      <c r="BA369" s="12">
        <f t="shared" si="903"/>
        <v>8.3544</v>
      </c>
      <c r="BB369" s="12">
        <f t="shared" si="904"/>
        <v>20.885999999999999</v>
      </c>
      <c r="BC369" s="12"/>
      <c r="BD369" s="12"/>
      <c r="BE369" s="12"/>
      <c r="BF369" s="13"/>
      <c r="BG369" s="1">
        <f t="shared" si="784"/>
        <v>0.83</v>
      </c>
      <c r="BH369" s="12">
        <f t="shared" si="782"/>
        <v>0.17</v>
      </c>
      <c r="BI369" s="12">
        <f t="shared" si="785"/>
        <v>1</v>
      </c>
    </row>
    <row r="370" spans="2:61" x14ac:dyDescent="0.35">
      <c r="B370" t="s">
        <v>101</v>
      </c>
      <c r="C370" t="s">
        <v>103</v>
      </c>
      <c r="D370" s="12">
        <f t="shared" si="828"/>
        <v>98.25</v>
      </c>
      <c r="E370" s="12">
        <f t="shared" si="777"/>
        <v>161.09190000000004</v>
      </c>
      <c r="F370" s="12">
        <f t="shared" si="786"/>
        <v>422.78537000000011</v>
      </c>
      <c r="G370" s="12">
        <v>26.59</v>
      </c>
      <c r="H370" s="12">
        <f t="shared" si="787"/>
        <v>35.630600000000001</v>
      </c>
      <c r="I370" s="12">
        <f t="shared" si="788"/>
        <v>96.20262000000001</v>
      </c>
      <c r="J370" s="12">
        <v>9.2799999999999994</v>
      </c>
      <c r="K370" s="12">
        <f t="shared" si="789"/>
        <v>12.4352</v>
      </c>
      <c r="L370" s="12">
        <f t="shared" si="832"/>
        <v>31.088000000000001</v>
      </c>
      <c r="M370" s="12">
        <v>4.84</v>
      </c>
      <c r="N370" s="12">
        <f t="shared" si="790"/>
        <v>11.4224</v>
      </c>
      <c r="O370" s="12">
        <f t="shared" si="791"/>
        <v>28.555999999999997</v>
      </c>
      <c r="P370" s="12">
        <v>3.78</v>
      </c>
      <c r="Q370" s="12">
        <f t="shared" si="753"/>
        <v>8.9207999999999998</v>
      </c>
      <c r="R370" s="12">
        <f t="shared" si="754"/>
        <v>22.302</v>
      </c>
      <c r="S370" s="12"/>
      <c r="T370" s="12"/>
      <c r="U370" s="12"/>
      <c r="V370" s="12"/>
      <c r="W370" s="12"/>
      <c r="X370" s="12"/>
      <c r="Y370" s="12">
        <v>2.5</v>
      </c>
      <c r="Z370" s="12">
        <f>Y370*2.36</f>
        <v>5.8999999999999995</v>
      </c>
      <c r="AA370" s="12">
        <f t="shared" ref="AA370" si="910">Z370*2.5</f>
        <v>14.749999999999998</v>
      </c>
      <c r="AB370" s="12">
        <v>14.03</v>
      </c>
      <c r="AC370" s="12">
        <f t="shared" ref="AC370" si="911">AB370*1.34</f>
        <v>18.8002</v>
      </c>
      <c r="AD370" s="12">
        <f t="shared" si="808"/>
        <v>50.760540000000006</v>
      </c>
      <c r="AE370" s="12">
        <v>8.58</v>
      </c>
      <c r="AF370" s="12">
        <f t="shared" si="802"/>
        <v>11.497200000000001</v>
      </c>
      <c r="AG370" s="12">
        <f t="shared" si="885"/>
        <v>31.042440000000006</v>
      </c>
      <c r="AH370" s="12">
        <v>7.92</v>
      </c>
      <c r="AI370" s="12">
        <f t="shared" si="849"/>
        <v>10.6128</v>
      </c>
      <c r="AJ370" s="12">
        <f t="shared" si="850"/>
        <v>28.654560000000004</v>
      </c>
      <c r="AK370" s="12">
        <v>7.72</v>
      </c>
      <c r="AL370" s="12">
        <f t="shared" si="906"/>
        <v>10.344800000000001</v>
      </c>
      <c r="AM370" s="12">
        <f t="shared" si="907"/>
        <v>27.930960000000006</v>
      </c>
      <c r="AN370" s="12"/>
      <c r="AO370" s="12"/>
      <c r="AP370" s="12"/>
      <c r="AQ370" s="12"/>
      <c r="AR370" s="12"/>
      <c r="AS370" s="12"/>
      <c r="AT370" s="12">
        <v>4.87</v>
      </c>
      <c r="AU370" s="12">
        <f t="shared" ref="AU370" si="912">AT370*2.75</f>
        <v>13.3925</v>
      </c>
      <c r="AV370" s="12">
        <f t="shared" si="909"/>
        <v>36.159750000000003</v>
      </c>
      <c r="AW370" s="12">
        <v>7.5</v>
      </c>
      <c r="AX370" s="12">
        <f t="shared" si="805"/>
        <v>20.625</v>
      </c>
      <c r="AY370" s="12">
        <f t="shared" si="806"/>
        <v>51.5625</v>
      </c>
      <c r="AZ370" s="12">
        <v>0.64</v>
      </c>
      <c r="BA370" s="12">
        <f t="shared" si="903"/>
        <v>1.5104</v>
      </c>
      <c r="BB370" s="12">
        <f t="shared" si="904"/>
        <v>3.7759999999999998</v>
      </c>
      <c r="BC370" s="12">
        <v>7.5</v>
      </c>
      <c r="BD370" s="12">
        <f t="shared" ref="BD370:BD372" si="913">BC370*0.6</f>
        <v>4.5</v>
      </c>
      <c r="BE370" s="12">
        <f t="shared" ref="BE370:BE372" si="914">BD370*2.5</f>
        <v>11.25</v>
      </c>
      <c r="BF370" s="13"/>
      <c r="BG370" s="1">
        <f t="shared" si="784"/>
        <v>0.79</v>
      </c>
      <c r="BH370" s="12">
        <f t="shared" si="782"/>
        <v>0.21</v>
      </c>
      <c r="BI370" s="12">
        <f t="shared" si="785"/>
        <v>1</v>
      </c>
    </row>
    <row r="371" spans="2:61" x14ac:dyDescent="0.35">
      <c r="B371" t="s">
        <v>71</v>
      </c>
      <c r="C371" t="s">
        <v>72</v>
      </c>
      <c r="D371" s="12">
        <f t="shared" si="828"/>
        <v>100.05</v>
      </c>
      <c r="E371" s="12">
        <f t="shared" si="777"/>
        <v>153.54</v>
      </c>
      <c r="F371" s="12">
        <f t="shared" si="786"/>
        <v>407.0806</v>
      </c>
      <c r="G371" s="12">
        <v>23.6</v>
      </c>
      <c r="H371" s="12">
        <f t="shared" si="787"/>
        <v>31.624000000000002</v>
      </c>
      <c r="I371" s="12">
        <f t="shared" si="788"/>
        <v>85.384800000000013</v>
      </c>
      <c r="J371" s="12">
        <v>12.05</v>
      </c>
      <c r="K371" s="12">
        <f t="shared" si="789"/>
        <v>16.147000000000002</v>
      </c>
      <c r="L371" s="12">
        <f t="shared" si="832"/>
        <v>40.367500000000007</v>
      </c>
      <c r="M371" s="12">
        <v>4.8499999999999996</v>
      </c>
      <c r="N371" s="12">
        <f t="shared" si="790"/>
        <v>11.445999999999998</v>
      </c>
      <c r="O371" s="12">
        <f t="shared" si="791"/>
        <v>28.614999999999995</v>
      </c>
      <c r="P371" s="12">
        <v>4.1500000000000004</v>
      </c>
      <c r="Q371" s="12">
        <f t="shared" si="753"/>
        <v>9.7940000000000005</v>
      </c>
      <c r="R371" s="12">
        <f t="shared" si="754"/>
        <v>24.484999999999999</v>
      </c>
      <c r="S371" s="12"/>
      <c r="T371" s="12"/>
      <c r="U371" s="12"/>
      <c r="V371" s="12"/>
      <c r="W371" s="12"/>
      <c r="X371" s="12"/>
      <c r="Y371" s="12"/>
      <c r="Z371" s="12"/>
      <c r="AA371" s="12"/>
      <c r="AB371" s="12">
        <v>15.6</v>
      </c>
      <c r="AC371" s="12">
        <f t="shared" ref="AC371" si="915">AB371*1.34</f>
        <v>20.904</v>
      </c>
      <c r="AD371" s="12">
        <f t="shared" si="808"/>
        <v>56.440800000000003</v>
      </c>
      <c r="AE371" s="12">
        <v>12.25</v>
      </c>
      <c r="AF371" s="12">
        <f t="shared" si="802"/>
        <v>16.415000000000003</v>
      </c>
      <c r="AG371" s="12">
        <f t="shared" si="885"/>
        <v>44.32050000000001</v>
      </c>
      <c r="AH371" s="12">
        <v>10.3</v>
      </c>
      <c r="AI371" s="12">
        <f t="shared" si="849"/>
        <v>13.802000000000001</v>
      </c>
      <c r="AJ371" s="12">
        <f t="shared" si="850"/>
        <v>37.265400000000007</v>
      </c>
      <c r="AK371" s="12">
        <v>9.9499999999999993</v>
      </c>
      <c r="AL371" s="12">
        <f t="shared" si="906"/>
        <v>13.333</v>
      </c>
      <c r="AM371" s="12">
        <f t="shared" si="907"/>
        <v>35.999100000000006</v>
      </c>
      <c r="AN371" s="12"/>
      <c r="AO371" s="12"/>
      <c r="AP371" s="12"/>
      <c r="AQ371" s="12"/>
      <c r="AR371" s="12"/>
      <c r="AS371" s="12"/>
      <c r="AT371" s="12">
        <v>7.3</v>
      </c>
      <c r="AU371" s="12">
        <f t="shared" ref="AU371" si="916">AT371*2.75</f>
        <v>20.074999999999999</v>
      </c>
      <c r="AV371" s="12">
        <f t="shared" si="909"/>
        <v>54.202500000000001</v>
      </c>
      <c r="AW371" s="12"/>
      <c r="AX371" s="12"/>
      <c r="AY371" s="12"/>
      <c r="AZ371" s="12"/>
      <c r="BA371" s="12"/>
      <c r="BB371" s="12"/>
      <c r="BC371" s="12">
        <f>110.45+7.5</f>
        <v>117.95</v>
      </c>
      <c r="BD371" s="12">
        <f t="shared" si="913"/>
        <v>70.77</v>
      </c>
      <c r="BE371" s="12">
        <f t="shared" si="914"/>
        <v>176.92499999999998</v>
      </c>
      <c r="BF371" s="13"/>
      <c r="BG371" s="1">
        <f t="shared" si="784"/>
        <v>0.79</v>
      </c>
      <c r="BH371" s="12">
        <f t="shared" si="782"/>
        <v>0.21</v>
      </c>
      <c r="BI371" s="12">
        <f t="shared" si="785"/>
        <v>1</v>
      </c>
    </row>
    <row r="372" spans="2:61" x14ac:dyDescent="0.35">
      <c r="B372" t="s">
        <v>39</v>
      </c>
      <c r="C372" t="s">
        <v>124</v>
      </c>
      <c r="D372" s="12">
        <f t="shared" si="828"/>
        <v>100.20000000000002</v>
      </c>
      <c r="E372" s="12">
        <f t="shared" si="777"/>
        <v>155.85000000000002</v>
      </c>
      <c r="F372" s="12">
        <f t="shared" si="786"/>
        <v>411.40300000000008</v>
      </c>
      <c r="G372" s="12">
        <v>25.9</v>
      </c>
      <c r="H372" s="12">
        <f t="shared" si="787"/>
        <v>34.706000000000003</v>
      </c>
      <c r="I372" s="12">
        <f t="shared" si="788"/>
        <v>93.70620000000001</v>
      </c>
      <c r="J372" s="12">
        <v>11.1</v>
      </c>
      <c r="K372" s="12">
        <f t="shared" si="789"/>
        <v>14.874000000000001</v>
      </c>
      <c r="L372" s="12">
        <f t="shared" si="832"/>
        <v>37.185000000000002</v>
      </c>
      <c r="M372" s="12">
        <v>4</v>
      </c>
      <c r="N372" s="12">
        <f t="shared" si="790"/>
        <v>9.44</v>
      </c>
      <c r="O372" s="12">
        <f t="shared" si="791"/>
        <v>23.599999999999998</v>
      </c>
      <c r="P372" s="12">
        <v>3.7</v>
      </c>
      <c r="Q372" s="12">
        <f t="shared" si="753"/>
        <v>8.7319999999999993</v>
      </c>
      <c r="R372" s="12">
        <f t="shared" si="754"/>
        <v>21.83</v>
      </c>
      <c r="S372" s="12">
        <v>2.4</v>
      </c>
      <c r="T372" s="12">
        <f>S372*2.36</f>
        <v>5.6639999999999997</v>
      </c>
      <c r="U372" s="12">
        <f>T372*2.5</f>
        <v>14.16</v>
      </c>
      <c r="V372" s="12"/>
      <c r="W372" s="12"/>
      <c r="X372" s="12"/>
      <c r="Y372" s="12"/>
      <c r="Z372" s="12"/>
      <c r="AA372" s="12"/>
      <c r="AB372" s="12">
        <v>13.3</v>
      </c>
      <c r="AC372" s="12">
        <f t="shared" ref="AC372" si="917">AB372*1.34</f>
        <v>17.822000000000003</v>
      </c>
      <c r="AD372" s="12">
        <f t="shared" si="808"/>
        <v>48.119400000000013</v>
      </c>
      <c r="AE372" s="12">
        <v>13</v>
      </c>
      <c r="AF372" s="12">
        <f t="shared" si="802"/>
        <v>17.420000000000002</v>
      </c>
      <c r="AG372" s="12">
        <f t="shared" si="885"/>
        <v>47.034000000000006</v>
      </c>
      <c r="AH372" s="12">
        <v>9.4</v>
      </c>
      <c r="AI372" s="12">
        <f t="shared" si="849"/>
        <v>12.596000000000002</v>
      </c>
      <c r="AJ372" s="12">
        <f t="shared" si="850"/>
        <v>34.009200000000007</v>
      </c>
      <c r="AK372" s="12">
        <v>9.4</v>
      </c>
      <c r="AL372" s="12">
        <f t="shared" si="906"/>
        <v>12.596000000000002</v>
      </c>
      <c r="AM372" s="12">
        <f t="shared" si="907"/>
        <v>34.009200000000007</v>
      </c>
      <c r="AN372" s="12"/>
      <c r="AO372" s="12"/>
      <c r="AP372" s="12"/>
      <c r="AQ372" s="12"/>
      <c r="AR372" s="12"/>
      <c r="AS372" s="12"/>
      <c r="AT372" s="12">
        <v>5</v>
      </c>
      <c r="AU372" s="12">
        <f t="shared" ref="AU372" si="918">AT372*2.75</f>
        <v>13.75</v>
      </c>
      <c r="AV372" s="12">
        <f t="shared" si="909"/>
        <v>37.125</v>
      </c>
      <c r="AW372" s="12">
        <v>3</v>
      </c>
      <c r="AX372" s="12">
        <f t="shared" ref="AX372:AX413" si="919">AW372*2.75</f>
        <v>8.25</v>
      </c>
      <c r="AY372" s="12">
        <f t="shared" ref="AY372:AY413" si="920">AX372*2.5</f>
        <v>20.625</v>
      </c>
      <c r="AZ372" s="12"/>
      <c r="BA372" s="12"/>
      <c r="BB372" s="12"/>
      <c r="BC372" s="12">
        <v>19.5</v>
      </c>
      <c r="BD372" s="12">
        <f t="shared" si="913"/>
        <v>11.7</v>
      </c>
      <c r="BE372" s="12">
        <f t="shared" si="914"/>
        <v>29.25</v>
      </c>
      <c r="BF372" s="13"/>
      <c r="BG372" s="1">
        <f t="shared" si="784"/>
        <v>0.79</v>
      </c>
      <c r="BH372" s="12">
        <f t="shared" si="782"/>
        <v>0.21</v>
      </c>
      <c r="BI372" s="12">
        <f t="shared" si="785"/>
        <v>1</v>
      </c>
    </row>
    <row r="373" spans="2:61" x14ac:dyDescent="0.35">
      <c r="B373" t="s">
        <v>39</v>
      </c>
      <c r="C373" t="s">
        <v>43</v>
      </c>
      <c r="D373" s="12">
        <f t="shared" si="828"/>
        <v>100.30000000000001</v>
      </c>
      <c r="E373" s="12">
        <f t="shared" si="777"/>
        <v>163.85900000000001</v>
      </c>
      <c r="F373" s="12">
        <f t="shared" si="786"/>
        <v>430.30550000000005</v>
      </c>
      <c r="G373" s="12">
        <v>22.8</v>
      </c>
      <c r="H373" s="12">
        <f t="shared" si="787"/>
        <v>30.552000000000003</v>
      </c>
      <c r="I373" s="12">
        <f t="shared" si="788"/>
        <v>82.490400000000008</v>
      </c>
      <c r="J373" s="12">
        <v>8.9</v>
      </c>
      <c r="K373" s="12">
        <f t="shared" si="789"/>
        <v>11.926000000000002</v>
      </c>
      <c r="L373" s="12">
        <f t="shared" si="832"/>
        <v>29.815000000000005</v>
      </c>
      <c r="M373" s="12">
        <v>3.9</v>
      </c>
      <c r="N373" s="12">
        <f t="shared" si="790"/>
        <v>9.2039999999999988</v>
      </c>
      <c r="O373" s="12">
        <f t="shared" si="791"/>
        <v>23.009999999999998</v>
      </c>
      <c r="P373" s="12">
        <v>3.2</v>
      </c>
      <c r="Q373" s="12">
        <f t="shared" si="753"/>
        <v>7.5519999999999996</v>
      </c>
      <c r="R373" s="12">
        <f t="shared" si="754"/>
        <v>18.88</v>
      </c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15.6</v>
      </c>
      <c r="AC373" s="12">
        <f t="shared" ref="AC373" si="921">AB373*1.34</f>
        <v>20.904</v>
      </c>
      <c r="AD373" s="12">
        <f t="shared" si="808"/>
        <v>56.440800000000003</v>
      </c>
      <c r="AE373" s="12">
        <v>9.3000000000000007</v>
      </c>
      <c r="AF373" s="12">
        <f t="shared" si="802"/>
        <v>12.462000000000002</v>
      </c>
      <c r="AG373" s="12">
        <f t="shared" si="885"/>
        <v>33.647400000000005</v>
      </c>
      <c r="AH373" s="12">
        <v>9.3000000000000007</v>
      </c>
      <c r="AI373" s="12">
        <f t="shared" si="849"/>
        <v>12.462000000000002</v>
      </c>
      <c r="AJ373" s="12">
        <f t="shared" si="850"/>
        <v>33.647400000000005</v>
      </c>
      <c r="AK373" s="12">
        <v>9</v>
      </c>
      <c r="AL373" s="12">
        <f t="shared" si="906"/>
        <v>12.06</v>
      </c>
      <c r="AM373" s="12">
        <f t="shared" si="907"/>
        <v>32.562000000000005</v>
      </c>
      <c r="AN373" s="12"/>
      <c r="AO373" s="12"/>
      <c r="AP373" s="12"/>
      <c r="AQ373" s="12"/>
      <c r="AR373" s="12"/>
      <c r="AS373" s="12"/>
      <c r="AT373" s="12">
        <v>5.4</v>
      </c>
      <c r="AU373" s="12">
        <f t="shared" ref="AU373" si="922">AT373*2.75</f>
        <v>14.850000000000001</v>
      </c>
      <c r="AV373" s="12">
        <f t="shared" si="909"/>
        <v>40.095000000000006</v>
      </c>
      <c r="AW373" s="12">
        <v>3.7</v>
      </c>
      <c r="AX373" s="12">
        <f t="shared" si="919"/>
        <v>10.175000000000001</v>
      </c>
      <c r="AY373" s="12">
        <f t="shared" si="920"/>
        <v>25.4375</v>
      </c>
      <c r="AZ373" s="12">
        <f>7.7+1.5</f>
        <v>9.1999999999999993</v>
      </c>
      <c r="BA373" s="12">
        <f t="shared" ref="BA373:BA374" si="923">AZ373*2.36</f>
        <v>21.711999999999996</v>
      </c>
      <c r="BB373" s="12">
        <f t="shared" ref="BB373:BB374" si="924">BA373*2.5</f>
        <v>54.279999999999987</v>
      </c>
      <c r="BC373" s="12"/>
      <c r="BD373" s="12"/>
      <c r="BE373" s="12"/>
      <c r="BF373" s="13"/>
      <c r="BG373" s="1">
        <f t="shared" si="784"/>
        <v>0.84</v>
      </c>
      <c r="BH373" s="12">
        <f t="shared" si="782"/>
        <v>0.16</v>
      </c>
      <c r="BI373" s="12">
        <f t="shared" si="785"/>
        <v>1</v>
      </c>
    </row>
    <row r="374" spans="2:61" x14ac:dyDescent="0.35">
      <c r="B374" t="s">
        <v>88</v>
      </c>
      <c r="C374" t="s">
        <v>127</v>
      </c>
      <c r="D374" s="12">
        <f t="shared" si="828"/>
        <v>101.80000000000001</v>
      </c>
      <c r="E374" s="12">
        <f t="shared" si="777"/>
        <v>170.57300000000004</v>
      </c>
      <c r="F374" s="12">
        <f t="shared" si="786"/>
        <v>444.84930000000003</v>
      </c>
      <c r="G374" s="12">
        <v>21.1</v>
      </c>
      <c r="H374" s="12">
        <f t="shared" si="787"/>
        <v>28.274000000000004</v>
      </c>
      <c r="I374" s="12">
        <f t="shared" si="788"/>
        <v>76.339800000000011</v>
      </c>
      <c r="J374" s="12">
        <v>14.9</v>
      </c>
      <c r="K374" s="12">
        <f t="shared" si="789"/>
        <v>19.966000000000001</v>
      </c>
      <c r="L374" s="12">
        <f t="shared" si="832"/>
        <v>49.915000000000006</v>
      </c>
      <c r="M374" s="12">
        <v>3.5</v>
      </c>
      <c r="N374" s="12">
        <f t="shared" si="790"/>
        <v>8.26</v>
      </c>
      <c r="O374" s="12">
        <f t="shared" si="791"/>
        <v>20.65</v>
      </c>
      <c r="P374" s="12">
        <v>3.5</v>
      </c>
      <c r="Q374" s="12">
        <f t="shared" si="753"/>
        <v>8.26</v>
      </c>
      <c r="R374" s="12">
        <f t="shared" si="754"/>
        <v>20.65</v>
      </c>
      <c r="S374" s="13"/>
      <c r="T374" s="13"/>
      <c r="U374" s="12"/>
      <c r="V374" s="13"/>
      <c r="W374" s="13"/>
      <c r="X374" s="12"/>
      <c r="Y374" s="13"/>
      <c r="Z374" s="13"/>
      <c r="AA374" s="12"/>
      <c r="AB374" s="12">
        <v>13.1</v>
      </c>
      <c r="AC374" s="12">
        <f t="shared" ref="AC374" si="925">AB374*1.34</f>
        <v>17.554000000000002</v>
      </c>
      <c r="AD374" s="12">
        <f t="shared" si="808"/>
        <v>47.395800000000008</v>
      </c>
      <c r="AE374" s="12">
        <v>9.6</v>
      </c>
      <c r="AF374" s="12">
        <f t="shared" si="802"/>
        <v>12.864000000000001</v>
      </c>
      <c r="AG374" s="12">
        <f t="shared" si="885"/>
        <v>34.732800000000005</v>
      </c>
      <c r="AH374" s="12">
        <v>9.4</v>
      </c>
      <c r="AI374" s="12">
        <f t="shared" si="849"/>
        <v>12.596000000000002</v>
      </c>
      <c r="AJ374" s="12">
        <f t="shared" si="850"/>
        <v>34.009200000000007</v>
      </c>
      <c r="AK374" s="12">
        <v>6.9</v>
      </c>
      <c r="AL374" s="12">
        <f t="shared" si="906"/>
        <v>9.2460000000000004</v>
      </c>
      <c r="AM374" s="12">
        <f t="shared" si="907"/>
        <v>24.964200000000002</v>
      </c>
      <c r="AN374" s="13"/>
      <c r="AO374" s="13"/>
      <c r="AP374" s="12"/>
      <c r="AQ374" s="13"/>
      <c r="AR374" s="13"/>
      <c r="AS374" s="12"/>
      <c r="AT374" s="12">
        <v>4.2</v>
      </c>
      <c r="AU374" s="12">
        <f t="shared" ref="AU374" si="926">AT374*2.75</f>
        <v>11.55</v>
      </c>
      <c r="AV374" s="12">
        <f t="shared" si="909"/>
        <v>31.185000000000002</v>
      </c>
      <c r="AW374" s="12">
        <v>13.3</v>
      </c>
      <c r="AX374" s="12">
        <f t="shared" si="919"/>
        <v>36.575000000000003</v>
      </c>
      <c r="AY374" s="12">
        <f t="shared" si="920"/>
        <v>91.4375</v>
      </c>
      <c r="AZ374" s="13">
        <v>2.2999999999999998</v>
      </c>
      <c r="BA374" s="12">
        <f t="shared" si="923"/>
        <v>5.427999999999999</v>
      </c>
      <c r="BB374" s="12">
        <f t="shared" si="924"/>
        <v>13.569999999999997</v>
      </c>
      <c r="BC374" s="13">
        <f>9.1+7</f>
        <v>16.100000000000001</v>
      </c>
      <c r="BD374" s="12">
        <f t="shared" ref="BD374:BD380" si="927">BC374*0.6</f>
        <v>9.66</v>
      </c>
      <c r="BE374" s="12">
        <f t="shared" ref="BE374:BE380" si="928">BD374*2.5</f>
        <v>24.15</v>
      </c>
      <c r="BF374" s="13"/>
      <c r="BG374" s="1">
        <f t="shared" si="784"/>
        <v>0.78</v>
      </c>
      <c r="BH374" s="12">
        <f t="shared" si="782"/>
        <v>0.22</v>
      </c>
      <c r="BI374" s="12">
        <f t="shared" si="785"/>
        <v>1</v>
      </c>
    </row>
    <row r="375" spans="2:61" x14ac:dyDescent="0.35">
      <c r="B375" t="s">
        <v>39</v>
      </c>
      <c r="C375" t="s">
        <v>117</v>
      </c>
      <c r="D375" s="12">
        <f t="shared" si="828"/>
        <v>102</v>
      </c>
      <c r="E375" s="12">
        <f t="shared" si="777"/>
        <v>165.25200000000001</v>
      </c>
      <c r="F375" s="12">
        <f t="shared" si="786"/>
        <v>434.10540000000003</v>
      </c>
      <c r="G375" s="12">
        <v>24.4</v>
      </c>
      <c r="H375" s="12">
        <f t="shared" si="787"/>
        <v>32.695999999999998</v>
      </c>
      <c r="I375" s="12">
        <f t="shared" si="788"/>
        <v>88.279200000000003</v>
      </c>
      <c r="J375" s="12">
        <v>10.7</v>
      </c>
      <c r="K375" s="12">
        <f t="shared" si="789"/>
        <v>14.337999999999999</v>
      </c>
      <c r="L375" s="12">
        <f t="shared" si="832"/>
        <v>35.844999999999999</v>
      </c>
      <c r="M375" s="12">
        <v>4.9000000000000004</v>
      </c>
      <c r="N375" s="12">
        <f t="shared" si="790"/>
        <v>11.564</v>
      </c>
      <c r="O375" s="12">
        <f t="shared" si="791"/>
        <v>28.91</v>
      </c>
      <c r="P375" s="12">
        <v>4.0999999999999996</v>
      </c>
      <c r="Q375" s="12">
        <f t="shared" si="753"/>
        <v>9.6759999999999984</v>
      </c>
      <c r="R375" s="12">
        <f t="shared" si="754"/>
        <v>24.189999999999998</v>
      </c>
      <c r="S375" s="12"/>
      <c r="T375" s="12"/>
      <c r="U375" s="12"/>
      <c r="V375" s="12"/>
      <c r="W375" s="12"/>
      <c r="X375" s="12"/>
      <c r="Y375" s="12">
        <v>2.7</v>
      </c>
      <c r="Z375" s="12">
        <f>Y375*2.36</f>
        <v>6.3719999999999999</v>
      </c>
      <c r="AA375" s="12">
        <f t="shared" ref="AA375" si="929">Z375*2.5</f>
        <v>15.93</v>
      </c>
      <c r="AB375" s="12">
        <v>13.5</v>
      </c>
      <c r="AC375" s="12">
        <f t="shared" ref="AC375" si="930">AB375*1.34</f>
        <v>18.09</v>
      </c>
      <c r="AD375" s="12">
        <f t="shared" si="808"/>
        <v>48.843000000000004</v>
      </c>
      <c r="AE375" s="12">
        <v>10.199999999999999</v>
      </c>
      <c r="AF375" s="12">
        <f t="shared" si="802"/>
        <v>13.667999999999999</v>
      </c>
      <c r="AG375" s="12">
        <f t="shared" si="885"/>
        <v>36.903599999999997</v>
      </c>
      <c r="AH375" s="12">
        <v>9.9</v>
      </c>
      <c r="AI375" s="12">
        <f t="shared" si="849"/>
        <v>13.266000000000002</v>
      </c>
      <c r="AJ375" s="12">
        <f t="shared" si="850"/>
        <v>35.818200000000004</v>
      </c>
      <c r="AK375" s="12">
        <v>9.8000000000000007</v>
      </c>
      <c r="AL375" s="12">
        <f t="shared" si="906"/>
        <v>13.132000000000001</v>
      </c>
      <c r="AM375" s="12">
        <f t="shared" si="907"/>
        <v>35.456400000000009</v>
      </c>
      <c r="AN375" s="12"/>
      <c r="AO375" s="12"/>
      <c r="AP375" s="12"/>
      <c r="AQ375" s="12"/>
      <c r="AR375" s="12"/>
      <c r="AS375" s="12"/>
      <c r="AT375" s="12">
        <v>5.0999999999999996</v>
      </c>
      <c r="AU375" s="12">
        <f t="shared" ref="AU375" si="931">AT375*2.75</f>
        <v>14.024999999999999</v>
      </c>
      <c r="AV375" s="12">
        <f t="shared" si="909"/>
        <v>37.8675</v>
      </c>
      <c r="AW375" s="12">
        <v>6.7</v>
      </c>
      <c r="AX375" s="12">
        <f t="shared" si="919"/>
        <v>18.425000000000001</v>
      </c>
      <c r="AY375" s="12">
        <f t="shared" si="920"/>
        <v>46.0625</v>
      </c>
      <c r="AZ375" s="12"/>
      <c r="BA375" s="12"/>
      <c r="BB375" s="12"/>
      <c r="BC375" s="12">
        <v>13.6</v>
      </c>
      <c r="BD375" s="12">
        <f t="shared" si="927"/>
        <v>8.16</v>
      </c>
      <c r="BE375" s="12">
        <f t="shared" si="928"/>
        <v>20.399999999999999</v>
      </c>
      <c r="BF375" s="13"/>
      <c r="BG375" s="1">
        <f t="shared" si="784"/>
        <v>0.78</v>
      </c>
      <c r="BH375" s="12">
        <f t="shared" si="782"/>
        <v>0.22</v>
      </c>
      <c r="BI375" s="12">
        <f t="shared" si="785"/>
        <v>1</v>
      </c>
    </row>
    <row r="376" spans="2:61" x14ac:dyDescent="0.35">
      <c r="B376" t="s">
        <v>78</v>
      </c>
      <c r="C376" t="s">
        <v>79</v>
      </c>
      <c r="D376" s="12">
        <f t="shared" si="828"/>
        <v>103.80000000000001</v>
      </c>
      <c r="E376" s="12">
        <f t="shared" si="777"/>
        <v>160.69230000000002</v>
      </c>
      <c r="F376" s="12">
        <f t="shared" si="786"/>
        <v>423.02281400000004</v>
      </c>
      <c r="G376" s="12">
        <v>28.408000000000001</v>
      </c>
      <c r="H376" s="12">
        <f t="shared" si="787"/>
        <v>38.066720000000004</v>
      </c>
      <c r="I376" s="12">
        <f t="shared" si="788"/>
        <v>102.78014400000002</v>
      </c>
      <c r="J376" s="12">
        <v>7.1020000000000003</v>
      </c>
      <c r="K376" s="12">
        <f t="shared" si="789"/>
        <v>9.5166800000000009</v>
      </c>
      <c r="L376" s="12">
        <f t="shared" si="832"/>
        <v>23.791700000000002</v>
      </c>
      <c r="M376" s="12">
        <v>3.71</v>
      </c>
      <c r="N376" s="12">
        <f t="shared" si="790"/>
        <v>8.7555999999999994</v>
      </c>
      <c r="O376" s="12">
        <f t="shared" si="791"/>
        <v>21.888999999999999</v>
      </c>
      <c r="P376" s="12">
        <v>3.27</v>
      </c>
      <c r="Q376" s="12">
        <f t="shared" si="753"/>
        <v>7.7172000000000001</v>
      </c>
      <c r="R376" s="12">
        <f t="shared" si="754"/>
        <v>19.292999999999999</v>
      </c>
      <c r="S376" s="12"/>
      <c r="T376" s="12"/>
      <c r="U376" s="12"/>
      <c r="V376" s="12"/>
      <c r="W376" s="12"/>
      <c r="X376" s="12"/>
      <c r="Y376" s="12"/>
      <c r="Z376" s="12"/>
      <c r="AA376" s="12"/>
      <c r="AB376" s="12">
        <v>14.33</v>
      </c>
      <c r="AC376" s="12">
        <f t="shared" ref="AC376" si="932">AB376*1.34</f>
        <v>19.202200000000001</v>
      </c>
      <c r="AD376" s="12">
        <f t="shared" si="808"/>
        <v>51.845940000000006</v>
      </c>
      <c r="AE376" s="12">
        <v>13.65</v>
      </c>
      <c r="AF376" s="12">
        <f t="shared" si="802"/>
        <v>18.291</v>
      </c>
      <c r="AG376" s="12">
        <f t="shared" si="885"/>
        <v>49.385700000000007</v>
      </c>
      <c r="AH376" s="12">
        <v>12.14</v>
      </c>
      <c r="AI376" s="12">
        <f t="shared" si="849"/>
        <v>16.267600000000002</v>
      </c>
      <c r="AJ376" s="12">
        <f t="shared" si="850"/>
        <v>43.922520000000006</v>
      </c>
      <c r="AK376" s="12">
        <v>10.92</v>
      </c>
      <c r="AL376" s="12">
        <f t="shared" si="906"/>
        <v>14.632800000000001</v>
      </c>
      <c r="AM376" s="12">
        <f t="shared" si="907"/>
        <v>39.508560000000003</v>
      </c>
      <c r="AN376" s="12"/>
      <c r="AO376" s="12"/>
      <c r="AP376" s="12"/>
      <c r="AQ376" s="12"/>
      <c r="AR376" s="12"/>
      <c r="AS376" s="12"/>
      <c r="AT376" s="12"/>
      <c r="AU376" s="12"/>
      <c r="AV376" s="12"/>
      <c r="AW376" s="12">
        <v>10.27</v>
      </c>
      <c r="AX376" s="12">
        <f t="shared" si="919"/>
        <v>28.2425</v>
      </c>
      <c r="AY376" s="12">
        <f t="shared" si="920"/>
        <v>70.606250000000003</v>
      </c>
      <c r="AZ376" s="12"/>
      <c r="BA376" s="12"/>
      <c r="BB376" s="12"/>
      <c r="BC376" s="12">
        <v>10.67</v>
      </c>
      <c r="BD376" s="12">
        <f t="shared" si="927"/>
        <v>6.4020000000000001</v>
      </c>
      <c r="BE376" s="12">
        <f t="shared" si="928"/>
        <v>16.004999999999999</v>
      </c>
      <c r="BF376" s="13"/>
      <c r="BG376" s="1">
        <f t="shared" si="784"/>
        <v>0.86</v>
      </c>
      <c r="BH376" s="12">
        <f t="shared" si="782"/>
        <v>0.14000000000000001</v>
      </c>
      <c r="BI376" s="12">
        <f t="shared" si="785"/>
        <v>1</v>
      </c>
    </row>
    <row r="377" spans="2:61" x14ac:dyDescent="0.35">
      <c r="B377" t="s">
        <v>69</v>
      </c>
      <c r="C377" t="s">
        <v>70</v>
      </c>
      <c r="D377" s="12">
        <f t="shared" si="828"/>
        <v>104</v>
      </c>
      <c r="E377" s="12">
        <f t="shared" si="777"/>
        <v>168.0985</v>
      </c>
      <c r="F377" s="12">
        <f t="shared" si="786"/>
        <v>444.08245000000011</v>
      </c>
      <c r="G377" s="12">
        <v>26.85</v>
      </c>
      <c r="H377" s="12">
        <f t="shared" si="787"/>
        <v>35.979000000000006</v>
      </c>
      <c r="I377" s="12">
        <f t="shared" si="788"/>
        <v>97.143300000000025</v>
      </c>
      <c r="J377" s="12">
        <v>11.7</v>
      </c>
      <c r="K377" s="12">
        <f t="shared" si="789"/>
        <v>15.678000000000001</v>
      </c>
      <c r="L377" s="12">
        <f t="shared" si="832"/>
        <v>39.195</v>
      </c>
      <c r="M377" s="12">
        <v>4.4000000000000004</v>
      </c>
      <c r="N377" s="12">
        <f t="shared" si="790"/>
        <v>10.384</v>
      </c>
      <c r="O377" s="12">
        <f t="shared" si="791"/>
        <v>25.96</v>
      </c>
      <c r="P377" s="12">
        <v>3.8</v>
      </c>
      <c r="Q377" s="12">
        <f t="shared" si="753"/>
        <v>8.968</v>
      </c>
      <c r="R377" s="12">
        <f t="shared" si="754"/>
        <v>22.42</v>
      </c>
      <c r="S377" s="12"/>
      <c r="T377" s="12"/>
      <c r="U377" s="12"/>
      <c r="V377" s="12"/>
      <c r="W377" s="12"/>
      <c r="X377" s="12"/>
      <c r="Y377" s="12"/>
      <c r="Z377" s="12"/>
      <c r="AA377" s="12"/>
      <c r="AB377" s="12">
        <v>14.05</v>
      </c>
      <c r="AC377" s="12">
        <f t="shared" ref="AC377" si="933">AB377*1.34</f>
        <v>18.827000000000002</v>
      </c>
      <c r="AD377" s="12">
        <f t="shared" si="808"/>
        <v>50.832900000000009</v>
      </c>
      <c r="AE377" s="12">
        <v>10.45</v>
      </c>
      <c r="AF377" s="12">
        <f t="shared" si="802"/>
        <v>14.003</v>
      </c>
      <c r="AG377" s="12">
        <f t="shared" si="885"/>
        <v>37.808100000000003</v>
      </c>
      <c r="AH377" s="12">
        <v>10.050000000000001</v>
      </c>
      <c r="AI377" s="12">
        <f t="shared" si="849"/>
        <v>13.467000000000002</v>
      </c>
      <c r="AJ377" s="12">
        <f t="shared" si="850"/>
        <v>36.360900000000008</v>
      </c>
      <c r="AK377" s="12">
        <v>8.25</v>
      </c>
      <c r="AL377" s="12">
        <f t="shared" si="906"/>
        <v>11.055000000000001</v>
      </c>
      <c r="AM377" s="12">
        <f t="shared" si="907"/>
        <v>29.848500000000005</v>
      </c>
      <c r="AN377" s="12"/>
      <c r="AO377" s="12"/>
      <c r="AP377" s="12"/>
      <c r="AQ377" s="12"/>
      <c r="AR377" s="12"/>
      <c r="AS377" s="12"/>
      <c r="AT377" s="12">
        <v>9.4</v>
      </c>
      <c r="AU377" s="12">
        <f t="shared" ref="AU377" si="934">AT377*2.75</f>
        <v>25.85</v>
      </c>
      <c r="AV377" s="12">
        <f>AU377*2.7</f>
        <v>69.795000000000002</v>
      </c>
      <c r="AW377" s="12">
        <v>5.05</v>
      </c>
      <c r="AX377" s="12">
        <f t="shared" si="919"/>
        <v>13.887499999999999</v>
      </c>
      <c r="AY377" s="12">
        <f t="shared" si="920"/>
        <v>34.71875</v>
      </c>
      <c r="AZ377" s="12"/>
      <c r="BA377" s="12"/>
      <c r="BB377" s="12"/>
      <c r="BC377" s="12">
        <v>95</v>
      </c>
      <c r="BD377" s="12">
        <f t="shared" si="927"/>
        <v>57</v>
      </c>
      <c r="BE377" s="12">
        <f t="shared" si="928"/>
        <v>142.5</v>
      </c>
      <c r="BF377" s="13"/>
      <c r="BG377" s="1">
        <f t="shared" si="784"/>
        <v>0.81</v>
      </c>
      <c r="BH377" s="12">
        <f t="shared" si="782"/>
        <v>0.19</v>
      </c>
      <c r="BI377" s="12">
        <f t="shared" si="785"/>
        <v>1</v>
      </c>
    </row>
    <row r="378" spans="2:61" x14ac:dyDescent="0.35">
      <c r="B378" t="s">
        <v>121</v>
      </c>
      <c r="C378" t="s">
        <v>122</v>
      </c>
      <c r="D378" s="12">
        <f t="shared" si="828"/>
        <v>104.08</v>
      </c>
      <c r="E378" s="12">
        <f t="shared" si="777"/>
        <v>162.73580000000001</v>
      </c>
      <c r="F378" s="12">
        <f t="shared" si="786"/>
        <v>427.01132400000012</v>
      </c>
      <c r="G378" s="12">
        <v>30.207999999999998</v>
      </c>
      <c r="H378" s="12">
        <f t="shared" si="787"/>
        <v>40.478720000000003</v>
      </c>
      <c r="I378" s="12">
        <f t="shared" si="788"/>
        <v>109.29254400000002</v>
      </c>
      <c r="J378" s="12">
        <v>7.5519999999999996</v>
      </c>
      <c r="K378" s="12">
        <f t="shared" si="789"/>
        <v>10.119680000000001</v>
      </c>
      <c r="L378" s="12">
        <f t="shared" si="832"/>
        <v>25.299200000000003</v>
      </c>
      <c r="M378" s="12">
        <v>9.0500000000000007</v>
      </c>
      <c r="N378" s="12">
        <f t="shared" si="790"/>
        <v>21.358000000000001</v>
      </c>
      <c r="O378" s="12">
        <f t="shared" si="791"/>
        <v>53.395000000000003</v>
      </c>
      <c r="P378" s="12">
        <v>3.99</v>
      </c>
      <c r="Q378" s="12">
        <f t="shared" si="753"/>
        <v>9.4163999999999994</v>
      </c>
      <c r="R378" s="12">
        <f t="shared" si="754"/>
        <v>23.540999999999997</v>
      </c>
      <c r="S378" s="12"/>
      <c r="T378" s="12"/>
      <c r="U378" s="12"/>
      <c r="V378" s="12"/>
      <c r="W378" s="12"/>
      <c r="X378" s="12"/>
      <c r="Y378" s="12">
        <v>2.09</v>
      </c>
      <c r="Z378" s="12">
        <f>Y378*2.36</f>
        <v>4.9323999999999995</v>
      </c>
      <c r="AA378" s="12">
        <f t="shared" ref="AA378" si="935">Z378*2.5</f>
        <v>12.331</v>
      </c>
      <c r="AB378" s="12">
        <v>17.45</v>
      </c>
      <c r="AC378" s="12">
        <f t="shared" ref="AC378" si="936">AB378*1.34</f>
        <v>23.382999999999999</v>
      </c>
      <c r="AD378" s="12">
        <f t="shared" si="808"/>
        <v>63.134100000000004</v>
      </c>
      <c r="AE378" s="12">
        <v>14.61</v>
      </c>
      <c r="AF378" s="12">
        <f t="shared" si="802"/>
        <v>19.577400000000001</v>
      </c>
      <c r="AG378" s="12">
        <f t="shared" si="885"/>
        <v>52.858980000000003</v>
      </c>
      <c r="AH378" s="12">
        <v>13</v>
      </c>
      <c r="AI378" s="12">
        <f t="shared" si="849"/>
        <v>17.420000000000002</v>
      </c>
      <c r="AJ378" s="12">
        <f t="shared" si="850"/>
        <v>47.034000000000006</v>
      </c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>
        <v>4.0599999999999996</v>
      </c>
      <c r="AX378" s="12">
        <f t="shared" si="919"/>
        <v>11.164999999999999</v>
      </c>
      <c r="AY378" s="12">
        <f t="shared" si="920"/>
        <v>27.912499999999998</v>
      </c>
      <c r="AZ378" s="12">
        <v>2.0699999999999998</v>
      </c>
      <c r="BA378" s="12">
        <f>AZ378*2.36</f>
        <v>4.8851999999999993</v>
      </c>
      <c r="BB378" s="12">
        <f t="shared" ref="BB378" si="937">BA378*2.5</f>
        <v>12.212999999999997</v>
      </c>
      <c r="BC378" s="12">
        <v>88.96</v>
      </c>
      <c r="BD378" s="12">
        <f t="shared" si="927"/>
        <v>53.375999999999998</v>
      </c>
      <c r="BE378" s="12">
        <f t="shared" si="928"/>
        <v>133.44</v>
      </c>
      <c r="BF378" s="13"/>
      <c r="BG378" s="1">
        <f t="shared" si="784"/>
        <v>0.78</v>
      </c>
      <c r="BH378" s="12">
        <f t="shared" si="782"/>
        <v>0.22</v>
      </c>
      <c r="BI378" s="12">
        <f t="shared" si="785"/>
        <v>1</v>
      </c>
    </row>
    <row r="379" spans="2:61" x14ac:dyDescent="0.35">
      <c r="B379" t="s">
        <v>119</v>
      </c>
      <c r="C379" t="s">
        <v>118</v>
      </c>
      <c r="D379" s="12">
        <f t="shared" si="828"/>
        <v>104.09</v>
      </c>
      <c r="E379" s="12">
        <f t="shared" si="777"/>
        <v>162.49719999999999</v>
      </c>
      <c r="F379" s="12">
        <f t="shared" si="786"/>
        <v>429.2557599999999</v>
      </c>
      <c r="G379" s="12">
        <v>29.18</v>
      </c>
      <c r="H379" s="12">
        <f t="shared" si="787"/>
        <v>39.101199999999999</v>
      </c>
      <c r="I379" s="12">
        <f t="shared" si="788"/>
        <v>105.57324</v>
      </c>
      <c r="J379" s="12">
        <v>10.25</v>
      </c>
      <c r="K379" s="12">
        <f t="shared" si="789"/>
        <v>13.735000000000001</v>
      </c>
      <c r="L379" s="12">
        <f t="shared" si="832"/>
        <v>34.337500000000006</v>
      </c>
      <c r="M379" s="12">
        <v>4.01</v>
      </c>
      <c r="N379" s="12">
        <f t="shared" si="790"/>
        <v>9.4635999999999996</v>
      </c>
      <c r="O379" s="12">
        <f t="shared" si="791"/>
        <v>23.658999999999999</v>
      </c>
      <c r="P379" s="12">
        <v>3.93</v>
      </c>
      <c r="Q379" s="12">
        <f t="shared" si="753"/>
        <v>9.274799999999999</v>
      </c>
      <c r="R379" s="12">
        <f t="shared" si="754"/>
        <v>23.186999999999998</v>
      </c>
      <c r="S379" s="12"/>
      <c r="T379" s="12"/>
      <c r="U379" s="12"/>
      <c r="V379" s="12"/>
      <c r="W379" s="12"/>
      <c r="X379" s="12"/>
      <c r="Y379" s="12"/>
      <c r="Z379" s="12"/>
      <c r="AA379" s="12"/>
      <c r="AB379" s="12">
        <v>15.68</v>
      </c>
      <c r="AC379" s="12">
        <f t="shared" ref="AC379" si="938">AB379*1.34</f>
        <v>21.011200000000002</v>
      </c>
      <c r="AD379" s="12">
        <f t="shared" si="808"/>
        <v>56.730240000000009</v>
      </c>
      <c r="AE379" s="12">
        <v>11.12</v>
      </c>
      <c r="AF379" s="12">
        <f t="shared" si="802"/>
        <v>14.9008</v>
      </c>
      <c r="AG379" s="12">
        <f t="shared" si="885"/>
        <v>40.23216</v>
      </c>
      <c r="AH379" s="12">
        <v>9.8699999999999992</v>
      </c>
      <c r="AI379" s="12">
        <f t="shared" si="849"/>
        <v>13.2258</v>
      </c>
      <c r="AJ379" s="12">
        <f t="shared" si="850"/>
        <v>35.70966</v>
      </c>
      <c r="AK379" s="12">
        <v>9.4700000000000006</v>
      </c>
      <c r="AL379" s="12">
        <f t="shared" ref="AL379:AL380" si="939">AK379*1.34</f>
        <v>12.689800000000002</v>
      </c>
      <c r="AM379" s="12">
        <f t="shared" ref="AM379:AM380" si="940">AL379*2.7</f>
        <v>34.262460000000004</v>
      </c>
      <c r="AN379" s="12"/>
      <c r="AO379" s="12"/>
      <c r="AP379" s="12"/>
      <c r="AQ379" s="12"/>
      <c r="AR379" s="12"/>
      <c r="AS379" s="12"/>
      <c r="AT379" s="12">
        <v>5.14</v>
      </c>
      <c r="AU379" s="12">
        <f t="shared" ref="AU379" si="941">AT379*2.75</f>
        <v>14.135</v>
      </c>
      <c r="AV379" s="12">
        <f t="shared" ref="AV379:AV384" si="942">AU379*2.7</f>
        <v>38.164500000000004</v>
      </c>
      <c r="AW379" s="12">
        <v>5.44</v>
      </c>
      <c r="AX379" s="12">
        <f t="shared" si="919"/>
        <v>14.96</v>
      </c>
      <c r="AY379" s="12">
        <f t="shared" si="920"/>
        <v>37.400000000000006</v>
      </c>
      <c r="AZ379" s="12"/>
      <c r="BA379" s="12"/>
      <c r="BB379" s="12"/>
      <c r="BC379" s="12">
        <v>57.25</v>
      </c>
      <c r="BD379" s="12">
        <f t="shared" si="927"/>
        <v>34.35</v>
      </c>
      <c r="BE379" s="12">
        <f t="shared" si="928"/>
        <v>85.875</v>
      </c>
      <c r="BF379" s="13"/>
      <c r="BG379" s="1">
        <f t="shared" si="784"/>
        <v>0.83</v>
      </c>
      <c r="BH379" s="12">
        <f t="shared" si="782"/>
        <v>0.17</v>
      </c>
      <c r="BI379" s="12">
        <f t="shared" si="785"/>
        <v>1</v>
      </c>
    </row>
    <row r="380" spans="2:61" x14ac:dyDescent="0.35">
      <c r="B380" t="s">
        <v>69</v>
      </c>
      <c r="C380" t="s">
        <v>70</v>
      </c>
      <c r="D380" s="12">
        <f t="shared" si="828"/>
        <v>104.44999999999999</v>
      </c>
      <c r="E380" s="12">
        <f t="shared" si="777"/>
        <v>165.97149999999999</v>
      </c>
      <c r="F380" s="12">
        <f t="shared" si="786"/>
        <v>437.40835000000004</v>
      </c>
      <c r="G380" s="12">
        <v>24.5</v>
      </c>
      <c r="H380" s="12">
        <f t="shared" si="787"/>
        <v>32.830000000000005</v>
      </c>
      <c r="I380" s="12">
        <f t="shared" si="788"/>
        <v>88.64100000000002</v>
      </c>
      <c r="J380" s="12">
        <v>12.8</v>
      </c>
      <c r="K380" s="12">
        <f t="shared" si="789"/>
        <v>17.152000000000001</v>
      </c>
      <c r="L380" s="12">
        <f t="shared" si="832"/>
        <v>42.88</v>
      </c>
      <c r="M380" s="12">
        <v>4.2</v>
      </c>
      <c r="N380" s="12">
        <f t="shared" si="790"/>
        <v>9.911999999999999</v>
      </c>
      <c r="O380" s="12">
        <f t="shared" si="791"/>
        <v>24.779999999999998</v>
      </c>
      <c r="P380" s="12">
        <v>3.95</v>
      </c>
      <c r="Q380" s="12">
        <f t="shared" ref="Q380:Q426" si="943">P380*2.36</f>
        <v>9.3219999999999992</v>
      </c>
      <c r="R380" s="12">
        <f t="shared" ref="R380:R384" si="944">Q380*2.5</f>
        <v>23.305</v>
      </c>
      <c r="S380" s="12"/>
      <c r="T380" s="12"/>
      <c r="U380" s="12"/>
      <c r="V380" s="12"/>
      <c r="W380" s="12"/>
      <c r="X380" s="12"/>
      <c r="Y380" s="12"/>
      <c r="Z380" s="12"/>
      <c r="AA380" s="12"/>
      <c r="AB380" s="12">
        <v>16.649999999999999</v>
      </c>
      <c r="AC380" s="12">
        <f t="shared" ref="AC380" si="945">AB380*1.34</f>
        <v>22.311</v>
      </c>
      <c r="AD380" s="12">
        <f t="shared" si="808"/>
        <v>60.239700000000006</v>
      </c>
      <c r="AE380" s="12">
        <v>10.5</v>
      </c>
      <c r="AF380" s="12">
        <f t="shared" si="802"/>
        <v>14.07</v>
      </c>
      <c r="AG380" s="12">
        <f t="shared" si="885"/>
        <v>37.989000000000004</v>
      </c>
      <c r="AH380" s="12">
        <v>10.3</v>
      </c>
      <c r="AI380" s="12">
        <f t="shared" si="849"/>
        <v>13.802000000000001</v>
      </c>
      <c r="AJ380" s="12">
        <f t="shared" si="850"/>
        <v>37.265400000000007</v>
      </c>
      <c r="AK380" s="12">
        <v>9</v>
      </c>
      <c r="AL380" s="12">
        <f t="shared" si="939"/>
        <v>12.06</v>
      </c>
      <c r="AM380" s="12">
        <f t="shared" si="940"/>
        <v>32.562000000000005</v>
      </c>
      <c r="AN380" s="12"/>
      <c r="AO380" s="12"/>
      <c r="AP380" s="12"/>
      <c r="AQ380" s="12"/>
      <c r="AR380" s="12"/>
      <c r="AS380" s="12"/>
      <c r="AT380" s="12">
        <v>6.3</v>
      </c>
      <c r="AU380" s="12">
        <f t="shared" ref="AU380" si="946">AT380*2.75</f>
        <v>17.324999999999999</v>
      </c>
      <c r="AV380" s="12">
        <f t="shared" si="942"/>
        <v>46.777500000000003</v>
      </c>
      <c r="AW380" s="12">
        <v>6.25</v>
      </c>
      <c r="AX380" s="12">
        <f t="shared" si="919"/>
        <v>17.1875</v>
      </c>
      <c r="AY380" s="12">
        <f t="shared" si="920"/>
        <v>42.96875</v>
      </c>
      <c r="AZ380" s="12"/>
      <c r="BA380" s="12"/>
      <c r="BB380" s="12"/>
      <c r="BC380" s="12">
        <f>94+25.8</f>
        <v>119.8</v>
      </c>
      <c r="BD380" s="12">
        <f t="shared" si="927"/>
        <v>71.88</v>
      </c>
      <c r="BE380" s="12">
        <f t="shared" si="928"/>
        <v>179.7</v>
      </c>
      <c r="BF380" s="13"/>
      <c r="BG380" s="1">
        <f t="shared" si="784"/>
        <v>0.8</v>
      </c>
      <c r="BH380" s="12">
        <f t="shared" si="782"/>
        <v>0.2</v>
      </c>
      <c r="BI380" s="12">
        <f t="shared" si="785"/>
        <v>1</v>
      </c>
    </row>
    <row r="381" spans="2:61" x14ac:dyDescent="0.35">
      <c r="B381" t="s">
        <v>88</v>
      </c>
      <c r="C381" t="s">
        <v>89</v>
      </c>
      <c r="D381" s="12">
        <f t="shared" si="828"/>
        <v>104.83</v>
      </c>
      <c r="E381" s="12">
        <f t="shared" si="777"/>
        <v>171.87230000000002</v>
      </c>
      <c r="F381" s="12">
        <f t="shared" si="786"/>
        <v>455.73663000000005</v>
      </c>
      <c r="G381" s="12">
        <v>35.6</v>
      </c>
      <c r="H381" s="12">
        <f t="shared" si="787"/>
        <v>47.704000000000008</v>
      </c>
      <c r="I381" s="12">
        <f t="shared" si="788"/>
        <v>128.80080000000004</v>
      </c>
      <c r="J381" s="12">
        <v>8.9</v>
      </c>
      <c r="K381" s="12">
        <f t="shared" si="789"/>
        <v>11.926000000000002</v>
      </c>
      <c r="L381" s="12">
        <f t="shared" si="832"/>
        <v>29.815000000000005</v>
      </c>
      <c r="M381" s="12">
        <v>4.68</v>
      </c>
      <c r="N381" s="12">
        <f t="shared" si="790"/>
        <v>11.044799999999999</v>
      </c>
      <c r="O381" s="12">
        <f t="shared" si="791"/>
        <v>27.611999999999995</v>
      </c>
      <c r="P381" s="12">
        <v>4.3600000000000003</v>
      </c>
      <c r="Q381" s="12">
        <f t="shared" si="943"/>
        <v>10.2896</v>
      </c>
      <c r="R381" s="12">
        <f t="shared" si="944"/>
        <v>25.724</v>
      </c>
      <c r="S381" s="12"/>
      <c r="T381" s="12"/>
      <c r="U381" s="12"/>
      <c r="V381" s="12"/>
      <c r="W381" s="12"/>
      <c r="X381" s="12"/>
      <c r="Y381" s="12"/>
      <c r="Z381" s="12"/>
      <c r="AA381" s="12"/>
      <c r="AB381" s="12">
        <v>12.56</v>
      </c>
      <c r="AC381" s="12">
        <f t="shared" ref="AC381" si="947">AB381*1.34</f>
        <v>16.830400000000001</v>
      </c>
      <c r="AD381" s="12">
        <f t="shared" si="808"/>
        <v>45.442080000000004</v>
      </c>
      <c r="AE381" s="12">
        <v>9.59</v>
      </c>
      <c r="AF381" s="12">
        <f t="shared" si="802"/>
        <v>12.8506</v>
      </c>
      <c r="AG381" s="12">
        <f t="shared" si="885"/>
        <v>34.696620000000003</v>
      </c>
      <c r="AH381" s="12">
        <v>9.2799999999999994</v>
      </c>
      <c r="AI381" s="12">
        <f t="shared" si="849"/>
        <v>12.4352</v>
      </c>
      <c r="AJ381" s="12">
        <f t="shared" si="850"/>
        <v>33.575040000000001</v>
      </c>
      <c r="AK381" s="12">
        <f>4.13+2.79</f>
        <v>6.92</v>
      </c>
      <c r="AL381" s="12">
        <f t="shared" ref="AL381" si="948">AK381*2.75</f>
        <v>19.03</v>
      </c>
      <c r="AM381" s="12">
        <f>AL381*2.7</f>
        <v>51.381000000000007</v>
      </c>
      <c r="AN381" s="12">
        <v>4.13</v>
      </c>
      <c r="AO381" s="12">
        <f t="shared" ref="AO381" si="949">AN381*1.34</f>
        <v>5.5342000000000002</v>
      </c>
      <c r="AP381" s="12">
        <f>AO381*2.7</f>
        <v>14.942340000000002</v>
      </c>
      <c r="AQ381" s="12"/>
      <c r="AR381" s="12"/>
      <c r="AS381" s="12"/>
      <c r="AT381" s="12">
        <v>5.78</v>
      </c>
      <c r="AU381" s="12">
        <f t="shared" ref="AU381" si="950">AT381*2.75</f>
        <v>15.895000000000001</v>
      </c>
      <c r="AV381" s="12">
        <f t="shared" si="942"/>
        <v>42.916500000000006</v>
      </c>
      <c r="AW381" s="12">
        <v>3.03</v>
      </c>
      <c r="AX381" s="12">
        <f t="shared" si="919"/>
        <v>8.3324999999999996</v>
      </c>
      <c r="AY381" s="12">
        <f t="shared" si="920"/>
        <v>20.831249999999997</v>
      </c>
      <c r="AZ381" s="12"/>
      <c r="BA381" s="12"/>
      <c r="BB381" s="12"/>
      <c r="BC381" s="12"/>
      <c r="BD381" s="12"/>
      <c r="BE381" s="12"/>
      <c r="BF381" s="13"/>
      <c r="BG381" s="1">
        <f t="shared" si="784"/>
        <v>0.83</v>
      </c>
      <c r="BH381" s="12">
        <f t="shared" si="782"/>
        <v>0.17</v>
      </c>
      <c r="BI381" s="12">
        <f t="shared" si="785"/>
        <v>1</v>
      </c>
    </row>
    <row r="382" spans="2:61" x14ac:dyDescent="0.35">
      <c r="C382" t="s">
        <v>48</v>
      </c>
      <c r="D382" s="12">
        <f t="shared" si="828"/>
        <v>104.89000000000001</v>
      </c>
      <c r="E382" s="12">
        <f t="shared" si="777"/>
        <v>167.8862</v>
      </c>
      <c r="F382" s="12">
        <f t="shared" si="786"/>
        <v>443.68272000000002</v>
      </c>
      <c r="G382" s="12">
        <v>31.69</v>
      </c>
      <c r="H382" s="12">
        <f t="shared" si="787"/>
        <v>42.464600000000004</v>
      </c>
      <c r="I382" s="12">
        <f t="shared" si="788"/>
        <v>114.65442000000002</v>
      </c>
      <c r="J382" s="12">
        <v>10.89</v>
      </c>
      <c r="K382" s="12">
        <f t="shared" si="789"/>
        <v>14.592600000000001</v>
      </c>
      <c r="L382" s="12">
        <f t="shared" si="832"/>
        <v>36.481500000000004</v>
      </c>
      <c r="M382" s="12">
        <v>4.0599999999999996</v>
      </c>
      <c r="N382" s="12">
        <f t="shared" si="790"/>
        <v>9.5815999999999981</v>
      </c>
      <c r="O382" s="12">
        <f t="shared" si="791"/>
        <v>23.953999999999994</v>
      </c>
      <c r="P382" s="12">
        <v>3.44</v>
      </c>
      <c r="Q382" s="12">
        <f t="shared" si="943"/>
        <v>8.1183999999999994</v>
      </c>
      <c r="R382" s="12">
        <f t="shared" si="944"/>
        <v>20.295999999999999</v>
      </c>
      <c r="S382" s="12"/>
      <c r="T382" s="12"/>
      <c r="U382" s="12"/>
      <c r="V382" s="12"/>
      <c r="W382" s="12"/>
      <c r="X382" s="12"/>
      <c r="Y382" s="12"/>
      <c r="Z382" s="12"/>
      <c r="AA382" s="12"/>
      <c r="AB382" s="12">
        <v>13.24</v>
      </c>
      <c r="AC382" s="12">
        <f t="shared" ref="AC382" si="951">AB382*1.34</f>
        <v>17.741600000000002</v>
      </c>
      <c r="AD382" s="12">
        <f t="shared" si="808"/>
        <v>47.90232000000001</v>
      </c>
      <c r="AE382" s="12">
        <v>9.7899999999999991</v>
      </c>
      <c r="AF382" s="12">
        <f t="shared" si="802"/>
        <v>13.118599999999999</v>
      </c>
      <c r="AG382" s="12">
        <f t="shared" si="885"/>
        <v>35.42022</v>
      </c>
      <c r="AH382" s="12">
        <v>9.67</v>
      </c>
      <c r="AI382" s="12">
        <f t="shared" si="849"/>
        <v>12.957800000000001</v>
      </c>
      <c r="AJ382" s="12">
        <f t="shared" si="850"/>
        <v>34.986060000000002</v>
      </c>
      <c r="AK382" s="12">
        <v>8.15</v>
      </c>
      <c r="AL382" s="12">
        <f t="shared" ref="AL382:AL383" si="952">AK382*1.34</f>
        <v>10.921000000000001</v>
      </c>
      <c r="AM382" s="12">
        <f t="shared" ref="AM382:AM383" si="953">AL382*2.7</f>
        <v>29.486700000000006</v>
      </c>
      <c r="AN382" s="12"/>
      <c r="AO382" s="12"/>
      <c r="AP382" s="12"/>
      <c r="AQ382" s="12"/>
      <c r="AR382" s="12"/>
      <c r="AS382" s="12"/>
      <c r="AT382" s="12">
        <v>8.23</v>
      </c>
      <c r="AU382" s="12">
        <f t="shared" ref="AU382" si="954">AT382*2.75</f>
        <v>22.6325</v>
      </c>
      <c r="AV382" s="12">
        <f t="shared" si="942"/>
        <v>61.107750000000003</v>
      </c>
      <c r="AW382" s="12">
        <v>5.73</v>
      </c>
      <c r="AX382" s="12">
        <f t="shared" si="919"/>
        <v>15.7575</v>
      </c>
      <c r="AY382" s="12">
        <f t="shared" si="920"/>
        <v>39.393749999999997</v>
      </c>
      <c r="AZ382" s="12"/>
      <c r="BA382" s="12"/>
      <c r="BB382" s="12"/>
      <c r="BC382" s="12"/>
      <c r="BD382" s="12"/>
      <c r="BE382" s="12"/>
      <c r="BF382" s="13"/>
      <c r="BG382" s="1">
        <f t="shared" si="784"/>
        <v>0.82</v>
      </c>
      <c r="BH382" s="12">
        <f t="shared" si="782"/>
        <v>0.18</v>
      </c>
      <c r="BI382" s="12">
        <f t="shared" si="785"/>
        <v>1</v>
      </c>
    </row>
    <row r="383" spans="2:61" x14ac:dyDescent="0.35">
      <c r="B383" t="s">
        <v>39</v>
      </c>
      <c r="C383" t="s">
        <v>46</v>
      </c>
      <c r="D383" s="12">
        <f t="shared" si="828"/>
        <v>104.97999999999999</v>
      </c>
      <c r="E383" s="12">
        <f t="shared" si="777"/>
        <v>169.9271</v>
      </c>
      <c r="F383" s="12">
        <f t="shared" si="786"/>
        <v>446.84845800000005</v>
      </c>
      <c r="G383" s="12">
        <v>28.695999999999998</v>
      </c>
      <c r="H383" s="12">
        <f t="shared" si="787"/>
        <v>38.452640000000002</v>
      </c>
      <c r="I383" s="12">
        <f t="shared" si="788"/>
        <v>103.82212800000001</v>
      </c>
      <c r="J383" s="12">
        <v>7.1739999999999995</v>
      </c>
      <c r="K383" s="12">
        <f t="shared" si="789"/>
        <v>9.6131600000000006</v>
      </c>
      <c r="L383" s="12">
        <f t="shared" si="832"/>
        <v>24.032900000000001</v>
      </c>
      <c r="M383" s="12">
        <v>5</v>
      </c>
      <c r="N383" s="12">
        <f t="shared" si="790"/>
        <v>11.799999999999999</v>
      </c>
      <c r="O383" s="12">
        <f t="shared" si="791"/>
        <v>29.499999999999996</v>
      </c>
      <c r="P383" s="12">
        <v>4.62</v>
      </c>
      <c r="Q383" s="12">
        <f t="shared" si="943"/>
        <v>10.9032</v>
      </c>
      <c r="R383" s="12">
        <f t="shared" si="944"/>
        <v>27.257999999999999</v>
      </c>
      <c r="S383" s="12"/>
      <c r="T383" s="12"/>
      <c r="U383" s="12"/>
      <c r="V383" s="12"/>
      <c r="W383" s="12"/>
      <c r="X383" s="12"/>
      <c r="Y383" s="12">
        <v>2.97</v>
      </c>
      <c r="Z383" s="12">
        <f>Y383*2.36</f>
        <v>7.0091999999999999</v>
      </c>
      <c r="AA383" s="12">
        <f t="shared" ref="AA383" si="955">Z383*2.5</f>
        <v>17.523</v>
      </c>
      <c r="AB383" s="12">
        <v>14.05</v>
      </c>
      <c r="AC383" s="12">
        <f t="shared" ref="AC383" si="956">AB383*1.34</f>
        <v>18.827000000000002</v>
      </c>
      <c r="AD383" s="12">
        <f t="shared" si="808"/>
        <v>50.832900000000009</v>
      </c>
      <c r="AE383" s="12">
        <v>10.02</v>
      </c>
      <c r="AF383" s="12">
        <f t="shared" si="802"/>
        <v>13.4268</v>
      </c>
      <c r="AG383" s="12">
        <f t="shared" si="885"/>
        <v>36.252360000000003</v>
      </c>
      <c r="AH383" s="12">
        <v>10.039999999999999</v>
      </c>
      <c r="AI383" s="12">
        <f t="shared" si="849"/>
        <v>13.4536</v>
      </c>
      <c r="AJ383" s="12">
        <f t="shared" si="850"/>
        <v>36.324719999999999</v>
      </c>
      <c r="AK383" s="12">
        <v>9.65</v>
      </c>
      <c r="AL383" s="12">
        <f t="shared" si="952"/>
        <v>12.931000000000001</v>
      </c>
      <c r="AM383" s="12">
        <f t="shared" si="953"/>
        <v>34.913700000000006</v>
      </c>
      <c r="AN383" s="12"/>
      <c r="AO383" s="12"/>
      <c r="AP383" s="12"/>
      <c r="AQ383" s="12"/>
      <c r="AR383" s="12"/>
      <c r="AS383" s="12"/>
      <c r="AT383" s="12">
        <v>4.75</v>
      </c>
      <c r="AU383" s="12">
        <f t="shared" ref="AU383" si="957">AT383*2.75</f>
        <v>13.0625</v>
      </c>
      <c r="AV383" s="12">
        <f t="shared" si="942"/>
        <v>35.268750000000004</v>
      </c>
      <c r="AW383" s="12">
        <v>3.96</v>
      </c>
      <c r="AX383" s="12">
        <f t="shared" si="919"/>
        <v>10.89</v>
      </c>
      <c r="AY383" s="12">
        <f t="shared" si="920"/>
        <v>27.225000000000001</v>
      </c>
      <c r="AZ383" s="12">
        <v>4.05</v>
      </c>
      <c r="BA383" s="12">
        <f>AZ383*2.36</f>
        <v>9.5579999999999998</v>
      </c>
      <c r="BB383" s="12">
        <f t="shared" ref="BB383" si="958">BA383*2.5</f>
        <v>23.895</v>
      </c>
      <c r="BC383" s="12">
        <v>16.22</v>
      </c>
      <c r="BD383" s="12">
        <f>BC383*0.6</f>
        <v>9.7319999999999993</v>
      </c>
      <c r="BE383" s="12">
        <f t="shared" ref="BE383" si="959">BD383*2.5</f>
        <v>24.33</v>
      </c>
      <c r="BF383" s="13"/>
      <c r="BG383" s="1">
        <f t="shared" si="784"/>
        <v>0.81</v>
      </c>
      <c r="BH383" s="12">
        <f t="shared" si="782"/>
        <v>0.19</v>
      </c>
      <c r="BI383" s="12">
        <f t="shared" si="785"/>
        <v>1</v>
      </c>
    </row>
    <row r="384" spans="2:61" x14ac:dyDescent="0.35">
      <c r="B384" t="s">
        <v>112</v>
      </c>
      <c r="C384" t="s">
        <v>113</v>
      </c>
      <c r="D384" s="12">
        <f t="shared" si="828"/>
        <v>105.13999999999997</v>
      </c>
      <c r="E384" s="12">
        <f t="shared" si="777"/>
        <v>174.3415</v>
      </c>
      <c r="F384" s="12">
        <f t="shared" si="786"/>
        <v>421.54061000000002</v>
      </c>
      <c r="G384" s="12">
        <v>24.16</v>
      </c>
      <c r="H384" s="12">
        <f t="shared" si="787"/>
        <v>32.374400000000001</v>
      </c>
      <c r="I384" s="12">
        <f t="shared" si="788"/>
        <v>87.410880000000006</v>
      </c>
      <c r="J384" s="12">
        <v>13.02</v>
      </c>
      <c r="K384" s="12">
        <f t="shared" si="789"/>
        <v>17.4468</v>
      </c>
      <c r="L384" s="12">
        <f t="shared" si="832"/>
        <v>43.616999999999997</v>
      </c>
      <c r="M384" s="12">
        <v>5.8</v>
      </c>
      <c r="N384" s="12">
        <f t="shared" si="790"/>
        <v>13.687999999999999</v>
      </c>
      <c r="O384" s="12">
        <f t="shared" si="791"/>
        <v>34.22</v>
      </c>
      <c r="P384" s="12">
        <v>4.59</v>
      </c>
      <c r="Q384" s="12">
        <f t="shared" si="943"/>
        <v>10.8324</v>
      </c>
      <c r="R384" s="12">
        <f t="shared" si="944"/>
        <v>27.081</v>
      </c>
      <c r="S384" s="12"/>
      <c r="T384" s="12"/>
      <c r="U384" s="12"/>
      <c r="V384" s="12"/>
      <c r="W384" s="12"/>
      <c r="X384" s="12"/>
      <c r="Y384" s="12"/>
      <c r="Z384" s="12"/>
      <c r="AA384" s="12"/>
      <c r="AB384" s="12">
        <v>14.54</v>
      </c>
      <c r="AC384" s="12">
        <f t="shared" ref="AC384" si="960">AB384*1.34</f>
        <v>19.483599999999999</v>
      </c>
      <c r="AD384" s="12">
        <f t="shared" si="808"/>
        <v>52.605719999999998</v>
      </c>
      <c r="AE384" s="12">
        <v>14.5</v>
      </c>
      <c r="AF384" s="12">
        <f t="shared" si="802"/>
        <v>19.43</v>
      </c>
      <c r="AG384" s="12">
        <f t="shared" si="885"/>
        <v>52.461000000000006</v>
      </c>
      <c r="AH384" s="12">
        <v>12.32</v>
      </c>
      <c r="AI384" s="12">
        <f t="shared" si="849"/>
        <v>16.508800000000001</v>
      </c>
      <c r="AJ384" s="12">
        <f t="shared" si="850"/>
        <v>44.573760000000007</v>
      </c>
      <c r="AK384" s="12">
        <v>5.0599999999999996</v>
      </c>
      <c r="AL384" s="12">
        <f t="shared" ref="AL384" si="961">AK384*2.75</f>
        <v>13.914999999999999</v>
      </c>
      <c r="AM384" s="12"/>
      <c r="AN384" s="12"/>
      <c r="AO384" s="12"/>
      <c r="AP384" s="12"/>
      <c r="AQ384" s="12"/>
      <c r="AR384" s="12"/>
      <c r="AS384" s="12"/>
      <c r="AT384" s="12">
        <v>5.3</v>
      </c>
      <c r="AU384" s="12">
        <f t="shared" ref="AU384" si="962">AT384*2.75</f>
        <v>14.574999999999999</v>
      </c>
      <c r="AV384" s="12">
        <f t="shared" si="942"/>
        <v>39.352499999999999</v>
      </c>
      <c r="AW384" s="12">
        <v>5.85</v>
      </c>
      <c r="AX384" s="12">
        <f t="shared" si="919"/>
        <v>16.087499999999999</v>
      </c>
      <c r="AY384" s="12">
        <f t="shared" si="920"/>
        <v>40.21875</v>
      </c>
      <c r="AZ384" s="12"/>
      <c r="BA384" s="12"/>
      <c r="BB384" s="12"/>
      <c r="BC384" s="12"/>
      <c r="BD384" s="12"/>
      <c r="BE384" s="12"/>
      <c r="BF384" s="13"/>
      <c r="BG384" s="1">
        <f t="shared" si="784"/>
        <v>0.78</v>
      </c>
      <c r="BH384" s="12">
        <f t="shared" si="782"/>
        <v>0.22</v>
      </c>
      <c r="BI384" s="12">
        <f t="shared" si="785"/>
        <v>1</v>
      </c>
    </row>
    <row r="385" spans="2:61" x14ac:dyDescent="0.35">
      <c r="D385" s="12">
        <f t="shared" si="828"/>
        <v>105.55</v>
      </c>
      <c r="E385" s="12">
        <f t="shared" si="777"/>
        <v>161.1848</v>
      </c>
      <c r="F385" s="12">
        <f t="shared" si="786"/>
        <v>421.75148000000007</v>
      </c>
      <c r="G385" s="12">
        <v>20.09</v>
      </c>
      <c r="H385" s="12">
        <f t="shared" si="787"/>
        <v>26.9206</v>
      </c>
      <c r="I385" s="12">
        <f t="shared" si="788"/>
        <v>72.68562</v>
      </c>
      <c r="J385" s="12">
        <v>19.75</v>
      </c>
      <c r="K385" s="12">
        <f t="shared" si="789"/>
        <v>26.465</v>
      </c>
      <c r="L385" s="12">
        <f t="shared" si="832"/>
        <v>66.162499999999994</v>
      </c>
      <c r="M385" s="12">
        <v>4.2</v>
      </c>
      <c r="N385" s="12">
        <f t="shared" si="790"/>
        <v>9.911999999999999</v>
      </c>
      <c r="O385" s="12">
        <f t="shared" si="791"/>
        <v>24.779999999999998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>
        <v>1.89</v>
      </c>
      <c r="Z385" s="12">
        <f>Y385*2.36</f>
        <v>4.4603999999999999</v>
      </c>
      <c r="AA385" s="12">
        <f t="shared" ref="AA385:AA386" si="963">Z385*2.5</f>
        <v>11.151</v>
      </c>
      <c r="AB385" s="12">
        <v>18.920000000000002</v>
      </c>
      <c r="AC385" s="12">
        <f t="shared" ref="AC385" si="964">AB385*1.34</f>
        <v>25.352800000000006</v>
      </c>
      <c r="AD385" s="12">
        <f t="shared" si="808"/>
        <v>68.45256000000002</v>
      </c>
      <c r="AE385" s="12">
        <v>12.47</v>
      </c>
      <c r="AF385" s="12">
        <f t="shared" si="802"/>
        <v>16.709800000000001</v>
      </c>
      <c r="AG385" s="12">
        <f t="shared" si="885"/>
        <v>45.116460000000004</v>
      </c>
      <c r="AH385" s="12">
        <v>9.6</v>
      </c>
      <c r="AI385" s="12">
        <f t="shared" si="849"/>
        <v>12.864000000000001</v>
      </c>
      <c r="AJ385" s="12">
        <f t="shared" si="850"/>
        <v>34.732800000000005</v>
      </c>
      <c r="AK385" s="12">
        <v>9.0299999999999994</v>
      </c>
      <c r="AL385" s="12">
        <f t="shared" ref="AL385" si="965">AK385*1.34</f>
        <v>12.100199999999999</v>
      </c>
      <c r="AM385" s="12">
        <f>AL385*2.7</f>
        <v>32.670540000000003</v>
      </c>
      <c r="AN385" s="12"/>
      <c r="AO385" s="12"/>
      <c r="AP385" s="12"/>
      <c r="AQ385" s="12"/>
      <c r="AR385" s="12"/>
      <c r="AS385" s="12"/>
      <c r="AT385" s="12"/>
      <c r="AU385" s="12"/>
      <c r="AV385" s="12"/>
      <c r="AW385" s="12">
        <v>9.6</v>
      </c>
      <c r="AX385" s="12">
        <f t="shared" si="919"/>
        <v>26.4</v>
      </c>
      <c r="AY385" s="12">
        <f t="shared" si="920"/>
        <v>66</v>
      </c>
      <c r="AZ385" s="12"/>
      <c r="BA385" s="12"/>
      <c r="BB385" s="12"/>
      <c r="BC385" s="12"/>
      <c r="BD385" s="12"/>
      <c r="BE385" s="12"/>
      <c r="BF385" s="13"/>
      <c r="BG385" s="1">
        <f t="shared" si="784"/>
        <v>0.76</v>
      </c>
      <c r="BH385" s="12">
        <f t="shared" si="782"/>
        <v>0.24</v>
      </c>
      <c r="BI385" s="12">
        <f t="shared" si="785"/>
        <v>1</v>
      </c>
    </row>
    <row r="386" spans="2:61" x14ac:dyDescent="0.35">
      <c r="D386" s="12">
        <f t="shared" si="828"/>
        <v>105.89</v>
      </c>
      <c r="E386" s="12">
        <f t="shared" si="777"/>
        <v>162.8014</v>
      </c>
      <c r="F386" s="12">
        <f t="shared" si="786"/>
        <v>427.22410000000002</v>
      </c>
      <c r="G386" s="12">
        <v>37.18</v>
      </c>
      <c r="H386" s="12">
        <f t="shared" si="787"/>
        <v>49.821200000000005</v>
      </c>
      <c r="I386" s="12">
        <f t="shared" si="788"/>
        <v>134.51724000000002</v>
      </c>
      <c r="J386" s="12">
        <v>13</v>
      </c>
      <c r="K386" s="12">
        <f t="shared" si="789"/>
        <v>17.420000000000002</v>
      </c>
      <c r="L386" s="12">
        <f t="shared" si="832"/>
        <v>43.550000000000004</v>
      </c>
      <c r="M386" s="12">
        <v>3.46</v>
      </c>
      <c r="N386" s="12">
        <f t="shared" si="790"/>
        <v>8.1655999999999995</v>
      </c>
      <c r="O386" s="12">
        <f t="shared" si="791"/>
        <v>20.413999999999998</v>
      </c>
      <c r="P386" s="12">
        <v>3.52</v>
      </c>
      <c r="Q386" s="12">
        <f t="shared" si="943"/>
        <v>8.3071999999999999</v>
      </c>
      <c r="R386" s="12">
        <f t="shared" ref="R386:R426" si="966">Q386*2.5</f>
        <v>20.768000000000001</v>
      </c>
      <c r="S386" s="12"/>
      <c r="T386" s="12"/>
      <c r="U386" s="12"/>
      <c r="V386" s="12"/>
      <c r="W386" s="12"/>
      <c r="X386" s="12"/>
      <c r="Y386" s="12">
        <v>2.46</v>
      </c>
      <c r="Z386" s="12">
        <f>Y386*2.36</f>
        <v>5.8055999999999992</v>
      </c>
      <c r="AA386" s="12">
        <f t="shared" si="963"/>
        <v>14.513999999999998</v>
      </c>
      <c r="AB386" s="12">
        <v>16.600000000000001</v>
      </c>
      <c r="AC386" s="12">
        <f t="shared" ref="AC386" si="967">AB386*1.34</f>
        <v>22.244000000000003</v>
      </c>
      <c r="AD386" s="12">
        <f t="shared" si="808"/>
        <v>60.058800000000012</v>
      </c>
      <c r="AE386" s="12">
        <v>14.05</v>
      </c>
      <c r="AF386" s="12">
        <f t="shared" si="802"/>
        <v>18.827000000000002</v>
      </c>
      <c r="AG386" s="12">
        <f t="shared" si="885"/>
        <v>50.832900000000009</v>
      </c>
      <c r="AH386" s="12">
        <v>7.62</v>
      </c>
      <c r="AI386" s="12">
        <f t="shared" si="849"/>
        <v>10.210800000000001</v>
      </c>
      <c r="AJ386" s="12">
        <f t="shared" si="850"/>
        <v>27.569160000000004</v>
      </c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>
        <v>8</v>
      </c>
      <c r="AX386" s="12">
        <f t="shared" si="919"/>
        <v>22</v>
      </c>
      <c r="AY386" s="12">
        <f t="shared" si="920"/>
        <v>55</v>
      </c>
      <c r="AZ386" s="12"/>
      <c r="BA386" s="12"/>
      <c r="BB386" s="12"/>
      <c r="BC386" s="12"/>
      <c r="BD386" s="12"/>
      <c r="BE386" s="12"/>
      <c r="BF386" s="13"/>
      <c r="BG386" s="1">
        <f t="shared" si="784"/>
        <v>0.79</v>
      </c>
      <c r="BH386" s="12">
        <f t="shared" si="782"/>
        <v>0.21</v>
      </c>
      <c r="BI386" s="12">
        <f t="shared" si="785"/>
        <v>1</v>
      </c>
    </row>
    <row r="387" spans="2:61" x14ac:dyDescent="0.35">
      <c r="B387" t="s">
        <v>78</v>
      </c>
      <c r="C387" t="s">
        <v>79</v>
      </c>
      <c r="D387" s="12">
        <f t="shared" si="828"/>
        <v>106.34999999999998</v>
      </c>
      <c r="E387" s="12">
        <f t="shared" si="777"/>
        <v>158.6046</v>
      </c>
      <c r="F387" s="12">
        <f t="shared" si="786"/>
        <v>418.57594</v>
      </c>
      <c r="G387" s="12">
        <v>31.4</v>
      </c>
      <c r="H387" s="12">
        <f t="shared" si="787"/>
        <v>42.076000000000001</v>
      </c>
      <c r="I387" s="12">
        <f t="shared" si="788"/>
        <v>113.60520000000001</v>
      </c>
      <c r="J387" s="12">
        <v>10.84</v>
      </c>
      <c r="K387" s="12">
        <f t="shared" si="789"/>
        <v>14.525600000000001</v>
      </c>
      <c r="L387" s="12">
        <f t="shared" si="832"/>
        <v>36.314</v>
      </c>
      <c r="M387" s="12">
        <v>3.55</v>
      </c>
      <c r="N387" s="12">
        <f t="shared" si="790"/>
        <v>8.3779999999999983</v>
      </c>
      <c r="O387" s="12">
        <f t="shared" si="791"/>
        <v>20.944999999999997</v>
      </c>
      <c r="P387" s="12">
        <v>2.83</v>
      </c>
      <c r="Q387" s="12">
        <f t="shared" si="943"/>
        <v>6.6787999999999998</v>
      </c>
      <c r="R387" s="12">
        <f t="shared" si="966"/>
        <v>16.696999999999999</v>
      </c>
      <c r="S387" s="12"/>
      <c r="T387" s="12"/>
      <c r="U387" s="12"/>
      <c r="V387" s="12"/>
      <c r="W387" s="12"/>
      <c r="X387" s="12"/>
      <c r="Y387" s="12"/>
      <c r="Z387" s="12"/>
      <c r="AA387" s="12"/>
      <c r="AB387" s="12">
        <v>18.059999999999999</v>
      </c>
      <c r="AC387" s="12">
        <f t="shared" ref="AC387" si="968">AB387*1.34</f>
        <v>24.200399999999998</v>
      </c>
      <c r="AD387" s="12">
        <f t="shared" si="808"/>
        <v>65.341080000000005</v>
      </c>
      <c r="AE387" s="12">
        <v>11.99</v>
      </c>
      <c r="AF387" s="12">
        <f t="shared" si="802"/>
        <v>16.066600000000001</v>
      </c>
      <c r="AG387" s="12">
        <f t="shared" si="885"/>
        <v>43.379820000000009</v>
      </c>
      <c r="AH387" s="12">
        <v>10.53</v>
      </c>
      <c r="AI387" s="12">
        <f t="shared" si="849"/>
        <v>14.110200000000001</v>
      </c>
      <c r="AJ387" s="12">
        <f t="shared" si="850"/>
        <v>38.097540000000002</v>
      </c>
      <c r="AK387" s="12">
        <v>10.35</v>
      </c>
      <c r="AL387" s="12">
        <f t="shared" ref="AL387:AL391" si="969">AK387*1.34</f>
        <v>13.869</v>
      </c>
      <c r="AM387" s="12">
        <f t="shared" ref="AM387:AM391" si="970">AL387*2.7</f>
        <v>37.446300000000001</v>
      </c>
      <c r="AN387" s="12"/>
      <c r="AO387" s="12"/>
      <c r="AP387" s="12"/>
      <c r="AQ387" s="12"/>
      <c r="AR387" s="12"/>
      <c r="AS387" s="12"/>
      <c r="AT387" s="12"/>
      <c r="AU387" s="12"/>
      <c r="AV387" s="12"/>
      <c r="AW387" s="12">
        <v>6.8</v>
      </c>
      <c r="AX387" s="12">
        <f t="shared" si="919"/>
        <v>18.7</v>
      </c>
      <c r="AY387" s="12">
        <f t="shared" si="920"/>
        <v>46.75</v>
      </c>
      <c r="AZ387" s="12"/>
      <c r="BA387" s="12"/>
      <c r="BB387" s="12"/>
      <c r="BC387" s="12">
        <v>14.04</v>
      </c>
      <c r="BD387" s="12">
        <f t="shared" ref="BD387:BD390" si="971">BC387*0.6</f>
        <v>8.4239999999999995</v>
      </c>
      <c r="BE387" s="12">
        <f t="shared" ref="BE387:BE390" si="972">BD387*2.5</f>
        <v>21.06</v>
      </c>
      <c r="BF387" s="13"/>
      <c r="BG387" s="1">
        <f t="shared" si="784"/>
        <v>0.84</v>
      </c>
      <c r="BH387" s="12">
        <f t="shared" si="782"/>
        <v>0.16</v>
      </c>
      <c r="BI387" s="12">
        <f t="shared" si="785"/>
        <v>1</v>
      </c>
    </row>
    <row r="388" spans="2:61" x14ac:dyDescent="0.35">
      <c r="B388" t="s">
        <v>129</v>
      </c>
      <c r="C388" t="s">
        <v>130</v>
      </c>
      <c r="D388" s="12">
        <f t="shared" si="828"/>
        <v>106.35000000000001</v>
      </c>
      <c r="E388" s="12">
        <f t="shared" ref="E388:E426" si="973">H388+K388+N388+Q388+T388+W388+Z388+AC388+AF388+AI388+AL388+AO388+AU388+AX388+BA388+AR388</f>
        <v>164.4819</v>
      </c>
      <c r="F388" s="12">
        <f t="shared" si="786"/>
        <v>434.68293</v>
      </c>
      <c r="G388" s="12">
        <v>44.17</v>
      </c>
      <c r="H388" s="12">
        <f t="shared" si="787"/>
        <v>59.187800000000003</v>
      </c>
      <c r="I388" s="12">
        <f t="shared" si="788"/>
        <v>159.80706000000001</v>
      </c>
      <c r="J388" s="12">
        <v>9.2100000000000009</v>
      </c>
      <c r="K388" s="12">
        <f t="shared" si="789"/>
        <v>12.341400000000002</v>
      </c>
      <c r="L388" s="12">
        <f t="shared" si="832"/>
        <v>30.853500000000004</v>
      </c>
      <c r="M388" s="12">
        <v>5.39</v>
      </c>
      <c r="N388" s="12">
        <f t="shared" si="790"/>
        <v>12.720399999999998</v>
      </c>
      <c r="O388" s="12">
        <f t="shared" si="791"/>
        <v>31.800999999999995</v>
      </c>
      <c r="P388" s="12">
        <v>4.72</v>
      </c>
      <c r="Q388" s="12">
        <f t="shared" si="943"/>
        <v>11.139199999999999</v>
      </c>
      <c r="R388" s="12">
        <f t="shared" si="966"/>
        <v>27.847999999999999</v>
      </c>
      <c r="S388" s="13"/>
      <c r="T388" s="13"/>
      <c r="U388" s="12"/>
      <c r="V388" s="13"/>
      <c r="W388" s="13"/>
      <c r="X388" s="12"/>
      <c r="Y388" s="13"/>
      <c r="Z388" s="13"/>
      <c r="AA388" s="12"/>
      <c r="AB388" s="12">
        <v>12.27</v>
      </c>
      <c r="AC388" s="12">
        <f t="shared" ref="AC388" si="974">AB388*1.34</f>
        <v>16.441800000000001</v>
      </c>
      <c r="AD388" s="12">
        <f t="shared" si="808"/>
        <v>44.392860000000006</v>
      </c>
      <c r="AE388" s="12">
        <v>8.56</v>
      </c>
      <c r="AF388" s="12">
        <f t="shared" si="802"/>
        <v>11.470400000000001</v>
      </c>
      <c r="AG388" s="12">
        <f t="shared" si="885"/>
        <v>30.970080000000006</v>
      </c>
      <c r="AH388" s="12">
        <v>7.69</v>
      </c>
      <c r="AI388" s="12">
        <f t="shared" si="849"/>
        <v>10.304600000000001</v>
      </c>
      <c r="AJ388" s="12">
        <f t="shared" si="850"/>
        <v>27.822420000000005</v>
      </c>
      <c r="AK388" s="12">
        <v>6.07</v>
      </c>
      <c r="AL388" s="12">
        <f t="shared" si="969"/>
        <v>8.1338000000000008</v>
      </c>
      <c r="AM388" s="12">
        <f t="shared" si="970"/>
        <v>21.961260000000003</v>
      </c>
      <c r="AN388" s="13"/>
      <c r="AO388" s="13"/>
      <c r="AP388" s="12"/>
      <c r="AQ388" s="13"/>
      <c r="AR388" s="13"/>
      <c r="AS388" s="12"/>
      <c r="AT388" s="12">
        <v>4.3099999999999996</v>
      </c>
      <c r="AU388" s="12">
        <f t="shared" ref="AU388" si="975">AT388*2.75</f>
        <v>11.852499999999999</v>
      </c>
      <c r="AV388" s="12">
        <f t="shared" ref="AV388:AV392" si="976">AU388*2.7</f>
        <v>32.001750000000001</v>
      </c>
      <c r="AW388" s="12">
        <v>3.96</v>
      </c>
      <c r="AX388" s="12">
        <f t="shared" si="919"/>
        <v>10.89</v>
      </c>
      <c r="AY388" s="12">
        <f t="shared" si="920"/>
        <v>27.225000000000001</v>
      </c>
      <c r="AZ388" s="13"/>
      <c r="BA388" s="13"/>
      <c r="BB388" s="12"/>
      <c r="BC388" s="13">
        <f>66.05+25.65+5.22</f>
        <v>96.919999999999987</v>
      </c>
      <c r="BD388" s="12">
        <f t="shared" si="971"/>
        <v>58.151999999999987</v>
      </c>
      <c r="BE388" s="12">
        <f t="shared" si="972"/>
        <v>145.37999999999997</v>
      </c>
      <c r="BF388" s="13"/>
      <c r="BG388" s="1">
        <f t="shared" si="784"/>
        <v>0.82</v>
      </c>
      <c r="BH388" s="12">
        <f t="shared" si="782"/>
        <v>0.18</v>
      </c>
      <c r="BI388" s="12">
        <f t="shared" si="785"/>
        <v>1</v>
      </c>
    </row>
    <row r="389" spans="2:61" x14ac:dyDescent="0.35">
      <c r="B389" t="s">
        <v>94</v>
      </c>
      <c r="C389" t="s">
        <v>95</v>
      </c>
      <c r="D389" s="12">
        <f t="shared" si="828"/>
        <v>107.4</v>
      </c>
      <c r="E389" s="12">
        <f t="shared" si="973"/>
        <v>168.84750000000003</v>
      </c>
      <c r="F389" s="12">
        <f t="shared" si="786"/>
        <v>447.61785000000003</v>
      </c>
      <c r="G389" s="12">
        <v>27.4</v>
      </c>
      <c r="H389" s="12">
        <f t="shared" si="787"/>
        <v>36.716000000000001</v>
      </c>
      <c r="I389" s="12">
        <f t="shared" si="788"/>
        <v>99.133200000000016</v>
      </c>
      <c r="J389" s="12">
        <v>13.75</v>
      </c>
      <c r="K389" s="12">
        <f t="shared" si="789"/>
        <v>18.425000000000001</v>
      </c>
      <c r="L389" s="12">
        <f t="shared" si="832"/>
        <v>46.0625</v>
      </c>
      <c r="M389" s="12">
        <v>4.0999999999999996</v>
      </c>
      <c r="N389" s="12">
        <f t="shared" si="790"/>
        <v>9.6759999999999984</v>
      </c>
      <c r="O389" s="12">
        <f t="shared" si="791"/>
        <v>24.189999999999998</v>
      </c>
      <c r="P389" s="12">
        <v>4.0999999999999996</v>
      </c>
      <c r="Q389" s="12">
        <f t="shared" si="943"/>
        <v>9.6759999999999984</v>
      </c>
      <c r="R389" s="12">
        <f t="shared" si="966"/>
        <v>24.189999999999998</v>
      </c>
      <c r="S389" s="12"/>
      <c r="T389" s="12"/>
      <c r="U389" s="12"/>
      <c r="V389" s="12"/>
      <c r="W389" s="12"/>
      <c r="X389" s="12"/>
      <c r="Y389" s="12"/>
      <c r="Z389" s="12"/>
      <c r="AA389" s="12"/>
      <c r="AB389" s="12">
        <v>16.55</v>
      </c>
      <c r="AC389" s="12">
        <f t="shared" ref="AC389" si="977">AB389*1.34</f>
        <v>22.177000000000003</v>
      </c>
      <c r="AD389" s="12">
        <f t="shared" si="808"/>
        <v>59.877900000000011</v>
      </c>
      <c r="AE389" s="12">
        <v>10.35</v>
      </c>
      <c r="AF389" s="12">
        <f t="shared" si="802"/>
        <v>13.869</v>
      </c>
      <c r="AG389" s="12">
        <f t="shared" si="885"/>
        <v>37.446300000000001</v>
      </c>
      <c r="AH389" s="12">
        <v>10</v>
      </c>
      <c r="AI389" s="12">
        <f t="shared" si="849"/>
        <v>13.4</v>
      </c>
      <c r="AJ389" s="12">
        <f t="shared" si="850"/>
        <v>36.180000000000007</v>
      </c>
      <c r="AK389" s="12">
        <v>9.4</v>
      </c>
      <c r="AL389" s="12">
        <f t="shared" si="969"/>
        <v>12.596000000000002</v>
      </c>
      <c r="AM389" s="12">
        <f t="shared" si="970"/>
        <v>34.009200000000007</v>
      </c>
      <c r="AN389" s="12"/>
      <c r="AO389" s="12"/>
      <c r="AP389" s="12"/>
      <c r="AQ389" s="12"/>
      <c r="AR389" s="12"/>
      <c r="AS389" s="12"/>
      <c r="AT389" s="12">
        <v>10.45</v>
      </c>
      <c r="AU389" s="12">
        <f t="shared" ref="AU389" si="978">AT389*2.75</f>
        <v>28.737499999999997</v>
      </c>
      <c r="AV389" s="12">
        <f t="shared" si="976"/>
        <v>77.591250000000002</v>
      </c>
      <c r="AW389" s="12">
        <v>1.3</v>
      </c>
      <c r="AX389" s="12">
        <f t="shared" si="919"/>
        <v>3.5750000000000002</v>
      </c>
      <c r="AY389" s="12">
        <f t="shared" si="920"/>
        <v>8.9375</v>
      </c>
      <c r="AZ389" s="12"/>
      <c r="BA389" s="12"/>
      <c r="BB389" s="12"/>
      <c r="BC389" s="12">
        <v>24.35</v>
      </c>
      <c r="BD389" s="12">
        <f t="shared" si="971"/>
        <v>14.61</v>
      </c>
      <c r="BE389" s="12">
        <f t="shared" si="972"/>
        <v>36.524999999999999</v>
      </c>
      <c r="BF389" s="13"/>
      <c r="BG389" s="1">
        <f t="shared" si="784"/>
        <v>0.8</v>
      </c>
      <c r="BH389" s="12">
        <f t="shared" ref="BH389:BH426" si="979">ROUND((J389+M389+P389+S389+V389+Y389)/D389,2)</f>
        <v>0.2</v>
      </c>
      <c r="BI389" s="12">
        <f t="shared" si="785"/>
        <v>1</v>
      </c>
    </row>
    <row r="390" spans="2:61" x14ac:dyDescent="0.35">
      <c r="B390" t="s">
        <v>135</v>
      </c>
      <c r="C390" t="s">
        <v>134</v>
      </c>
      <c r="D390" s="12">
        <f t="shared" si="828"/>
        <v>107.60000000000001</v>
      </c>
      <c r="E390" s="12">
        <f t="shared" si="973"/>
        <v>183.08500000000004</v>
      </c>
      <c r="F390" s="12">
        <f t="shared" si="786"/>
        <v>483.08322000000004</v>
      </c>
      <c r="G390" s="12">
        <v>29.04</v>
      </c>
      <c r="H390" s="12">
        <f t="shared" si="787"/>
        <v>38.913600000000002</v>
      </c>
      <c r="I390" s="12">
        <f t="shared" si="788"/>
        <v>105.06672000000002</v>
      </c>
      <c r="J390" s="12">
        <v>7.26</v>
      </c>
      <c r="K390" s="12">
        <f t="shared" si="789"/>
        <v>9.7284000000000006</v>
      </c>
      <c r="L390" s="12">
        <f t="shared" si="832"/>
        <v>24.321000000000002</v>
      </c>
      <c r="M390" s="12">
        <v>4.2</v>
      </c>
      <c r="N390" s="12">
        <f t="shared" si="790"/>
        <v>9.911999999999999</v>
      </c>
      <c r="O390" s="12">
        <f t="shared" si="791"/>
        <v>24.779999999999998</v>
      </c>
      <c r="P390" s="12">
        <v>3.3</v>
      </c>
      <c r="Q390" s="12">
        <f t="shared" si="943"/>
        <v>7.7879999999999994</v>
      </c>
      <c r="R390" s="12">
        <f t="shared" si="966"/>
        <v>19.47</v>
      </c>
      <c r="S390" s="12"/>
      <c r="T390" s="12"/>
      <c r="U390" s="12"/>
      <c r="V390" s="12"/>
      <c r="W390" s="12"/>
      <c r="X390" s="12"/>
      <c r="Y390" s="12"/>
      <c r="Z390" s="12"/>
      <c r="AA390" s="12"/>
      <c r="AB390" s="12">
        <v>12.8</v>
      </c>
      <c r="AC390" s="12">
        <f t="shared" ref="AC390" si="980">AB390*1.34</f>
        <v>17.152000000000001</v>
      </c>
      <c r="AD390" s="12">
        <f t="shared" si="808"/>
        <v>46.310400000000008</v>
      </c>
      <c r="AE390" s="12">
        <v>10.4</v>
      </c>
      <c r="AF390" s="12">
        <f t="shared" si="802"/>
        <v>13.936000000000002</v>
      </c>
      <c r="AG390" s="12">
        <f t="shared" si="885"/>
        <v>37.627200000000009</v>
      </c>
      <c r="AH390" s="12">
        <v>9.9</v>
      </c>
      <c r="AI390" s="12">
        <f t="shared" si="849"/>
        <v>13.266000000000002</v>
      </c>
      <c r="AJ390" s="12">
        <f t="shared" si="850"/>
        <v>35.818200000000004</v>
      </c>
      <c r="AK390" s="12">
        <v>7.9</v>
      </c>
      <c r="AL390" s="12">
        <f t="shared" si="969"/>
        <v>10.586</v>
      </c>
      <c r="AM390" s="12">
        <f t="shared" si="970"/>
        <v>28.582200000000004</v>
      </c>
      <c r="AN390" s="12">
        <v>2.7</v>
      </c>
      <c r="AO390" s="12">
        <f t="shared" ref="AO390" si="981">AN390*2.75</f>
        <v>7.4250000000000007</v>
      </c>
      <c r="AP390" s="12">
        <f>AO390*2.7</f>
        <v>20.047500000000003</v>
      </c>
      <c r="AQ390" s="12"/>
      <c r="AR390" s="12"/>
      <c r="AS390" s="12"/>
      <c r="AT390" s="12">
        <v>9.3000000000000007</v>
      </c>
      <c r="AU390" s="12">
        <f t="shared" ref="AU390" si="982">AT390*2.75</f>
        <v>25.575000000000003</v>
      </c>
      <c r="AV390" s="12">
        <f t="shared" si="976"/>
        <v>69.052500000000009</v>
      </c>
      <c r="AW390" s="12">
        <v>8.5</v>
      </c>
      <c r="AX390" s="12">
        <f t="shared" si="919"/>
        <v>23.375</v>
      </c>
      <c r="AY390" s="12">
        <f t="shared" si="920"/>
        <v>58.4375</v>
      </c>
      <c r="AZ390" s="12">
        <v>2.2999999999999998</v>
      </c>
      <c r="BA390" s="12">
        <f>AZ390*2.36</f>
        <v>5.427999999999999</v>
      </c>
      <c r="BB390" s="12">
        <f t="shared" ref="BB390" si="983">BA390*2.5</f>
        <v>13.569999999999997</v>
      </c>
      <c r="BC390" s="12">
        <v>12.2</v>
      </c>
      <c r="BD390" s="12">
        <f t="shared" si="971"/>
        <v>7.3199999999999994</v>
      </c>
      <c r="BE390" s="12">
        <f t="shared" si="972"/>
        <v>18.299999999999997</v>
      </c>
      <c r="BF390" s="13"/>
      <c r="BG390" s="1">
        <f t="shared" ref="BG390:BG426" si="984">ROUND((G390+AB390+AE390+AH390+AK390+AN390+AT390+AW390+AZ390+AQ390)/D390,2)</f>
        <v>0.86</v>
      </c>
      <c r="BH390" s="12">
        <f t="shared" si="979"/>
        <v>0.14000000000000001</v>
      </c>
      <c r="BI390" s="12">
        <f t="shared" ref="BI390:BI426" si="985">BG390+BH390</f>
        <v>1</v>
      </c>
    </row>
    <row r="391" spans="2:61" x14ac:dyDescent="0.35">
      <c r="C391" t="s">
        <v>48</v>
      </c>
      <c r="D391" s="12">
        <f t="shared" si="828"/>
        <v>107.68</v>
      </c>
      <c r="E391" s="12">
        <f t="shared" si="973"/>
        <v>174.71600000000001</v>
      </c>
      <c r="F391" s="12">
        <f t="shared" ref="F391:F426" si="986">I391+L391+O391+R391+U391+X391+AA391+AD391+AG391+AJ391+AM391+AP391+AV391+AY391+BB391+AS391</f>
        <v>458.46384000000006</v>
      </c>
      <c r="G391" s="12">
        <v>29.34</v>
      </c>
      <c r="H391" s="12">
        <f t="shared" ref="H391:H426" si="987">G391*1.34</f>
        <v>39.315600000000003</v>
      </c>
      <c r="I391" s="12">
        <f t="shared" ref="I391:I426" si="988">H391*2.7</f>
        <v>106.15212000000001</v>
      </c>
      <c r="J391" s="12">
        <v>10.57</v>
      </c>
      <c r="K391" s="12">
        <f t="shared" ref="K391:K426" si="989">J391*1.34</f>
        <v>14.163800000000002</v>
      </c>
      <c r="L391" s="12">
        <f t="shared" si="832"/>
        <v>35.409500000000008</v>
      </c>
      <c r="M391" s="12">
        <v>4.9800000000000004</v>
      </c>
      <c r="N391" s="12">
        <f t="shared" ref="N391:N426" si="990">M391*2.36</f>
        <v>11.752800000000001</v>
      </c>
      <c r="O391" s="12">
        <f t="shared" ref="O391:O426" si="991">N391*2.5</f>
        <v>29.382000000000001</v>
      </c>
      <c r="P391" s="12">
        <v>4.4000000000000004</v>
      </c>
      <c r="Q391" s="12">
        <f t="shared" si="943"/>
        <v>10.384</v>
      </c>
      <c r="R391" s="12">
        <f t="shared" si="966"/>
        <v>25.96</v>
      </c>
      <c r="S391" s="12"/>
      <c r="T391" s="12"/>
      <c r="U391" s="12"/>
      <c r="V391" s="12"/>
      <c r="W391" s="12"/>
      <c r="X391" s="12"/>
      <c r="Y391" s="12">
        <v>2.92</v>
      </c>
      <c r="Z391" s="12">
        <f>Y391*2.36</f>
        <v>6.8911999999999995</v>
      </c>
      <c r="AA391" s="12">
        <f t="shared" ref="AA391" si="992">Z391*2.5</f>
        <v>17.227999999999998</v>
      </c>
      <c r="AB391" s="12">
        <v>13.7</v>
      </c>
      <c r="AC391" s="12">
        <f t="shared" ref="AC391" si="993">AB391*1.34</f>
        <v>18.358000000000001</v>
      </c>
      <c r="AD391" s="12">
        <f t="shared" si="808"/>
        <v>49.566600000000008</v>
      </c>
      <c r="AE391" s="12">
        <v>9.75</v>
      </c>
      <c r="AF391" s="12">
        <f t="shared" si="802"/>
        <v>13.065000000000001</v>
      </c>
      <c r="AG391" s="12">
        <f t="shared" si="885"/>
        <v>35.275500000000008</v>
      </c>
      <c r="AH391" s="12">
        <v>9.75</v>
      </c>
      <c r="AI391" s="12">
        <f t="shared" si="849"/>
        <v>13.065000000000001</v>
      </c>
      <c r="AJ391" s="12">
        <f t="shared" si="850"/>
        <v>35.275500000000008</v>
      </c>
      <c r="AK391" s="12">
        <v>9.59</v>
      </c>
      <c r="AL391" s="12">
        <f t="shared" si="969"/>
        <v>12.8506</v>
      </c>
      <c r="AM391" s="12">
        <f t="shared" si="970"/>
        <v>34.696620000000003</v>
      </c>
      <c r="AN391" s="12"/>
      <c r="AO391" s="12"/>
      <c r="AP391" s="12"/>
      <c r="AQ391" s="12"/>
      <c r="AR391" s="12"/>
      <c r="AS391" s="12"/>
      <c r="AT391" s="12">
        <v>4.26</v>
      </c>
      <c r="AU391" s="12">
        <f t="shared" ref="AU391" si="994">AT391*2.75</f>
        <v>11.715</v>
      </c>
      <c r="AV391" s="12">
        <f t="shared" si="976"/>
        <v>31.630500000000001</v>
      </c>
      <c r="AW391" s="12">
        <v>8.42</v>
      </c>
      <c r="AX391" s="12">
        <f t="shared" si="919"/>
        <v>23.155000000000001</v>
      </c>
      <c r="AY391" s="12">
        <f t="shared" si="920"/>
        <v>57.887500000000003</v>
      </c>
      <c r="AZ391" s="12"/>
      <c r="BA391" s="12"/>
      <c r="BB391" s="12"/>
      <c r="BC391" s="12"/>
      <c r="BD391" s="12"/>
      <c r="BE391" s="12"/>
      <c r="BF391" s="13"/>
      <c r="BG391" s="1">
        <f t="shared" si="984"/>
        <v>0.79</v>
      </c>
      <c r="BH391" s="12">
        <f t="shared" si="979"/>
        <v>0.21</v>
      </c>
      <c r="BI391" s="12">
        <f t="shared" si="985"/>
        <v>1</v>
      </c>
    </row>
    <row r="392" spans="2:61" x14ac:dyDescent="0.35">
      <c r="B392" t="s">
        <v>85</v>
      </c>
      <c r="C392" t="s">
        <v>141</v>
      </c>
      <c r="D392" s="12">
        <f t="shared" si="828"/>
        <v>108.10000000000001</v>
      </c>
      <c r="E392" s="12">
        <f t="shared" si="973"/>
        <v>173.21899999999999</v>
      </c>
      <c r="F392" s="12">
        <f t="shared" si="986"/>
        <v>456.92338000000001</v>
      </c>
      <c r="G392" s="12">
        <v>36.56</v>
      </c>
      <c r="H392" s="12">
        <f t="shared" si="987"/>
        <v>48.990400000000008</v>
      </c>
      <c r="I392" s="12">
        <f t="shared" si="988"/>
        <v>132.27408000000003</v>
      </c>
      <c r="J392" s="12">
        <v>9.14</v>
      </c>
      <c r="K392" s="12">
        <f t="shared" si="989"/>
        <v>12.247600000000002</v>
      </c>
      <c r="L392" s="12">
        <f t="shared" si="832"/>
        <v>30.619000000000007</v>
      </c>
      <c r="M392" s="12">
        <v>4</v>
      </c>
      <c r="N392" s="12">
        <f t="shared" si="990"/>
        <v>9.44</v>
      </c>
      <c r="O392" s="12">
        <f t="shared" si="991"/>
        <v>23.599999999999998</v>
      </c>
      <c r="P392" s="12">
        <v>3.7</v>
      </c>
      <c r="Q392" s="12">
        <f t="shared" si="943"/>
        <v>8.7319999999999993</v>
      </c>
      <c r="R392" s="12">
        <f t="shared" si="966"/>
        <v>21.83</v>
      </c>
      <c r="S392" s="12"/>
      <c r="T392" s="12"/>
      <c r="U392" s="12"/>
      <c r="V392" s="12"/>
      <c r="W392" s="12"/>
      <c r="X392" s="12"/>
      <c r="Y392" s="12"/>
      <c r="Z392" s="12"/>
      <c r="AA392" s="12"/>
      <c r="AB392" s="12">
        <v>15.1</v>
      </c>
      <c r="AC392" s="12">
        <f t="shared" ref="AC392" si="995">AB392*1.34</f>
        <v>20.234000000000002</v>
      </c>
      <c r="AD392" s="12">
        <f t="shared" si="808"/>
        <v>54.631800000000005</v>
      </c>
      <c r="AE392" s="12">
        <v>12.9</v>
      </c>
      <c r="AF392" s="12">
        <f t="shared" si="802"/>
        <v>17.286000000000001</v>
      </c>
      <c r="AG392" s="12">
        <f t="shared" si="885"/>
        <v>46.672200000000004</v>
      </c>
      <c r="AH392" s="12">
        <v>11.6</v>
      </c>
      <c r="AI392" s="12">
        <f t="shared" si="849"/>
        <v>15.544</v>
      </c>
      <c r="AJ392" s="12">
        <f t="shared" si="850"/>
        <v>41.968800000000002</v>
      </c>
      <c r="AK392" s="12">
        <v>2.9</v>
      </c>
      <c r="AL392" s="12">
        <f t="shared" ref="AL392" si="996">AK392*2.75</f>
        <v>7.9749999999999996</v>
      </c>
      <c r="AM392" s="12">
        <f>AL392*2.7</f>
        <v>21.532499999999999</v>
      </c>
      <c r="AN392" s="12"/>
      <c r="AO392" s="12"/>
      <c r="AP392" s="12"/>
      <c r="AQ392" s="12"/>
      <c r="AR392" s="12"/>
      <c r="AS392" s="12"/>
      <c r="AT392" s="12">
        <v>3.4</v>
      </c>
      <c r="AU392" s="12">
        <f t="shared" ref="AU392" si="997">AT392*2.75</f>
        <v>9.35</v>
      </c>
      <c r="AV392" s="12">
        <f t="shared" si="976"/>
        <v>25.245000000000001</v>
      </c>
      <c r="AW392" s="12">
        <v>6.8</v>
      </c>
      <c r="AX392" s="12">
        <f t="shared" si="919"/>
        <v>18.7</v>
      </c>
      <c r="AY392" s="12">
        <f t="shared" si="920"/>
        <v>46.75</v>
      </c>
      <c r="AZ392" s="12">
        <v>2</v>
      </c>
      <c r="BA392" s="12">
        <f>AZ392*2.36</f>
        <v>4.72</v>
      </c>
      <c r="BB392" s="12">
        <f t="shared" ref="BB392" si="998">BA392*2.5</f>
        <v>11.799999999999999</v>
      </c>
      <c r="BC392" s="12"/>
      <c r="BD392" s="12"/>
      <c r="BE392" s="12"/>
      <c r="BF392" s="13"/>
      <c r="BG392" s="1">
        <f t="shared" si="984"/>
        <v>0.84</v>
      </c>
      <c r="BH392" s="12">
        <f t="shared" si="979"/>
        <v>0.16</v>
      </c>
      <c r="BI392" s="12">
        <f t="shared" si="985"/>
        <v>1</v>
      </c>
    </row>
    <row r="393" spans="2:61" x14ac:dyDescent="0.35">
      <c r="D393" s="12">
        <f t="shared" si="828"/>
        <v>108.72999999999999</v>
      </c>
      <c r="E393" s="12">
        <f t="shared" si="973"/>
        <v>177.23239999999998</v>
      </c>
      <c r="F393" s="12">
        <f t="shared" si="986"/>
        <v>468.84997199999998</v>
      </c>
      <c r="G393" s="12">
        <v>30.183999999999997</v>
      </c>
      <c r="H393" s="12">
        <f t="shared" si="987"/>
        <v>40.446559999999998</v>
      </c>
      <c r="I393" s="12">
        <f t="shared" si="988"/>
        <v>109.20571200000001</v>
      </c>
      <c r="J393" s="12">
        <v>7.5459999999999994</v>
      </c>
      <c r="K393" s="12">
        <f t="shared" si="989"/>
        <v>10.11164</v>
      </c>
      <c r="L393" s="12">
        <f t="shared" si="832"/>
        <v>25.2791</v>
      </c>
      <c r="M393" s="12">
        <v>4.42</v>
      </c>
      <c r="N393" s="12">
        <f t="shared" si="990"/>
        <v>10.431199999999999</v>
      </c>
      <c r="O393" s="12">
        <f t="shared" si="991"/>
        <v>26.077999999999996</v>
      </c>
      <c r="P393" s="12">
        <v>3.77</v>
      </c>
      <c r="Q393" s="12">
        <f t="shared" si="943"/>
        <v>8.8971999999999998</v>
      </c>
      <c r="R393" s="12">
        <f t="shared" si="966"/>
        <v>22.242999999999999</v>
      </c>
      <c r="S393" s="12"/>
      <c r="T393" s="12"/>
      <c r="U393" s="12"/>
      <c r="V393" s="12"/>
      <c r="W393" s="12"/>
      <c r="X393" s="12"/>
      <c r="Y393" s="12"/>
      <c r="Z393" s="12"/>
      <c r="AA393" s="12"/>
      <c r="AB393" s="12">
        <v>15.05</v>
      </c>
      <c r="AC393" s="12">
        <f t="shared" ref="AC393" si="999">AB393*1.34</f>
        <v>20.167000000000002</v>
      </c>
      <c r="AD393" s="12">
        <f t="shared" si="808"/>
        <v>54.450900000000011</v>
      </c>
      <c r="AE393" s="12">
        <v>11</v>
      </c>
      <c r="AF393" s="12">
        <f t="shared" si="802"/>
        <v>14.74</v>
      </c>
      <c r="AG393" s="12">
        <f t="shared" si="885"/>
        <v>39.798000000000002</v>
      </c>
      <c r="AH393" s="12">
        <v>10.44</v>
      </c>
      <c r="AI393" s="12">
        <f t="shared" si="849"/>
        <v>13.989599999999999</v>
      </c>
      <c r="AJ393" s="12">
        <f t="shared" si="850"/>
        <v>37.771920000000001</v>
      </c>
      <c r="AK393" s="12">
        <v>9.8800000000000008</v>
      </c>
      <c r="AL393" s="12">
        <f t="shared" ref="AL393" si="1000">AK393*1.34</f>
        <v>13.239200000000002</v>
      </c>
      <c r="AM393" s="12">
        <f>AL393*2.7</f>
        <v>35.745840000000008</v>
      </c>
      <c r="AN393" s="12">
        <f>4.42+3.04+2.09</f>
        <v>9.5500000000000007</v>
      </c>
      <c r="AO393" s="12">
        <f t="shared" ref="AO393" si="1001">AN393*2.75</f>
        <v>26.262500000000003</v>
      </c>
      <c r="AP393" s="12">
        <f>AO393*2.7</f>
        <v>70.908750000000012</v>
      </c>
      <c r="AQ393" s="12"/>
      <c r="AR393" s="12"/>
      <c r="AS393" s="12"/>
      <c r="AT393" s="12"/>
      <c r="AU393" s="12"/>
      <c r="AV393" s="12"/>
      <c r="AW393" s="12">
        <v>6.89</v>
      </c>
      <c r="AX393" s="12">
        <f t="shared" si="919"/>
        <v>18.947499999999998</v>
      </c>
      <c r="AY393" s="12">
        <f t="shared" si="920"/>
        <v>47.368749999999991</v>
      </c>
      <c r="AZ393" s="12"/>
      <c r="BA393" s="12"/>
      <c r="BB393" s="12"/>
      <c r="BC393" s="12"/>
      <c r="BD393" s="12"/>
      <c r="BE393" s="12"/>
      <c r="BF393" s="13"/>
      <c r="BG393" s="1">
        <f t="shared" si="984"/>
        <v>0.86</v>
      </c>
      <c r="BH393" s="12">
        <f t="shared" si="979"/>
        <v>0.14000000000000001</v>
      </c>
      <c r="BI393" s="12">
        <f t="shared" si="985"/>
        <v>1</v>
      </c>
    </row>
    <row r="394" spans="2:61" x14ac:dyDescent="0.35">
      <c r="C394" t="s">
        <v>61</v>
      </c>
      <c r="D394" s="12">
        <f t="shared" si="828"/>
        <v>108.75</v>
      </c>
      <c r="E394" s="12">
        <f t="shared" si="973"/>
        <v>175.32059999999998</v>
      </c>
      <c r="F394" s="12">
        <f t="shared" si="986"/>
        <v>460.59408000000013</v>
      </c>
      <c r="G394" s="12">
        <v>31.68</v>
      </c>
      <c r="H394" s="12">
        <f t="shared" si="987"/>
        <v>42.4512</v>
      </c>
      <c r="I394" s="12">
        <f t="shared" si="988"/>
        <v>114.61824000000001</v>
      </c>
      <c r="J394" s="12">
        <v>10.99</v>
      </c>
      <c r="K394" s="12">
        <f t="shared" si="989"/>
        <v>14.726600000000001</v>
      </c>
      <c r="L394" s="12">
        <f t="shared" si="832"/>
        <v>36.816500000000005</v>
      </c>
      <c r="M394" s="12">
        <v>5.31</v>
      </c>
      <c r="N394" s="12">
        <f t="shared" si="990"/>
        <v>12.531599999999999</v>
      </c>
      <c r="O394" s="12">
        <f t="shared" si="991"/>
        <v>31.328999999999997</v>
      </c>
      <c r="P394" s="12">
        <v>4.4000000000000004</v>
      </c>
      <c r="Q394" s="12">
        <f t="shared" si="943"/>
        <v>10.384</v>
      </c>
      <c r="R394" s="12">
        <f t="shared" si="966"/>
        <v>25.96</v>
      </c>
      <c r="S394" s="12"/>
      <c r="T394" s="12"/>
      <c r="U394" s="12"/>
      <c r="V394" s="12"/>
      <c r="W394" s="12"/>
      <c r="X394" s="12"/>
      <c r="Y394" s="12">
        <v>2.8</v>
      </c>
      <c r="Z394" s="12">
        <f>Y394*2.36</f>
        <v>6.6079999999999997</v>
      </c>
      <c r="AA394" s="12">
        <f t="shared" ref="AA394:AA395" si="1002">Z394*2.5</f>
        <v>16.52</v>
      </c>
      <c r="AB394" s="12">
        <v>15.27</v>
      </c>
      <c r="AC394" s="12">
        <f t="shared" ref="AC394" si="1003">AB394*1.34</f>
        <v>20.4618</v>
      </c>
      <c r="AD394" s="12">
        <f t="shared" si="808"/>
        <v>55.246860000000005</v>
      </c>
      <c r="AE394" s="12">
        <v>14.24</v>
      </c>
      <c r="AF394" s="12">
        <f t="shared" si="802"/>
        <v>19.081600000000002</v>
      </c>
      <c r="AG394" s="12">
        <f t="shared" si="885"/>
        <v>51.520320000000005</v>
      </c>
      <c r="AH394" s="12">
        <v>12.12</v>
      </c>
      <c r="AI394" s="12">
        <f t="shared" si="849"/>
        <v>16.2408</v>
      </c>
      <c r="AJ394" s="12">
        <f t="shared" si="850"/>
        <v>43.850160000000002</v>
      </c>
      <c r="AK394" s="12"/>
      <c r="AL394" s="12"/>
      <c r="AM394" s="12"/>
      <c r="AN394" s="12"/>
      <c r="AO394" s="12"/>
      <c r="AP394" s="12"/>
      <c r="AQ394" s="12"/>
      <c r="AR394" s="12"/>
      <c r="AS394" s="12"/>
      <c r="AT394" s="12">
        <v>4.8099999999999996</v>
      </c>
      <c r="AU394" s="12">
        <f t="shared" ref="AU394" si="1004">AT394*2.75</f>
        <v>13.227499999999999</v>
      </c>
      <c r="AV394" s="12">
        <f t="shared" ref="AV394:AV413" si="1005">AU394*2.7</f>
        <v>35.71425</v>
      </c>
      <c r="AW394" s="12">
        <v>7.13</v>
      </c>
      <c r="AX394" s="12">
        <f t="shared" si="919"/>
        <v>19.607499999999998</v>
      </c>
      <c r="AY394" s="12">
        <f t="shared" si="920"/>
        <v>49.018749999999997</v>
      </c>
      <c r="AZ394" s="12"/>
      <c r="BA394" s="12"/>
      <c r="BB394" s="12"/>
      <c r="BC394" s="12">
        <f>71.42+41.54</f>
        <v>112.96000000000001</v>
      </c>
      <c r="BD394" s="12">
        <f>BC394*0.6</f>
        <v>67.775999999999996</v>
      </c>
      <c r="BE394" s="12">
        <f t="shared" ref="BE394" si="1006">BD394*2.5</f>
        <v>169.44</v>
      </c>
      <c r="BF394" s="13"/>
      <c r="BG394" s="1">
        <f t="shared" si="984"/>
        <v>0.78</v>
      </c>
      <c r="BH394" s="12">
        <f t="shared" si="979"/>
        <v>0.22</v>
      </c>
      <c r="BI394" s="12">
        <f t="shared" si="985"/>
        <v>1</v>
      </c>
    </row>
    <row r="395" spans="2:61" x14ac:dyDescent="0.35">
      <c r="D395" s="12">
        <f t="shared" si="828"/>
        <v>109.10000000000001</v>
      </c>
      <c r="E395" s="12">
        <f t="shared" si="973"/>
        <v>181.82380000000003</v>
      </c>
      <c r="F395" s="12">
        <f t="shared" si="986"/>
        <v>438.2162800000001</v>
      </c>
      <c r="G395" s="12">
        <v>21.12</v>
      </c>
      <c r="H395" s="12">
        <f t="shared" si="987"/>
        <v>28.300800000000002</v>
      </c>
      <c r="I395" s="12">
        <f t="shared" si="988"/>
        <v>76.412160000000014</v>
      </c>
      <c r="J395" s="12">
        <v>25.35</v>
      </c>
      <c r="K395" s="12">
        <f t="shared" si="989"/>
        <v>33.969000000000001</v>
      </c>
      <c r="L395" s="12">
        <f t="shared" si="832"/>
        <v>84.922499999999999</v>
      </c>
      <c r="M395" s="12">
        <v>6.2</v>
      </c>
      <c r="N395" s="12">
        <f t="shared" si="990"/>
        <v>14.632</v>
      </c>
      <c r="O395" s="12">
        <f t="shared" si="991"/>
        <v>36.58</v>
      </c>
      <c r="P395" s="12">
        <v>3.76</v>
      </c>
      <c r="Q395" s="12">
        <f t="shared" si="943"/>
        <v>8.8735999999999997</v>
      </c>
      <c r="R395" s="12">
        <f t="shared" si="966"/>
        <v>22.183999999999997</v>
      </c>
      <c r="S395" s="12"/>
      <c r="T395" s="12"/>
      <c r="U395" s="12"/>
      <c r="V395" s="12"/>
      <c r="W395" s="12"/>
      <c r="X395" s="12"/>
      <c r="Y395" s="12">
        <v>2.27</v>
      </c>
      <c r="Z395" s="12">
        <f>Y395*2.36</f>
        <v>5.3571999999999997</v>
      </c>
      <c r="AA395" s="12">
        <f t="shared" si="1002"/>
        <v>13.392999999999999</v>
      </c>
      <c r="AB395" s="12">
        <v>13.2</v>
      </c>
      <c r="AC395" s="12">
        <f t="shared" ref="AC395" si="1007">AB395*1.34</f>
        <v>17.687999999999999</v>
      </c>
      <c r="AD395" s="12">
        <f t="shared" si="808"/>
        <v>47.757599999999996</v>
      </c>
      <c r="AE395" s="12">
        <v>10.49</v>
      </c>
      <c r="AF395" s="12">
        <f t="shared" ref="AF395:AF426" si="1008">AE395*1.34</f>
        <v>14.056600000000001</v>
      </c>
      <c r="AG395" s="12">
        <f t="shared" si="885"/>
        <v>37.952820000000003</v>
      </c>
      <c r="AH395" s="12">
        <v>9.4</v>
      </c>
      <c r="AI395" s="12">
        <f t="shared" si="849"/>
        <v>12.596000000000002</v>
      </c>
      <c r="AJ395" s="12">
        <f t="shared" si="850"/>
        <v>34.009200000000007</v>
      </c>
      <c r="AK395" s="12">
        <v>4.9800000000000004</v>
      </c>
      <c r="AL395" s="12">
        <f t="shared" ref="AL395" si="1009">AK395*2.75</f>
        <v>13.695</v>
      </c>
      <c r="AM395" s="12"/>
      <c r="AN395" s="12"/>
      <c r="AO395" s="12"/>
      <c r="AP395" s="12"/>
      <c r="AQ395" s="12"/>
      <c r="AR395" s="12"/>
      <c r="AS395" s="12"/>
      <c r="AT395" s="12">
        <v>6.12</v>
      </c>
      <c r="AU395" s="12">
        <f t="shared" ref="AU395" si="1010">AT395*2.75</f>
        <v>16.830000000000002</v>
      </c>
      <c r="AV395" s="12">
        <f t="shared" si="1005"/>
        <v>45.44100000000001</v>
      </c>
      <c r="AW395" s="12">
        <v>3</v>
      </c>
      <c r="AX395" s="12">
        <f t="shared" si="919"/>
        <v>8.25</v>
      </c>
      <c r="AY395" s="12">
        <f t="shared" si="920"/>
        <v>20.625</v>
      </c>
      <c r="AZ395" s="12">
        <v>3.21</v>
      </c>
      <c r="BA395" s="12">
        <f>AZ395*2.36</f>
        <v>7.5755999999999997</v>
      </c>
      <c r="BB395" s="12">
        <f t="shared" ref="BB395" si="1011">BA395*2.5</f>
        <v>18.939</v>
      </c>
      <c r="BC395" s="12"/>
      <c r="BD395" s="12"/>
      <c r="BE395" s="12"/>
      <c r="BF395" s="13"/>
      <c r="BG395" s="1">
        <f t="shared" si="984"/>
        <v>0.66</v>
      </c>
      <c r="BH395" s="12">
        <f t="shared" si="979"/>
        <v>0.34</v>
      </c>
      <c r="BI395" s="12">
        <f t="shared" si="985"/>
        <v>1</v>
      </c>
    </row>
    <row r="396" spans="2:61" x14ac:dyDescent="0.35">
      <c r="B396" t="s">
        <v>59</v>
      </c>
      <c r="C396" t="s">
        <v>60</v>
      </c>
      <c r="D396" s="12">
        <f t="shared" si="828"/>
        <v>109.12</v>
      </c>
      <c r="E396" s="12">
        <f t="shared" si="973"/>
        <v>173.19170000000003</v>
      </c>
      <c r="F396" s="12">
        <f t="shared" si="986"/>
        <v>455.85945000000009</v>
      </c>
      <c r="G396" s="12">
        <v>28.51</v>
      </c>
      <c r="H396" s="12">
        <f t="shared" si="987"/>
        <v>38.203400000000002</v>
      </c>
      <c r="I396" s="12">
        <f t="shared" si="988"/>
        <v>103.14918000000002</v>
      </c>
      <c r="J396" s="12">
        <v>11.09</v>
      </c>
      <c r="K396" s="12">
        <f t="shared" si="989"/>
        <v>14.8606</v>
      </c>
      <c r="L396" s="12">
        <f t="shared" si="832"/>
        <v>37.151499999999999</v>
      </c>
      <c r="M396" s="12">
        <v>4.91</v>
      </c>
      <c r="N396" s="12">
        <f t="shared" si="990"/>
        <v>11.5876</v>
      </c>
      <c r="O396" s="12">
        <f t="shared" si="991"/>
        <v>28.969000000000001</v>
      </c>
      <c r="P396" s="12">
        <v>3.97</v>
      </c>
      <c r="Q396" s="12">
        <f t="shared" si="943"/>
        <v>9.3691999999999993</v>
      </c>
      <c r="R396" s="12">
        <f t="shared" si="966"/>
        <v>23.422999999999998</v>
      </c>
      <c r="S396" s="12">
        <v>3.78</v>
      </c>
      <c r="T396" s="12">
        <f>S396*2.36</f>
        <v>8.9207999999999998</v>
      </c>
      <c r="U396" s="12">
        <f>T396*2.5</f>
        <v>22.302</v>
      </c>
      <c r="V396" s="12"/>
      <c r="W396" s="12"/>
      <c r="X396" s="12"/>
      <c r="Y396" s="12"/>
      <c r="Z396" s="12"/>
      <c r="AA396" s="12"/>
      <c r="AB396" s="12">
        <f>13.34+3.36</f>
        <v>16.7</v>
      </c>
      <c r="AC396" s="12">
        <f t="shared" ref="AC396" si="1012">AB396*1.34</f>
        <v>22.378</v>
      </c>
      <c r="AD396" s="12">
        <f t="shared" si="808"/>
        <v>60.420600000000007</v>
      </c>
      <c r="AE396" s="12">
        <v>11.14</v>
      </c>
      <c r="AF396" s="12">
        <f t="shared" si="1008"/>
        <v>14.927600000000002</v>
      </c>
      <c r="AG396" s="12">
        <f t="shared" si="885"/>
        <v>40.304520000000011</v>
      </c>
      <c r="AH396" s="12">
        <v>10.11</v>
      </c>
      <c r="AI396" s="12">
        <f t="shared" si="849"/>
        <v>13.5474</v>
      </c>
      <c r="AJ396" s="12">
        <f t="shared" si="850"/>
        <v>36.577980000000004</v>
      </c>
      <c r="AK396" s="12">
        <v>8.94</v>
      </c>
      <c r="AL396" s="12">
        <f t="shared" ref="AL396:AL399" si="1013">AK396*1.34</f>
        <v>11.9796</v>
      </c>
      <c r="AM396" s="12">
        <f t="shared" ref="AM396:AM399" si="1014">AL396*2.7</f>
        <v>32.344920000000002</v>
      </c>
      <c r="AN396" s="12"/>
      <c r="AO396" s="12"/>
      <c r="AP396" s="12"/>
      <c r="AQ396" s="12"/>
      <c r="AR396" s="12"/>
      <c r="AS396" s="12"/>
      <c r="AT396" s="12">
        <v>4.8600000000000003</v>
      </c>
      <c r="AU396" s="12">
        <f t="shared" ref="AU396" si="1015">AT396*2.75</f>
        <v>13.365</v>
      </c>
      <c r="AV396" s="12">
        <f t="shared" si="1005"/>
        <v>36.085500000000003</v>
      </c>
      <c r="AW396" s="12">
        <v>5.1100000000000003</v>
      </c>
      <c r="AX396" s="12">
        <f t="shared" si="919"/>
        <v>14.0525</v>
      </c>
      <c r="AY396" s="12">
        <f t="shared" si="920"/>
        <v>35.131250000000001</v>
      </c>
      <c r="AZ396" s="12"/>
      <c r="BA396" s="12"/>
      <c r="BB396" s="12"/>
      <c r="BC396" s="12">
        <f>12.78+2.92</f>
        <v>15.7</v>
      </c>
      <c r="BD396" s="12">
        <f>BC396*0.6</f>
        <v>9.42</v>
      </c>
      <c r="BE396" s="12">
        <f t="shared" ref="BE396" si="1016">BD396*2.5</f>
        <v>23.55</v>
      </c>
      <c r="BF396" s="13"/>
      <c r="BG396" s="1">
        <f t="shared" si="984"/>
        <v>0.78</v>
      </c>
      <c r="BH396" s="12">
        <f t="shared" si="979"/>
        <v>0.22</v>
      </c>
      <c r="BI396" s="12">
        <f t="shared" si="985"/>
        <v>1</v>
      </c>
    </row>
    <row r="397" spans="2:61" x14ac:dyDescent="0.35">
      <c r="B397" t="s">
        <v>140</v>
      </c>
      <c r="C397" t="s">
        <v>139</v>
      </c>
      <c r="D397" s="12">
        <f t="shared" si="828"/>
        <v>109.69999999999999</v>
      </c>
      <c r="E397" s="12">
        <f t="shared" si="973"/>
        <v>178.51300000000001</v>
      </c>
      <c r="F397" s="12">
        <f t="shared" si="986"/>
        <v>467.46830000000006</v>
      </c>
      <c r="G397" s="12">
        <v>32.4</v>
      </c>
      <c r="H397" s="12">
        <f t="shared" si="987"/>
        <v>43.416000000000004</v>
      </c>
      <c r="I397" s="12">
        <f t="shared" si="988"/>
        <v>117.22320000000002</v>
      </c>
      <c r="J397" s="12">
        <v>10.1</v>
      </c>
      <c r="K397" s="12">
        <f t="shared" si="989"/>
        <v>13.534000000000001</v>
      </c>
      <c r="L397" s="12">
        <f t="shared" si="832"/>
        <v>33.835000000000001</v>
      </c>
      <c r="M397" s="12">
        <v>5</v>
      </c>
      <c r="N397" s="12">
        <f t="shared" si="990"/>
        <v>11.799999999999999</v>
      </c>
      <c r="O397" s="12">
        <f t="shared" si="991"/>
        <v>29.499999999999996</v>
      </c>
      <c r="P397" s="12">
        <v>4</v>
      </c>
      <c r="Q397" s="12">
        <f t="shared" si="943"/>
        <v>9.44</v>
      </c>
      <c r="R397" s="12">
        <f t="shared" si="966"/>
        <v>23.599999999999998</v>
      </c>
      <c r="S397" s="12"/>
      <c r="T397" s="12"/>
      <c r="U397" s="12"/>
      <c r="V397" s="12"/>
      <c r="W397" s="12"/>
      <c r="X397" s="12"/>
      <c r="Y397" s="12">
        <v>3</v>
      </c>
      <c r="Z397" s="12">
        <f>Y397*2.36</f>
        <v>7.08</v>
      </c>
      <c r="AA397" s="12">
        <f t="shared" ref="AA397" si="1017">Z397*2.5</f>
        <v>17.7</v>
      </c>
      <c r="AB397" s="12">
        <v>11.9</v>
      </c>
      <c r="AC397" s="12">
        <f t="shared" ref="AC397" si="1018">AB397*1.34</f>
        <v>15.946000000000002</v>
      </c>
      <c r="AD397" s="12">
        <f t="shared" ref="AD397:AD426" si="1019">AC397*2.7</f>
        <v>43.054200000000009</v>
      </c>
      <c r="AE397" s="12">
        <v>9.6</v>
      </c>
      <c r="AF397" s="12">
        <f t="shared" si="1008"/>
        <v>12.864000000000001</v>
      </c>
      <c r="AG397" s="12">
        <f t="shared" si="885"/>
        <v>34.732800000000005</v>
      </c>
      <c r="AH397" s="12">
        <v>9.6</v>
      </c>
      <c r="AI397" s="12">
        <f t="shared" si="849"/>
        <v>12.864000000000001</v>
      </c>
      <c r="AJ397" s="12">
        <f t="shared" si="850"/>
        <v>34.732800000000005</v>
      </c>
      <c r="AK397" s="12">
        <v>9.6</v>
      </c>
      <c r="AL397" s="12">
        <f t="shared" si="1013"/>
        <v>12.864000000000001</v>
      </c>
      <c r="AM397" s="12">
        <f t="shared" si="1014"/>
        <v>34.732800000000005</v>
      </c>
      <c r="AN397" s="12"/>
      <c r="AO397" s="12"/>
      <c r="AP397" s="12"/>
      <c r="AQ397" s="12"/>
      <c r="AR397" s="12"/>
      <c r="AS397" s="12"/>
      <c r="AT397" s="12">
        <v>2.9</v>
      </c>
      <c r="AU397" s="12">
        <f t="shared" ref="AU397" si="1020">AT397*2.75</f>
        <v>7.9749999999999996</v>
      </c>
      <c r="AV397" s="12">
        <f t="shared" si="1005"/>
        <v>21.532499999999999</v>
      </c>
      <c r="AW397" s="12">
        <v>8.6</v>
      </c>
      <c r="AX397" s="12">
        <f t="shared" si="919"/>
        <v>23.65</v>
      </c>
      <c r="AY397" s="12">
        <f t="shared" si="920"/>
        <v>59.125</v>
      </c>
      <c r="AZ397" s="12">
        <v>3</v>
      </c>
      <c r="BA397" s="12">
        <f>AZ397*2.36</f>
        <v>7.08</v>
      </c>
      <c r="BB397" s="12">
        <f t="shared" ref="BB397" si="1021">BA397*2.5</f>
        <v>17.7</v>
      </c>
      <c r="BC397" s="12"/>
      <c r="BD397" s="12"/>
      <c r="BE397" s="12"/>
      <c r="BF397" s="13"/>
      <c r="BG397" s="1">
        <f t="shared" si="984"/>
        <v>0.8</v>
      </c>
      <c r="BH397" s="12">
        <f t="shared" si="979"/>
        <v>0.2</v>
      </c>
      <c r="BI397" s="12">
        <f t="shared" si="985"/>
        <v>1</v>
      </c>
    </row>
    <row r="398" spans="2:61" x14ac:dyDescent="0.35">
      <c r="B398" t="s">
        <v>94</v>
      </c>
      <c r="C398" t="s">
        <v>95</v>
      </c>
      <c r="D398" s="12">
        <f t="shared" si="828"/>
        <v>110.5</v>
      </c>
      <c r="E398" s="12">
        <f t="shared" si="973"/>
        <v>176.29550000000003</v>
      </c>
      <c r="F398" s="12">
        <f t="shared" si="986"/>
        <v>465.28505000000007</v>
      </c>
      <c r="G398" s="12">
        <v>24.25</v>
      </c>
      <c r="H398" s="12">
        <f t="shared" si="987"/>
        <v>32.495000000000005</v>
      </c>
      <c r="I398" s="12">
        <f t="shared" si="988"/>
        <v>87.736500000000021</v>
      </c>
      <c r="J398" s="12">
        <v>17.850000000000001</v>
      </c>
      <c r="K398" s="12">
        <f t="shared" si="989"/>
        <v>23.919000000000004</v>
      </c>
      <c r="L398" s="12">
        <f t="shared" si="832"/>
        <v>59.797500000000014</v>
      </c>
      <c r="M398" s="12">
        <v>4.6500000000000004</v>
      </c>
      <c r="N398" s="12">
        <f t="shared" si="990"/>
        <v>10.974</v>
      </c>
      <c r="O398" s="12">
        <f t="shared" si="991"/>
        <v>27.435000000000002</v>
      </c>
      <c r="P398" s="12">
        <v>3.6</v>
      </c>
      <c r="Q398" s="12">
        <f t="shared" si="943"/>
        <v>8.4960000000000004</v>
      </c>
      <c r="R398" s="12">
        <f t="shared" si="966"/>
        <v>21.240000000000002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>
        <v>15.55</v>
      </c>
      <c r="AC398" s="12">
        <f t="shared" ref="AC398" si="1022">AB398*1.34</f>
        <v>20.837000000000003</v>
      </c>
      <c r="AD398" s="12">
        <f t="shared" si="1019"/>
        <v>56.259900000000016</v>
      </c>
      <c r="AE398" s="12">
        <v>11.25</v>
      </c>
      <c r="AF398" s="12">
        <f t="shared" si="1008"/>
        <v>15.075000000000001</v>
      </c>
      <c r="AG398" s="12">
        <f t="shared" si="885"/>
        <v>40.702500000000008</v>
      </c>
      <c r="AH398" s="12">
        <v>10.25</v>
      </c>
      <c r="AI398" s="12">
        <f t="shared" si="849"/>
        <v>13.735000000000001</v>
      </c>
      <c r="AJ398" s="12">
        <f t="shared" si="850"/>
        <v>37.084500000000006</v>
      </c>
      <c r="AK398" s="12">
        <v>9.0500000000000007</v>
      </c>
      <c r="AL398" s="12">
        <f t="shared" si="1013"/>
        <v>12.127000000000002</v>
      </c>
      <c r="AM398" s="12">
        <f t="shared" si="1014"/>
        <v>32.742900000000006</v>
      </c>
      <c r="AN398" s="12"/>
      <c r="AO398" s="12"/>
      <c r="AP398" s="12"/>
      <c r="AQ398" s="12"/>
      <c r="AR398" s="12"/>
      <c r="AS398" s="12"/>
      <c r="AT398" s="12">
        <v>10.35</v>
      </c>
      <c r="AU398" s="12">
        <f t="shared" ref="AU398" si="1023">AT398*2.75</f>
        <v>28.462499999999999</v>
      </c>
      <c r="AV398" s="12">
        <f t="shared" si="1005"/>
        <v>76.848749999999995</v>
      </c>
      <c r="AW398" s="12">
        <v>3.7</v>
      </c>
      <c r="AX398" s="12">
        <f t="shared" si="919"/>
        <v>10.175000000000001</v>
      </c>
      <c r="AY398" s="12">
        <f t="shared" si="920"/>
        <v>25.4375</v>
      </c>
      <c r="AZ398" s="12"/>
      <c r="BA398" s="12"/>
      <c r="BB398" s="12"/>
      <c r="BC398" s="12">
        <f>49.35+89.1</f>
        <v>138.44999999999999</v>
      </c>
      <c r="BD398" s="12">
        <f>BC398*0.6</f>
        <v>83.07</v>
      </c>
      <c r="BE398" s="12">
        <f t="shared" ref="BE398:BE399" si="1024">BD398*2.5</f>
        <v>207.67499999999998</v>
      </c>
      <c r="BF398" s="13"/>
      <c r="BG398" s="1">
        <f t="shared" si="984"/>
        <v>0.76</v>
      </c>
      <c r="BH398" s="12">
        <f t="shared" si="979"/>
        <v>0.24</v>
      </c>
      <c r="BI398" s="12">
        <f t="shared" si="985"/>
        <v>1</v>
      </c>
    </row>
    <row r="399" spans="2:61" x14ac:dyDescent="0.35">
      <c r="B399" t="s">
        <v>92</v>
      </c>
      <c r="C399" t="s">
        <v>93</v>
      </c>
      <c r="D399" s="12">
        <f t="shared" si="828"/>
        <v>110.63</v>
      </c>
      <c r="E399" s="12">
        <f t="shared" si="973"/>
        <v>187.45510000000002</v>
      </c>
      <c r="F399" s="12">
        <f t="shared" si="986"/>
        <v>491.33007000000009</v>
      </c>
      <c r="G399" s="12">
        <v>23.11</v>
      </c>
      <c r="H399" s="12">
        <f t="shared" si="987"/>
        <v>30.967400000000001</v>
      </c>
      <c r="I399" s="12">
        <f t="shared" si="988"/>
        <v>83.611980000000003</v>
      </c>
      <c r="J399" s="12">
        <v>13.02</v>
      </c>
      <c r="K399" s="12">
        <f t="shared" si="989"/>
        <v>17.4468</v>
      </c>
      <c r="L399" s="12">
        <f t="shared" si="832"/>
        <v>43.616999999999997</v>
      </c>
      <c r="M399" s="12">
        <v>5.27</v>
      </c>
      <c r="N399" s="12">
        <f t="shared" si="990"/>
        <v>12.437199999999999</v>
      </c>
      <c r="O399" s="12">
        <f t="shared" si="991"/>
        <v>31.092999999999996</v>
      </c>
      <c r="P399" s="12">
        <v>4.3</v>
      </c>
      <c r="Q399" s="12">
        <f t="shared" si="943"/>
        <v>10.148</v>
      </c>
      <c r="R399" s="12">
        <f t="shared" si="966"/>
        <v>25.369999999999997</v>
      </c>
      <c r="S399" s="12"/>
      <c r="T399" s="12"/>
      <c r="U399" s="12"/>
      <c r="V399" s="12"/>
      <c r="W399" s="12"/>
      <c r="X399" s="12"/>
      <c r="Y399" s="12">
        <v>2.4</v>
      </c>
      <c r="Z399" s="12">
        <f>Y399*2.36</f>
        <v>5.6639999999999997</v>
      </c>
      <c r="AA399" s="12">
        <f t="shared" ref="AA399" si="1025">Z399*2.5</f>
        <v>14.16</v>
      </c>
      <c r="AB399" s="12">
        <v>12.96</v>
      </c>
      <c r="AC399" s="12">
        <f t="shared" ref="AC399" si="1026">AB399*1.34</f>
        <v>17.366400000000002</v>
      </c>
      <c r="AD399" s="12">
        <f t="shared" si="1019"/>
        <v>46.889280000000007</v>
      </c>
      <c r="AE399" s="12">
        <v>12.37</v>
      </c>
      <c r="AF399" s="12">
        <f t="shared" si="1008"/>
        <v>16.575800000000001</v>
      </c>
      <c r="AG399" s="12">
        <f t="shared" si="885"/>
        <v>44.754660000000008</v>
      </c>
      <c r="AH399" s="12">
        <v>10.039999999999999</v>
      </c>
      <c r="AI399" s="12">
        <f t="shared" si="849"/>
        <v>13.4536</v>
      </c>
      <c r="AJ399" s="12">
        <f t="shared" si="850"/>
        <v>36.324719999999999</v>
      </c>
      <c r="AK399" s="12">
        <v>8.01</v>
      </c>
      <c r="AL399" s="12">
        <f t="shared" si="1013"/>
        <v>10.7334</v>
      </c>
      <c r="AM399" s="12">
        <f t="shared" si="1014"/>
        <v>28.980180000000001</v>
      </c>
      <c r="AN399" s="12"/>
      <c r="AO399" s="12"/>
      <c r="AP399" s="12"/>
      <c r="AQ399" s="12"/>
      <c r="AR399" s="12"/>
      <c r="AS399" s="12"/>
      <c r="AT399" s="12">
        <v>8.86</v>
      </c>
      <c r="AU399" s="12">
        <f t="shared" ref="AU399" si="1027">AT399*2.75</f>
        <v>24.364999999999998</v>
      </c>
      <c r="AV399" s="12">
        <f t="shared" si="1005"/>
        <v>65.785499999999999</v>
      </c>
      <c r="AW399" s="12">
        <f>6.96+3.33</f>
        <v>10.29</v>
      </c>
      <c r="AX399" s="12">
        <f t="shared" si="919"/>
        <v>28.297499999999999</v>
      </c>
      <c r="AY399" s="12">
        <f t="shared" si="920"/>
        <v>70.743750000000006</v>
      </c>
      <c r="AZ399" s="12"/>
      <c r="BA399" s="12"/>
      <c r="BB399" s="12"/>
      <c r="BC399" s="12">
        <v>4.09</v>
      </c>
      <c r="BD399" s="12">
        <f>BC399*0.6</f>
        <v>2.4539999999999997</v>
      </c>
      <c r="BE399" s="12">
        <f t="shared" si="1024"/>
        <v>6.1349999999999998</v>
      </c>
      <c r="BF399" s="13"/>
      <c r="BG399" s="1">
        <f t="shared" si="984"/>
        <v>0.77</v>
      </c>
      <c r="BH399" s="12">
        <f t="shared" si="979"/>
        <v>0.23</v>
      </c>
      <c r="BI399" s="12">
        <f t="shared" si="985"/>
        <v>1</v>
      </c>
    </row>
    <row r="400" spans="2:61" x14ac:dyDescent="0.35">
      <c r="D400" s="12">
        <f t="shared" si="828"/>
        <v>112.30000000000001</v>
      </c>
      <c r="E400" s="12">
        <f t="shared" si="973"/>
        <v>185.19710000000001</v>
      </c>
      <c r="F400" s="12">
        <f t="shared" si="986"/>
        <v>483.17551000000003</v>
      </c>
      <c r="G400" s="12">
        <v>30.72</v>
      </c>
      <c r="H400" s="12">
        <f t="shared" si="987"/>
        <v>41.1648</v>
      </c>
      <c r="I400" s="12">
        <f t="shared" si="988"/>
        <v>111.14496000000001</v>
      </c>
      <c r="J400" s="12">
        <v>14.43</v>
      </c>
      <c r="K400" s="12">
        <f t="shared" si="989"/>
        <v>19.336200000000002</v>
      </c>
      <c r="L400" s="12">
        <f t="shared" si="832"/>
        <v>48.340500000000006</v>
      </c>
      <c r="M400" s="12">
        <v>3.68</v>
      </c>
      <c r="N400" s="12">
        <f t="shared" si="990"/>
        <v>8.6847999999999992</v>
      </c>
      <c r="O400" s="12">
        <f t="shared" si="991"/>
        <v>21.711999999999996</v>
      </c>
      <c r="P400" s="12">
        <v>3.58</v>
      </c>
      <c r="Q400" s="12">
        <f t="shared" si="943"/>
        <v>8.4488000000000003</v>
      </c>
      <c r="R400" s="12">
        <f t="shared" si="966"/>
        <v>21.122</v>
      </c>
      <c r="S400" s="12">
        <v>7.85</v>
      </c>
      <c r="T400" s="12">
        <f>S400*2.36</f>
        <v>18.526</v>
      </c>
      <c r="U400" s="12">
        <f>T400*2.5</f>
        <v>46.314999999999998</v>
      </c>
      <c r="V400" s="12"/>
      <c r="W400" s="12"/>
      <c r="X400" s="12"/>
      <c r="Y400" s="12"/>
      <c r="Z400" s="12"/>
      <c r="AA400" s="12"/>
      <c r="AB400" s="12">
        <v>15.51</v>
      </c>
      <c r="AC400" s="12">
        <f t="shared" ref="AC400" si="1028">AB400*1.34</f>
        <v>20.7834</v>
      </c>
      <c r="AD400" s="12">
        <f t="shared" si="1019"/>
        <v>56.115180000000002</v>
      </c>
      <c r="AE400" s="12">
        <v>13.2</v>
      </c>
      <c r="AF400" s="12">
        <f t="shared" si="1008"/>
        <v>17.687999999999999</v>
      </c>
      <c r="AG400" s="12">
        <f t="shared" si="885"/>
        <v>47.757599999999996</v>
      </c>
      <c r="AH400" s="12">
        <v>9.64</v>
      </c>
      <c r="AI400" s="12">
        <f t="shared" si="849"/>
        <v>12.917600000000002</v>
      </c>
      <c r="AJ400" s="12">
        <f t="shared" si="850"/>
        <v>34.877520000000004</v>
      </c>
      <c r="AK400" s="12"/>
      <c r="AL400" s="12"/>
      <c r="AM400" s="12"/>
      <c r="AN400" s="12"/>
      <c r="AO400" s="12"/>
      <c r="AP400" s="12"/>
      <c r="AQ400" s="12"/>
      <c r="AR400" s="12"/>
      <c r="AS400" s="12"/>
      <c r="AT400" s="12">
        <v>3.04</v>
      </c>
      <c r="AU400" s="12">
        <f t="shared" ref="AU400" si="1029">AT400*2.75</f>
        <v>8.36</v>
      </c>
      <c r="AV400" s="12">
        <f t="shared" si="1005"/>
        <v>22.571999999999999</v>
      </c>
      <c r="AW400" s="12">
        <f>6.36+4.29</f>
        <v>10.65</v>
      </c>
      <c r="AX400" s="12">
        <f t="shared" si="919"/>
        <v>29.287500000000001</v>
      </c>
      <c r="AY400" s="12">
        <f t="shared" si="920"/>
        <v>73.21875</v>
      </c>
      <c r="AZ400" s="12"/>
      <c r="BA400" s="12"/>
      <c r="BB400" s="12"/>
      <c r="BC400" s="12"/>
      <c r="BD400" s="12"/>
      <c r="BE400" s="12"/>
      <c r="BF400" s="13"/>
      <c r="BG400" s="1">
        <f t="shared" si="984"/>
        <v>0.74</v>
      </c>
      <c r="BH400" s="12">
        <f t="shared" si="979"/>
        <v>0.26</v>
      </c>
      <c r="BI400" s="12">
        <f t="shared" si="985"/>
        <v>1</v>
      </c>
    </row>
    <row r="401" spans="2:61" x14ac:dyDescent="0.35">
      <c r="D401" s="12">
        <f t="shared" si="828"/>
        <v>113.81</v>
      </c>
      <c r="E401" s="12">
        <f t="shared" si="973"/>
        <v>182.30860000000004</v>
      </c>
      <c r="F401" s="12">
        <f t="shared" si="986"/>
        <v>480.47298000000006</v>
      </c>
      <c r="G401" s="12">
        <v>32.76</v>
      </c>
      <c r="H401" s="12">
        <f t="shared" si="987"/>
        <v>43.898400000000002</v>
      </c>
      <c r="I401" s="12">
        <f t="shared" si="988"/>
        <v>118.52568000000001</v>
      </c>
      <c r="J401" s="12">
        <v>13.26</v>
      </c>
      <c r="K401" s="12">
        <f t="shared" si="989"/>
        <v>17.7684</v>
      </c>
      <c r="L401" s="12">
        <f t="shared" si="832"/>
        <v>44.420999999999999</v>
      </c>
      <c r="M401" s="12">
        <v>3.51</v>
      </c>
      <c r="N401" s="12">
        <f t="shared" si="990"/>
        <v>8.2835999999999999</v>
      </c>
      <c r="O401" s="12">
        <f t="shared" si="991"/>
        <v>20.709</v>
      </c>
      <c r="P401" s="12">
        <v>3.51</v>
      </c>
      <c r="Q401" s="12">
        <f t="shared" si="943"/>
        <v>8.2835999999999999</v>
      </c>
      <c r="R401" s="12">
        <f t="shared" si="966"/>
        <v>20.709</v>
      </c>
      <c r="S401" s="12"/>
      <c r="T401" s="12"/>
      <c r="U401" s="12"/>
      <c r="V401" s="12"/>
      <c r="W401" s="12"/>
      <c r="X401" s="12"/>
      <c r="Y401" s="12">
        <v>2.21</v>
      </c>
      <c r="Z401" s="12">
        <f>Y401*2.36</f>
        <v>5.2155999999999993</v>
      </c>
      <c r="AA401" s="12">
        <f t="shared" ref="AA401:AA402" si="1030">Z401*2.5</f>
        <v>13.038999999999998</v>
      </c>
      <c r="AB401" s="12">
        <v>19.2</v>
      </c>
      <c r="AC401" s="12">
        <f t="shared" ref="AC401" si="1031">AB401*1.34</f>
        <v>25.728000000000002</v>
      </c>
      <c r="AD401" s="12">
        <f t="shared" si="1019"/>
        <v>69.465600000000009</v>
      </c>
      <c r="AE401" s="12">
        <v>8.4</v>
      </c>
      <c r="AF401" s="12">
        <f t="shared" si="1008"/>
        <v>11.256000000000002</v>
      </c>
      <c r="AG401" s="12">
        <f t="shared" si="885"/>
        <v>30.391200000000008</v>
      </c>
      <c r="AH401" s="12">
        <v>8.4</v>
      </c>
      <c r="AI401" s="12">
        <f t="shared" si="849"/>
        <v>11.256000000000002</v>
      </c>
      <c r="AJ401" s="12">
        <f t="shared" si="850"/>
        <v>30.391200000000008</v>
      </c>
      <c r="AK401" s="12">
        <v>8.1</v>
      </c>
      <c r="AL401" s="12">
        <f t="shared" ref="AL401:AL407" si="1032">AK401*1.34</f>
        <v>10.854000000000001</v>
      </c>
      <c r="AM401" s="12">
        <f t="shared" ref="AM401:AM407" si="1033">AL401*2.7</f>
        <v>29.305800000000005</v>
      </c>
      <c r="AN401" s="12">
        <v>3.78</v>
      </c>
      <c r="AO401" s="12">
        <f t="shared" ref="AO401" si="1034">AN401*2.75</f>
        <v>10.395</v>
      </c>
      <c r="AP401" s="12">
        <f>AO401*2.7</f>
        <v>28.066500000000001</v>
      </c>
      <c r="AQ401" s="12"/>
      <c r="AR401" s="12"/>
      <c r="AS401" s="12"/>
      <c r="AT401" s="12">
        <v>3.68</v>
      </c>
      <c r="AU401" s="12">
        <f t="shared" ref="AU401" si="1035">AT401*2.75</f>
        <v>10.120000000000001</v>
      </c>
      <c r="AV401" s="12">
        <f t="shared" si="1005"/>
        <v>27.324000000000005</v>
      </c>
      <c r="AW401" s="12">
        <v>7</v>
      </c>
      <c r="AX401" s="12">
        <f t="shared" si="919"/>
        <v>19.25</v>
      </c>
      <c r="AY401" s="12">
        <f t="shared" si="920"/>
        <v>48.125</v>
      </c>
      <c r="AZ401" s="12"/>
      <c r="BA401" s="12"/>
      <c r="BB401" s="12"/>
      <c r="BC401" s="12"/>
      <c r="BD401" s="12"/>
      <c r="BE401" s="12"/>
      <c r="BF401" s="13"/>
      <c r="BG401" s="1">
        <f t="shared" si="984"/>
        <v>0.8</v>
      </c>
      <c r="BH401" s="12">
        <f t="shared" si="979"/>
        <v>0.2</v>
      </c>
      <c r="BI401" s="12">
        <f t="shared" si="985"/>
        <v>1</v>
      </c>
    </row>
    <row r="402" spans="2:61" x14ac:dyDescent="0.35">
      <c r="C402" t="s">
        <v>61</v>
      </c>
      <c r="D402" s="12">
        <f t="shared" si="828"/>
        <v>113.92</v>
      </c>
      <c r="E402" s="12">
        <f t="shared" si="973"/>
        <v>187.5968</v>
      </c>
      <c r="F402" s="12">
        <f t="shared" si="986"/>
        <v>492.17432000000002</v>
      </c>
      <c r="G402" s="12">
        <v>25</v>
      </c>
      <c r="H402" s="12">
        <f t="shared" si="987"/>
        <v>33.5</v>
      </c>
      <c r="I402" s="12">
        <f t="shared" si="988"/>
        <v>90.45</v>
      </c>
      <c r="J402" s="12">
        <v>11.31</v>
      </c>
      <c r="K402" s="12">
        <f t="shared" si="989"/>
        <v>15.155400000000002</v>
      </c>
      <c r="L402" s="12">
        <f t="shared" si="832"/>
        <v>37.888500000000008</v>
      </c>
      <c r="M402" s="12">
        <v>5.97</v>
      </c>
      <c r="N402" s="12">
        <f t="shared" si="990"/>
        <v>14.089199999999998</v>
      </c>
      <c r="O402" s="12">
        <f t="shared" si="991"/>
        <v>35.222999999999999</v>
      </c>
      <c r="P402" s="12">
        <v>3.83</v>
      </c>
      <c r="Q402" s="12">
        <f t="shared" si="943"/>
        <v>9.0388000000000002</v>
      </c>
      <c r="R402" s="12">
        <f t="shared" si="966"/>
        <v>22.597000000000001</v>
      </c>
      <c r="S402" s="12"/>
      <c r="T402" s="12"/>
      <c r="U402" s="12"/>
      <c r="V402" s="12"/>
      <c r="W402" s="12"/>
      <c r="X402" s="12"/>
      <c r="Y402" s="12">
        <v>2.54</v>
      </c>
      <c r="Z402" s="12">
        <f>Y402*2.36</f>
        <v>5.9943999999999997</v>
      </c>
      <c r="AA402" s="12">
        <f t="shared" si="1030"/>
        <v>14.985999999999999</v>
      </c>
      <c r="AB402" s="12">
        <v>19.96</v>
      </c>
      <c r="AC402" s="12">
        <f t="shared" ref="AC402" si="1036">AB402*1.34</f>
        <v>26.746400000000001</v>
      </c>
      <c r="AD402" s="12">
        <f t="shared" si="1019"/>
        <v>72.215280000000007</v>
      </c>
      <c r="AE402" s="12">
        <v>10.28</v>
      </c>
      <c r="AF402" s="12">
        <f t="shared" si="1008"/>
        <v>13.7752</v>
      </c>
      <c r="AG402" s="12">
        <f t="shared" si="885"/>
        <v>37.193040000000003</v>
      </c>
      <c r="AH402" s="12">
        <v>9.2799999999999994</v>
      </c>
      <c r="AI402" s="12">
        <f t="shared" si="849"/>
        <v>12.4352</v>
      </c>
      <c r="AJ402" s="12">
        <f t="shared" si="850"/>
        <v>33.575040000000001</v>
      </c>
      <c r="AK402" s="12">
        <v>8.9700000000000006</v>
      </c>
      <c r="AL402" s="12">
        <f t="shared" si="1032"/>
        <v>12.019800000000002</v>
      </c>
      <c r="AM402" s="12">
        <f t="shared" si="1033"/>
        <v>32.453460000000007</v>
      </c>
      <c r="AN402" s="12"/>
      <c r="AO402" s="12"/>
      <c r="AP402" s="12"/>
      <c r="AQ402" s="12"/>
      <c r="AR402" s="12"/>
      <c r="AS402" s="12"/>
      <c r="AT402" s="12">
        <v>6.34</v>
      </c>
      <c r="AU402" s="12">
        <f t="shared" ref="AU402" si="1037">AT402*2.75</f>
        <v>17.434999999999999</v>
      </c>
      <c r="AV402" s="12">
        <f t="shared" si="1005"/>
        <v>47.0745</v>
      </c>
      <c r="AW402" s="12">
        <v>7.1</v>
      </c>
      <c r="AX402" s="12">
        <f t="shared" si="919"/>
        <v>19.524999999999999</v>
      </c>
      <c r="AY402" s="12">
        <f t="shared" si="920"/>
        <v>48.8125</v>
      </c>
      <c r="AZ402" s="12">
        <v>3.34</v>
      </c>
      <c r="BA402" s="12">
        <f>AZ402*2.36</f>
        <v>7.8823999999999996</v>
      </c>
      <c r="BB402" s="12">
        <f t="shared" ref="BB402" si="1038">BA402*2.5</f>
        <v>19.706</v>
      </c>
      <c r="BC402" s="12">
        <v>7.89</v>
      </c>
      <c r="BD402" s="12">
        <f>BC402*0.6</f>
        <v>4.734</v>
      </c>
      <c r="BE402" s="12">
        <f t="shared" ref="BE402:BE405" si="1039">BD402*2.5</f>
        <v>11.835000000000001</v>
      </c>
      <c r="BF402" s="13"/>
      <c r="BG402" s="1">
        <f t="shared" si="984"/>
        <v>0.79</v>
      </c>
      <c r="BH402" s="12">
        <f t="shared" si="979"/>
        <v>0.21</v>
      </c>
      <c r="BI402" s="12">
        <f t="shared" si="985"/>
        <v>1</v>
      </c>
    </row>
    <row r="403" spans="2:61" x14ac:dyDescent="0.35">
      <c r="B403" t="s">
        <v>69</v>
      </c>
      <c r="C403" t="s">
        <v>70</v>
      </c>
      <c r="D403" s="12">
        <f t="shared" si="828"/>
        <v>114.00000000000001</v>
      </c>
      <c r="E403" s="12">
        <f t="shared" si="973"/>
        <v>179.63399999999999</v>
      </c>
      <c r="F403" s="12">
        <f t="shared" si="986"/>
        <v>474.32000000000005</v>
      </c>
      <c r="G403" s="12">
        <v>32.9</v>
      </c>
      <c r="H403" s="12">
        <f t="shared" si="987"/>
        <v>44.085999999999999</v>
      </c>
      <c r="I403" s="12">
        <f t="shared" si="988"/>
        <v>119.0322</v>
      </c>
      <c r="J403" s="12">
        <v>12.7</v>
      </c>
      <c r="K403" s="12">
        <f t="shared" si="989"/>
        <v>17.018000000000001</v>
      </c>
      <c r="L403" s="12">
        <f t="shared" si="832"/>
        <v>42.545000000000002</v>
      </c>
      <c r="M403" s="12">
        <v>4.2</v>
      </c>
      <c r="N403" s="12">
        <f t="shared" si="990"/>
        <v>9.911999999999999</v>
      </c>
      <c r="O403" s="12">
        <f t="shared" si="991"/>
        <v>24.779999999999998</v>
      </c>
      <c r="P403" s="12">
        <v>3.9</v>
      </c>
      <c r="Q403" s="12">
        <f t="shared" si="943"/>
        <v>9.2039999999999988</v>
      </c>
      <c r="R403" s="12">
        <f t="shared" si="966"/>
        <v>23.009999999999998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>
        <v>16.850000000000001</v>
      </c>
      <c r="AC403" s="12">
        <f t="shared" ref="AC403" si="1040">AB403*1.34</f>
        <v>22.579000000000004</v>
      </c>
      <c r="AD403" s="12">
        <f t="shared" si="1019"/>
        <v>60.963300000000018</v>
      </c>
      <c r="AE403" s="12">
        <v>10.65</v>
      </c>
      <c r="AF403" s="12">
        <f t="shared" si="1008"/>
        <v>14.271000000000001</v>
      </c>
      <c r="AG403" s="12">
        <f t="shared" si="885"/>
        <v>38.531700000000008</v>
      </c>
      <c r="AH403" s="12">
        <v>10.4</v>
      </c>
      <c r="AI403" s="12">
        <f t="shared" si="849"/>
        <v>13.936000000000002</v>
      </c>
      <c r="AJ403" s="12">
        <f t="shared" si="850"/>
        <v>37.627200000000009</v>
      </c>
      <c r="AK403" s="12">
        <v>9.1999999999999993</v>
      </c>
      <c r="AL403" s="12">
        <f t="shared" si="1032"/>
        <v>12.327999999999999</v>
      </c>
      <c r="AM403" s="12">
        <f t="shared" si="1033"/>
        <v>33.285600000000002</v>
      </c>
      <c r="AN403" s="12"/>
      <c r="AO403" s="12"/>
      <c r="AP403" s="12"/>
      <c r="AQ403" s="12"/>
      <c r="AR403" s="12"/>
      <c r="AS403" s="12"/>
      <c r="AT403" s="12">
        <v>6.9</v>
      </c>
      <c r="AU403" s="12">
        <f t="shared" ref="AU403" si="1041">AT403*2.75</f>
        <v>18.975000000000001</v>
      </c>
      <c r="AV403" s="12">
        <f t="shared" si="1005"/>
        <v>51.232500000000009</v>
      </c>
      <c r="AW403" s="12">
        <v>6.3</v>
      </c>
      <c r="AX403" s="12">
        <f t="shared" si="919"/>
        <v>17.324999999999999</v>
      </c>
      <c r="AY403" s="12">
        <f t="shared" si="920"/>
        <v>43.3125</v>
      </c>
      <c r="AZ403" s="12"/>
      <c r="BA403" s="12"/>
      <c r="BB403" s="12"/>
      <c r="BC403" s="12">
        <v>19.3</v>
      </c>
      <c r="BD403" s="12">
        <f>BC403*0.6</f>
        <v>11.58</v>
      </c>
      <c r="BE403" s="12">
        <f t="shared" si="1039"/>
        <v>28.95</v>
      </c>
      <c r="BF403" s="13"/>
      <c r="BG403" s="1">
        <f t="shared" si="984"/>
        <v>0.82</v>
      </c>
      <c r="BH403" s="12">
        <f t="shared" si="979"/>
        <v>0.18</v>
      </c>
      <c r="BI403" s="12">
        <f t="shared" si="985"/>
        <v>1</v>
      </c>
    </row>
    <row r="404" spans="2:61" x14ac:dyDescent="0.35">
      <c r="B404" t="s">
        <v>96</v>
      </c>
      <c r="C404" t="s">
        <v>97</v>
      </c>
      <c r="D404" s="12">
        <f t="shared" si="828"/>
        <v>114.64999999999999</v>
      </c>
      <c r="E404" s="12">
        <f t="shared" si="973"/>
        <v>185.03889999999998</v>
      </c>
      <c r="F404" s="12">
        <f t="shared" si="986"/>
        <v>486.85813000000013</v>
      </c>
      <c r="G404" s="12">
        <v>25.57</v>
      </c>
      <c r="H404" s="12">
        <f t="shared" si="987"/>
        <v>34.263800000000003</v>
      </c>
      <c r="I404" s="12">
        <f t="shared" si="988"/>
        <v>92.512260000000012</v>
      </c>
      <c r="J404" s="12">
        <v>13.59</v>
      </c>
      <c r="K404" s="12">
        <f t="shared" si="989"/>
        <v>18.210599999999999</v>
      </c>
      <c r="L404" s="12">
        <f t="shared" si="832"/>
        <v>45.526499999999999</v>
      </c>
      <c r="M404" s="12">
        <v>5.14</v>
      </c>
      <c r="N404" s="12">
        <f t="shared" si="990"/>
        <v>12.130399999999998</v>
      </c>
      <c r="O404" s="12">
        <f t="shared" si="991"/>
        <v>30.325999999999993</v>
      </c>
      <c r="P404" s="12">
        <v>4.3499999999999996</v>
      </c>
      <c r="Q404" s="12">
        <f t="shared" si="943"/>
        <v>10.265999999999998</v>
      </c>
      <c r="R404" s="12">
        <f t="shared" si="966"/>
        <v>25.664999999999996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>
        <v>17.38</v>
      </c>
      <c r="AC404" s="12">
        <f t="shared" ref="AC404" si="1042">AB404*1.34</f>
        <v>23.289200000000001</v>
      </c>
      <c r="AD404" s="12">
        <f t="shared" si="1019"/>
        <v>62.880840000000006</v>
      </c>
      <c r="AE404" s="12">
        <v>11.16</v>
      </c>
      <c r="AF404" s="12">
        <f t="shared" si="1008"/>
        <v>14.954400000000001</v>
      </c>
      <c r="AG404" s="12">
        <f t="shared" si="885"/>
        <v>40.376880000000007</v>
      </c>
      <c r="AH404" s="12">
        <v>11.03</v>
      </c>
      <c r="AI404" s="12">
        <f t="shared" si="849"/>
        <v>14.780200000000001</v>
      </c>
      <c r="AJ404" s="12">
        <f t="shared" si="850"/>
        <v>39.906540000000007</v>
      </c>
      <c r="AK404" s="12">
        <v>11.02</v>
      </c>
      <c r="AL404" s="12">
        <f t="shared" si="1032"/>
        <v>14.7668</v>
      </c>
      <c r="AM404" s="12">
        <f t="shared" si="1033"/>
        <v>39.870360000000005</v>
      </c>
      <c r="AN404" s="12"/>
      <c r="AO404" s="12"/>
      <c r="AP404" s="12"/>
      <c r="AQ404" s="12"/>
      <c r="AR404" s="12"/>
      <c r="AS404" s="12"/>
      <c r="AT404" s="12">
        <v>7</v>
      </c>
      <c r="AU404" s="12">
        <f t="shared" ref="AU404" si="1043">AT404*2.75</f>
        <v>19.25</v>
      </c>
      <c r="AV404" s="12">
        <f t="shared" si="1005"/>
        <v>51.975000000000001</v>
      </c>
      <c r="AW404" s="12">
        <v>8.41</v>
      </c>
      <c r="AX404" s="12">
        <f t="shared" si="919"/>
        <v>23.127500000000001</v>
      </c>
      <c r="AY404" s="12">
        <f t="shared" si="920"/>
        <v>57.818750000000001</v>
      </c>
      <c r="AZ404" s="12"/>
      <c r="BA404" s="12"/>
      <c r="BB404" s="12"/>
      <c r="BC404" s="12">
        <v>21.55</v>
      </c>
      <c r="BD404" s="12">
        <f>BC404*0.6</f>
        <v>12.93</v>
      </c>
      <c r="BE404" s="12">
        <f t="shared" si="1039"/>
        <v>32.325000000000003</v>
      </c>
      <c r="BF404" s="13"/>
      <c r="BG404" s="1">
        <f t="shared" si="984"/>
        <v>0.8</v>
      </c>
      <c r="BH404" s="12">
        <f t="shared" si="979"/>
        <v>0.2</v>
      </c>
      <c r="BI404" s="12">
        <f t="shared" si="985"/>
        <v>1</v>
      </c>
    </row>
    <row r="405" spans="2:61" x14ac:dyDescent="0.35">
      <c r="B405" t="s">
        <v>90</v>
      </c>
      <c r="C405" t="s">
        <v>91</v>
      </c>
      <c r="D405" s="12">
        <f t="shared" si="828"/>
        <v>114.89</v>
      </c>
      <c r="E405" s="12">
        <f t="shared" si="973"/>
        <v>187.99810000000002</v>
      </c>
      <c r="F405" s="12">
        <f t="shared" si="986"/>
        <v>495.24155000000007</v>
      </c>
      <c r="G405" s="12">
        <v>26.29</v>
      </c>
      <c r="H405" s="12">
        <f t="shared" si="987"/>
        <v>35.2286</v>
      </c>
      <c r="I405" s="12">
        <f t="shared" si="988"/>
        <v>95.117220000000003</v>
      </c>
      <c r="J405" s="12">
        <v>12.86</v>
      </c>
      <c r="K405" s="12">
        <f t="shared" si="989"/>
        <v>17.232400000000002</v>
      </c>
      <c r="L405" s="12">
        <f t="shared" si="832"/>
        <v>43.081000000000003</v>
      </c>
      <c r="M405" s="12">
        <v>4.3600000000000003</v>
      </c>
      <c r="N405" s="12">
        <f t="shared" si="990"/>
        <v>10.2896</v>
      </c>
      <c r="O405" s="12">
        <f t="shared" si="991"/>
        <v>25.724</v>
      </c>
      <c r="P405" s="12">
        <v>4.28</v>
      </c>
      <c r="Q405" s="12">
        <f t="shared" si="943"/>
        <v>10.1008</v>
      </c>
      <c r="R405" s="12">
        <f t="shared" si="966"/>
        <v>25.251999999999999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>
        <v>14.88</v>
      </c>
      <c r="AC405" s="12">
        <f t="shared" ref="AC405" si="1044">AB405*1.34</f>
        <v>19.939200000000003</v>
      </c>
      <c r="AD405" s="12">
        <f t="shared" si="1019"/>
        <v>53.835840000000012</v>
      </c>
      <c r="AE405" s="12">
        <v>12.48</v>
      </c>
      <c r="AF405" s="12">
        <f t="shared" si="1008"/>
        <v>16.723200000000002</v>
      </c>
      <c r="AG405" s="12">
        <f t="shared" si="885"/>
        <v>45.152640000000005</v>
      </c>
      <c r="AH405" s="12">
        <v>12.12</v>
      </c>
      <c r="AI405" s="12">
        <f t="shared" si="849"/>
        <v>16.2408</v>
      </c>
      <c r="AJ405" s="12">
        <f t="shared" si="850"/>
        <v>43.850160000000002</v>
      </c>
      <c r="AK405" s="12">
        <v>9.08</v>
      </c>
      <c r="AL405" s="12">
        <f t="shared" si="1032"/>
        <v>12.167200000000001</v>
      </c>
      <c r="AM405" s="12">
        <f t="shared" si="1033"/>
        <v>32.851440000000004</v>
      </c>
      <c r="AN405" s="12"/>
      <c r="AO405" s="12"/>
      <c r="AP405" s="12"/>
      <c r="AQ405" s="12"/>
      <c r="AR405" s="12"/>
      <c r="AS405" s="12"/>
      <c r="AT405" s="12">
        <v>9.43</v>
      </c>
      <c r="AU405" s="12">
        <f t="shared" ref="AU405" si="1045">AT405*2.75</f>
        <v>25.932499999999997</v>
      </c>
      <c r="AV405" s="12">
        <f t="shared" si="1005"/>
        <v>70.017749999999992</v>
      </c>
      <c r="AW405" s="12">
        <v>6.78</v>
      </c>
      <c r="AX405" s="12">
        <f t="shared" si="919"/>
        <v>18.645</v>
      </c>
      <c r="AY405" s="12">
        <f t="shared" si="920"/>
        <v>46.612499999999997</v>
      </c>
      <c r="AZ405" s="12">
        <v>2.33</v>
      </c>
      <c r="BA405" s="12">
        <f t="shared" ref="BA405:BA406" si="1046">AZ405*2.36</f>
        <v>5.4988000000000001</v>
      </c>
      <c r="BB405" s="12">
        <f t="shared" ref="BB405:BB406" si="1047">BA405*2.5</f>
        <v>13.747</v>
      </c>
      <c r="BC405" s="12">
        <f>5.46+4.74+2.98</f>
        <v>13.18</v>
      </c>
      <c r="BD405" s="12">
        <f>BC405*0.6</f>
        <v>7.9079999999999995</v>
      </c>
      <c r="BE405" s="12">
        <f t="shared" si="1039"/>
        <v>19.77</v>
      </c>
      <c r="BF405" s="13"/>
      <c r="BG405" s="1">
        <f t="shared" si="984"/>
        <v>0.81</v>
      </c>
      <c r="BH405" s="12">
        <f t="shared" si="979"/>
        <v>0.19</v>
      </c>
      <c r="BI405" s="12">
        <f t="shared" si="985"/>
        <v>1</v>
      </c>
    </row>
    <row r="406" spans="2:61" x14ac:dyDescent="0.35">
      <c r="B406" t="s">
        <v>140</v>
      </c>
      <c r="C406" t="s">
        <v>139</v>
      </c>
      <c r="D406" s="12">
        <f t="shared" ref="D406:D426" si="1048">G406+J406+M406+P406+S406+V406+Y406+AB406+AE406+AH406+AK406+AN406+AT406+AW406+AZ406+AQ406</f>
        <v>115.1</v>
      </c>
      <c r="E406" s="12">
        <f t="shared" si="973"/>
        <v>182.97399999999999</v>
      </c>
      <c r="F406" s="12">
        <f t="shared" si="986"/>
        <v>480.77180000000004</v>
      </c>
      <c r="G406" s="12">
        <v>33.5</v>
      </c>
      <c r="H406" s="12">
        <f t="shared" si="987"/>
        <v>44.89</v>
      </c>
      <c r="I406" s="12">
        <f t="shared" si="988"/>
        <v>121.203</v>
      </c>
      <c r="J406" s="12">
        <v>10.8</v>
      </c>
      <c r="K406" s="12">
        <f t="shared" si="989"/>
        <v>14.472000000000001</v>
      </c>
      <c r="L406" s="12">
        <f t="shared" si="832"/>
        <v>36.180000000000007</v>
      </c>
      <c r="M406" s="12">
        <v>5.0999999999999996</v>
      </c>
      <c r="N406" s="12">
        <f t="shared" si="990"/>
        <v>12.035999999999998</v>
      </c>
      <c r="O406" s="12">
        <f t="shared" si="991"/>
        <v>30.089999999999996</v>
      </c>
      <c r="P406" s="12">
        <v>4.3</v>
      </c>
      <c r="Q406" s="12">
        <f t="shared" si="943"/>
        <v>10.148</v>
      </c>
      <c r="R406" s="12">
        <f t="shared" si="966"/>
        <v>25.369999999999997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>
        <v>16.2</v>
      </c>
      <c r="AC406" s="12">
        <f t="shared" ref="AC406" si="1049">AB406*1.34</f>
        <v>21.708000000000002</v>
      </c>
      <c r="AD406" s="12">
        <f t="shared" si="1019"/>
        <v>58.61160000000001</v>
      </c>
      <c r="AE406" s="12">
        <v>10.3</v>
      </c>
      <c r="AF406" s="12">
        <f t="shared" si="1008"/>
        <v>13.802000000000001</v>
      </c>
      <c r="AG406" s="12">
        <f t="shared" si="885"/>
        <v>37.265400000000007</v>
      </c>
      <c r="AH406" s="12">
        <v>10.3</v>
      </c>
      <c r="AI406" s="12">
        <f t="shared" si="849"/>
        <v>13.802000000000001</v>
      </c>
      <c r="AJ406" s="12">
        <f t="shared" si="850"/>
        <v>37.265400000000007</v>
      </c>
      <c r="AK406" s="12">
        <v>9.8000000000000007</v>
      </c>
      <c r="AL406" s="12">
        <f t="shared" si="1032"/>
        <v>13.132000000000001</v>
      </c>
      <c r="AM406" s="12">
        <f t="shared" si="1033"/>
        <v>35.456400000000009</v>
      </c>
      <c r="AN406" s="12"/>
      <c r="AO406" s="12"/>
      <c r="AP406" s="12"/>
      <c r="AQ406" s="12"/>
      <c r="AR406" s="12"/>
      <c r="AS406" s="12"/>
      <c r="AT406" s="12">
        <v>3.4</v>
      </c>
      <c r="AU406" s="12">
        <f t="shared" ref="AU406" si="1050">AT406*2.75</f>
        <v>9.35</v>
      </c>
      <c r="AV406" s="12">
        <f t="shared" si="1005"/>
        <v>25.245000000000001</v>
      </c>
      <c r="AW406" s="12">
        <v>7</v>
      </c>
      <c r="AX406" s="12">
        <f t="shared" si="919"/>
        <v>19.25</v>
      </c>
      <c r="AY406" s="12">
        <f t="shared" si="920"/>
        <v>48.125</v>
      </c>
      <c r="AZ406" s="12">
        <v>4.4000000000000004</v>
      </c>
      <c r="BA406" s="12">
        <f t="shared" si="1046"/>
        <v>10.384</v>
      </c>
      <c r="BB406" s="12">
        <f t="shared" si="1047"/>
        <v>25.96</v>
      </c>
      <c r="BC406" s="12"/>
      <c r="BD406" s="12"/>
      <c r="BE406" s="12"/>
      <c r="BF406" s="13"/>
      <c r="BG406" s="1">
        <f t="shared" si="984"/>
        <v>0.82</v>
      </c>
      <c r="BH406" s="12">
        <f t="shared" si="979"/>
        <v>0.18</v>
      </c>
      <c r="BI406" s="12">
        <f t="shared" si="985"/>
        <v>1</v>
      </c>
    </row>
    <row r="407" spans="2:61" x14ac:dyDescent="0.35">
      <c r="B407" t="s">
        <v>94</v>
      </c>
      <c r="C407" t="s">
        <v>95</v>
      </c>
      <c r="D407" s="12">
        <f t="shared" si="1048"/>
        <v>115.29999999999998</v>
      </c>
      <c r="E407" s="12">
        <f t="shared" si="973"/>
        <v>187.46300000000002</v>
      </c>
      <c r="F407" s="12">
        <f t="shared" si="986"/>
        <v>490.38130000000001</v>
      </c>
      <c r="G407" s="12">
        <v>25.55</v>
      </c>
      <c r="H407" s="12">
        <f t="shared" si="987"/>
        <v>34.237000000000002</v>
      </c>
      <c r="I407" s="12">
        <f t="shared" si="988"/>
        <v>92.439900000000009</v>
      </c>
      <c r="J407" s="12">
        <v>16.75</v>
      </c>
      <c r="K407" s="12">
        <f t="shared" si="989"/>
        <v>22.445</v>
      </c>
      <c r="L407" s="12">
        <f t="shared" ref="L407:L426" si="1051">K407*2.5</f>
        <v>56.112499999999997</v>
      </c>
      <c r="M407" s="12">
        <v>4.55</v>
      </c>
      <c r="N407" s="12">
        <f t="shared" si="990"/>
        <v>10.738</v>
      </c>
      <c r="O407" s="12">
        <f t="shared" si="991"/>
        <v>26.844999999999999</v>
      </c>
      <c r="P407" s="12">
        <v>3.85</v>
      </c>
      <c r="Q407" s="12">
        <f t="shared" si="943"/>
        <v>9.0860000000000003</v>
      </c>
      <c r="R407" s="12">
        <f t="shared" si="966"/>
        <v>22.715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>
        <v>16.7</v>
      </c>
      <c r="AC407" s="12">
        <f t="shared" ref="AC407" si="1052">AB407*1.34</f>
        <v>22.378</v>
      </c>
      <c r="AD407" s="12">
        <f t="shared" si="1019"/>
        <v>60.420600000000007</v>
      </c>
      <c r="AE407" s="12">
        <v>10.3</v>
      </c>
      <c r="AF407" s="12">
        <f t="shared" si="1008"/>
        <v>13.802000000000001</v>
      </c>
      <c r="AG407" s="12">
        <f t="shared" si="885"/>
        <v>37.265400000000007</v>
      </c>
      <c r="AH407" s="12">
        <v>10.3</v>
      </c>
      <c r="AI407" s="12">
        <f t="shared" si="849"/>
        <v>13.802000000000001</v>
      </c>
      <c r="AJ407" s="12">
        <f t="shared" si="850"/>
        <v>37.265400000000007</v>
      </c>
      <c r="AK407" s="12">
        <v>10</v>
      </c>
      <c r="AL407" s="12">
        <f t="shared" si="1032"/>
        <v>13.4</v>
      </c>
      <c r="AM407" s="12">
        <f t="shared" si="1033"/>
        <v>36.180000000000007</v>
      </c>
      <c r="AN407" s="12"/>
      <c r="AO407" s="12"/>
      <c r="AP407" s="12"/>
      <c r="AQ407" s="12"/>
      <c r="AR407" s="12"/>
      <c r="AS407" s="12"/>
      <c r="AT407" s="12">
        <v>4</v>
      </c>
      <c r="AU407" s="12">
        <f t="shared" ref="AU407" si="1053">AT407*2.75</f>
        <v>11</v>
      </c>
      <c r="AV407" s="12">
        <f t="shared" si="1005"/>
        <v>29.700000000000003</v>
      </c>
      <c r="AW407" s="12">
        <v>13.3</v>
      </c>
      <c r="AX407" s="12">
        <f t="shared" si="919"/>
        <v>36.575000000000003</v>
      </c>
      <c r="AY407" s="12">
        <f t="shared" si="920"/>
        <v>91.4375</v>
      </c>
      <c r="AZ407" s="12"/>
      <c r="BA407" s="12"/>
      <c r="BB407" s="12"/>
      <c r="BC407" s="12">
        <f>17.6+6.4+4.85</f>
        <v>28.85</v>
      </c>
      <c r="BD407" s="12">
        <f>BC407*0.6</f>
        <v>17.309999999999999</v>
      </c>
      <c r="BE407" s="12">
        <f t="shared" ref="BE407" si="1054">BD407*2.5</f>
        <v>43.274999999999999</v>
      </c>
      <c r="BF407" s="13"/>
      <c r="BG407" s="1">
        <f t="shared" si="984"/>
        <v>0.78</v>
      </c>
      <c r="BH407" s="12">
        <f t="shared" si="979"/>
        <v>0.22</v>
      </c>
      <c r="BI407" s="12">
        <f t="shared" si="985"/>
        <v>1</v>
      </c>
    </row>
    <row r="408" spans="2:61" x14ac:dyDescent="0.35">
      <c r="D408" s="12">
        <f t="shared" si="1048"/>
        <v>115.43999999999998</v>
      </c>
      <c r="E408" s="12">
        <f t="shared" si="973"/>
        <v>195.62970000000004</v>
      </c>
      <c r="F408" s="12">
        <f t="shared" si="986"/>
        <v>441.92466000000002</v>
      </c>
      <c r="G408" s="12">
        <v>24.41</v>
      </c>
      <c r="H408" s="12">
        <f t="shared" si="987"/>
        <v>32.709400000000002</v>
      </c>
      <c r="I408" s="12">
        <f t="shared" si="988"/>
        <v>88.315380000000019</v>
      </c>
      <c r="J408" s="12">
        <v>21.11</v>
      </c>
      <c r="K408" s="12">
        <f t="shared" si="989"/>
        <v>28.287400000000002</v>
      </c>
      <c r="L408" s="12">
        <f t="shared" si="1051"/>
        <v>70.718500000000006</v>
      </c>
      <c r="M408" s="12">
        <v>4.59</v>
      </c>
      <c r="N408" s="12">
        <f t="shared" si="990"/>
        <v>10.8324</v>
      </c>
      <c r="O408" s="12">
        <f t="shared" si="991"/>
        <v>27.081</v>
      </c>
      <c r="P408" s="12">
        <v>3.53</v>
      </c>
      <c r="Q408" s="12">
        <f t="shared" si="943"/>
        <v>8.3308</v>
      </c>
      <c r="R408" s="12">
        <f t="shared" si="966"/>
        <v>20.826999999999998</v>
      </c>
      <c r="S408" s="12">
        <v>3.53</v>
      </c>
      <c r="T408" s="12">
        <f>S408*2.36</f>
        <v>8.3308</v>
      </c>
      <c r="U408" s="12">
        <f>T408*2.5</f>
        <v>20.826999999999998</v>
      </c>
      <c r="V408" s="12"/>
      <c r="W408" s="12"/>
      <c r="X408" s="12"/>
      <c r="Y408" s="12">
        <v>2.4300000000000002</v>
      </c>
      <c r="Z408" s="12">
        <f>Y408*2.36</f>
        <v>5.7347999999999999</v>
      </c>
      <c r="AA408" s="12">
        <f t="shared" ref="AA408:AA410" si="1055">Z408*2.5</f>
        <v>14.337</v>
      </c>
      <c r="AB408" s="12">
        <v>15.7</v>
      </c>
      <c r="AC408" s="12">
        <f t="shared" ref="AC408" si="1056">AB408*1.34</f>
        <v>21.038</v>
      </c>
      <c r="AD408" s="12">
        <f t="shared" si="1019"/>
        <v>56.802600000000005</v>
      </c>
      <c r="AE408" s="12">
        <v>10.38</v>
      </c>
      <c r="AF408" s="12">
        <f t="shared" si="1008"/>
        <v>13.909200000000002</v>
      </c>
      <c r="AG408" s="12">
        <f t="shared" si="885"/>
        <v>37.554840000000006</v>
      </c>
      <c r="AH408" s="12">
        <v>10.130000000000001</v>
      </c>
      <c r="AI408" s="12">
        <f t="shared" si="849"/>
        <v>13.574200000000001</v>
      </c>
      <c r="AJ408" s="12">
        <f t="shared" si="850"/>
        <v>36.650340000000007</v>
      </c>
      <c r="AK408" s="12">
        <f>5.34+4.25</f>
        <v>9.59</v>
      </c>
      <c r="AL408" s="12">
        <f t="shared" ref="AL408" si="1057">AK408*2.75</f>
        <v>26.372499999999999</v>
      </c>
      <c r="AM408" s="12"/>
      <c r="AN408" s="12"/>
      <c r="AO408" s="12"/>
      <c r="AP408" s="12"/>
      <c r="AQ408" s="12"/>
      <c r="AR408" s="12"/>
      <c r="AS408" s="12"/>
      <c r="AT408" s="12">
        <v>4.6100000000000003</v>
      </c>
      <c r="AU408" s="12">
        <f t="shared" ref="AU408" si="1058">AT408*2.75</f>
        <v>12.6775</v>
      </c>
      <c r="AV408" s="12">
        <f t="shared" si="1005"/>
        <v>34.22925</v>
      </c>
      <c r="AW408" s="12">
        <v>2.61</v>
      </c>
      <c r="AX408" s="12">
        <f t="shared" si="919"/>
        <v>7.1774999999999993</v>
      </c>
      <c r="AY408" s="12">
        <f t="shared" si="920"/>
        <v>17.943749999999998</v>
      </c>
      <c r="AZ408" s="12">
        <v>2.82</v>
      </c>
      <c r="BA408" s="12">
        <f>AZ408*2.36</f>
        <v>6.6551999999999989</v>
      </c>
      <c r="BB408" s="12">
        <f t="shared" ref="BB408" si="1059">BA408*2.5</f>
        <v>16.637999999999998</v>
      </c>
      <c r="BC408" s="12"/>
      <c r="BD408" s="12"/>
      <c r="BE408" s="12"/>
      <c r="BF408" s="13"/>
      <c r="BG408" s="1">
        <f t="shared" si="984"/>
        <v>0.7</v>
      </c>
      <c r="BH408" s="12">
        <f t="shared" si="979"/>
        <v>0.3</v>
      </c>
      <c r="BI408" s="12">
        <f t="shared" si="985"/>
        <v>1</v>
      </c>
    </row>
    <row r="409" spans="2:61" x14ac:dyDescent="0.35">
      <c r="B409" t="s">
        <v>59</v>
      </c>
      <c r="C409" t="s">
        <v>126</v>
      </c>
      <c r="D409" s="12">
        <f t="shared" si="1048"/>
        <v>117.60000000000001</v>
      </c>
      <c r="E409" s="12">
        <f t="shared" si="973"/>
        <v>184.61100000000002</v>
      </c>
      <c r="F409" s="12">
        <f t="shared" si="986"/>
        <v>487.25490000000002</v>
      </c>
      <c r="G409" s="12">
        <v>29.3</v>
      </c>
      <c r="H409" s="12">
        <f t="shared" si="987"/>
        <v>39.262</v>
      </c>
      <c r="I409" s="12">
        <f t="shared" si="988"/>
        <v>106.0074</v>
      </c>
      <c r="J409" s="12">
        <v>11.2</v>
      </c>
      <c r="K409" s="12">
        <f t="shared" si="989"/>
        <v>15.007999999999999</v>
      </c>
      <c r="L409" s="12">
        <f t="shared" si="1051"/>
        <v>37.519999999999996</v>
      </c>
      <c r="M409" s="12">
        <v>4.8</v>
      </c>
      <c r="N409" s="12">
        <f t="shared" si="990"/>
        <v>11.327999999999999</v>
      </c>
      <c r="O409" s="12">
        <f t="shared" si="991"/>
        <v>28.32</v>
      </c>
      <c r="P409" s="12">
        <v>3.6</v>
      </c>
      <c r="Q409" s="12">
        <f t="shared" si="943"/>
        <v>8.4960000000000004</v>
      </c>
      <c r="R409" s="12">
        <f t="shared" si="966"/>
        <v>21.240000000000002</v>
      </c>
      <c r="S409" s="12"/>
      <c r="T409" s="12"/>
      <c r="U409" s="12"/>
      <c r="V409" s="12"/>
      <c r="W409" s="12"/>
      <c r="X409" s="12"/>
      <c r="Y409" s="12">
        <v>2.2000000000000002</v>
      </c>
      <c r="Z409" s="12">
        <f>Y409*2.36</f>
        <v>5.1920000000000002</v>
      </c>
      <c r="AA409" s="12">
        <f t="shared" si="1055"/>
        <v>12.98</v>
      </c>
      <c r="AB409" s="12">
        <v>22.8</v>
      </c>
      <c r="AC409" s="12">
        <f t="shared" ref="AC409" si="1060">AB409*1.34</f>
        <v>30.552000000000003</v>
      </c>
      <c r="AD409" s="12">
        <f t="shared" si="1019"/>
        <v>82.490400000000008</v>
      </c>
      <c r="AE409" s="12">
        <v>11.1</v>
      </c>
      <c r="AF409" s="12">
        <f t="shared" si="1008"/>
        <v>14.874000000000001</v>
      </c>
      <c r="AG409" s="12">
        <f t="shared" si="885"/>
        <v>40.159800000000004</v>
      </c>
      <c r="AH409" s="12">
        <v>10.7</v>
      </c>
      <c r="AI409" s="12">
        <f t="shared" si="849"/>
        <v>14.337999999999999</v>
      </c>
      <c r="AJ409" s="12">
        <f t="shared" si="850"/>
        <v>38.712600000000002</v>
      </c>
      <c r="AK409" s="12">
        <v>10.4</v>
      </c>
      <c r="AL409" s="12">
        <f t="shared" ref="AL409" si="1061">AK409*1.34</f>
        <v>13.936000000000002</v>
      </c>
      <c r="AM409" s="12">
        <f>AL409*2.7</f>
        <v>37.627200000000009</v>
      </c>
      <c r="AN409" s="12"/>
      <c r="AO409" s="12"/>
      <c r="AP409" s="12"/>
      <c r="AQ409" s="12"/>
      <c r="AR409" s="12"/>
      <c r="AS409" s="12"/>
      <c r="AT409" s="12">
        <v>5.7</v>
      </c>
      <c r="AU409" s="12">
        <f t="shared" ref="AU409" si="1062">AT409*2.75</f>
        <v>15.675000000000001</v>
      </c>
      <c r="AV409" s="12">
        <f t="shared" si="1005"/>
        <v>42.322500000000005</v>
      </c>
      <c r="AW409" s="12">
        <v>5.8</v>
      </c>
      <c r="AX409" s="12">
        <f t="shared" si="919"/>
        <v>15.95</v>
      </c>
      <c r="AY409" s="12">
        <f t="shared" si="920"/>
        <v>39.875</v>
      </c>
      <c r="AZ409" s="12"/>
      <c r="BA409" s="12"/>
      <c r="BB409" s="12"/>
      <c r="BC409" s="12">
        <f>10.8+2.9</f>
        <v>13.700000000000001</v>
      </c>
      <c r="BD409" s="12">
        <f>BC409*0.6</f>
        <v>8.2200000000000006</v>
      </c>
      <c r="BE409" s="12">
        <f t="shared" ref="BE409" si="1063">BD409*2.5</f>
        <v>20.55</v>
      </c>
      <c r="BF409" s="13"/>
      <c r="BG409" s="1">
        <f t="shared" si="984"/>
        <v>0.81</v>
      </c>
      <c r="BH409" s="12">
        <f t="shared" si="979"/>
        <v>0.19</v>
      </c>
      <c r="BI409" s="12">
        <f t="shared" si="985"/>
        <v>1</v>
      </c>
    </row>
    <row r="410" spans="2:61" x14ac:dyDescent="0.35">
      <c r="D410" s="12">
        <f t="shared" si="1048"/>
        <v>120.7</v>
      </c>
      <c r="E410" s="12">
        <f t="shared" si="973"/>
        <v>199.71800000000002</v>
      </c>
      <c r="F410" s="12">
        <f t="shared" si="986"/>
        <v>521.38599999999997</v>
      </c>
      <c r="G410" s="12">
        <v>30.5</v>
      </c>
      <c r="H410" s="12">
        <f t="shared" si="987"/>
        <v>40.870000000000005</v>
      </c>
      <c r="I410" s="12">
        <f t="shared" si="988"/>
        <v>110.34900000000002</v>
      </c>
      <c r="J410" s="12">
        <v>19.7</v>
      </c>
      <c r="K410" s="12">
        <f t="shared" si="989"/>
        <v>26.398</v>
      </c>
      <c r="L410" s="12">
        <f t="shared" si="1051"/>
        <v>65.995000000000005</v>
      </c>
      <c r="M410" s="12">
        <v>6.8</v>
      </c>
      <c r="N410" s="12">
        <f t="shared" si="990"/>
        <v>16.047999999999998</v>
      </c>
      <c r="O410" s="12">
        <f t="shared" si="991"/>
        <v>40.119999999999997</v>
      </c>
      <c r="P410" s="12">
        <v>5.0999999999999996</v>
      </c>
      <c r="Q410" s="12">
        <f t="shared" si="943"/>
        <v>12.035999999999998</v>
      </c>
      <c r="R410" s="12">
        <f t="shared" si="966"/>
        <v>30.089999999999996</v>
      </c>
      <c r="S410" s="12"/>
      <c r="T410" s="12"/>
      <c r="U410" s="12"/>
      <c r="V410" s="12"/>
      <c r="W410" s="12"/>
      <c r="X410" s="12"/>
      <c r="Y410" s="12">
        <v>1.9</v>
      </c>
      <c r="Z410" s="12">
        <f>Y410*2.36</f>
        <v>4.484</v>
      </c>
      <c r="AA410" s="12">
        <f t="shared" si="1055"/>
        <v>11.21</v>
      </c>
      <c r="AB410" s="12">
        <v>15.6</v>
      </c>
      <c r="AC410" s="12">
        <f t="shared" ref="AC410" si="1064">AB410*1.34</f>
        <v>20.904</v>
      </c>
      <c r="AD410" s="12">
        <f t="shared" si="1019"/>
        <v>56.440800000000003</v>
      </c>
      <c r="AE410" s="12">
        <v>11.9</v>
      </c>
      <c r="AF410" s="12">
        <f t="shared" si="1008"/>
        <v>15.946000000000002</v>
      </c>
      <c r="AG410" s="12">
        <f t="shared" si="885"/>
        <v>43.054200000000009</v>
      </c>
      <c r="AH410" s="12">
        <v>11.5</v>
      </c>
      <c r="AI410" s="12">
        <f t="shared" si="849"/>
        <v>15.41</v>
      </c>
      <c r="AJ410" s="12">
        <f t="shared" si="850"/>
        <v>41.607000000000006</v>
      </c>
      <c r="AK410" s="12"/>
      <c r="AL410" s="12"/>
      <c r="AM410" s="12"/>
      <c r="AN410" s="12"/>
      <c r="AO410" s="12"/>
      <c r="AP410" s="12"/>
      <c r="AQ410" s="12"/>
      <c r="AR410" s="12"/>
      <c r="AS410" s="12"/>
      <c r="AT410" s="12">
        <v>6.3</v>
      </c>
      <c r="AU410" s="12">
        <f t="shared" ref="AU410" si="1065">AT410*2.75</f>
        <v>17.324999999999999</v>
      </c>
      <c r="AV410" s="12">
        <f t="shared" si="1005"/>
        <v>46.777500000000003</v>
      </c>
      <c r="AW410" s="12">
        <v>8.6999999999999993</v>
      </c>
      <c r="AX410" s="12">
        <f t="shared" si="919"/>
        <v>23.924999999999997</v>
      </c>
      <c r="AY410" s="12">
        <f t="shared" si="920"/>
        <v>59.812499999999993</v>
      </c>
      <c r="AZ410" s="12">
        <v>2.7</v>
      </c>
      <c r="BA410" s="12">
        <f>AZ410*2.36</f>
        <v>6.3719999999999999</v>
      </c>
      <c r="BB410" s="12">
        <f t="shared" ref="BB410" si="1066">BA410*2.5</f>
        <v>15.93</v>
      </c>
      <c r="BC410" s="12"/>
      <c r="BD410" s="12"/>
      <c r="BE410" s="12"/>
      <c r="BF410" s="13"/>
      <c r="BG410" s="1">
        <f t="shared" si="984"/>
        <v>0.72</v>
      </c>
      <c r="BH410" s="12">
        <f t="shared" si="979"/>
        <v>0.28000000000000003</v>
      </c>
      <c r="BI410" s="12">
        <f t="shared" si="985"/>
        <v>1</v>
      </c>
    </row>
    <row r="411" spans="2:61" x14ac:dyDescent="0.35">
      <c r="B411" t="s">
        <v>112</v>
      </c>
      <c r="C411" t="s">
        <v>113</v>
      </c>
      <c r="D411" s="12">
        <f t="shared" si="1048"/>
        <v>121.19</v>
      </c>
      <c r="E411" s="12">
        <f t="shared" si="973"/>
        <v>199.04409999999999</v>
      </c>
      <c r="F411" s="12">
        <f t="shared" si="986"/>
        <v>525.13137000000006</v>
      </c>
      <c r="G411" s="12">
        <v>27.08</v>
      </c>
      <c r="H411" s="12">
        <f t="shared" si="987"/>
        <v>36.287199999999999</v>
      </c>
      <c r="I411" s="12">
        <f t="shared" si="988"/>
        <v>97.975440000000006</v>
      </c>
      <c r="J411" s="12">
        <v>13.04</v>
      </c>
      <c r="K411" s="12">
        <f t="shared" si="989"/>
        <v>17.473600000000001</v>
      </c>
      <c r="L411" s="12">
        <f t="shared" si="1051"/>
        <v>43.684000000000005</v>
      </c>
      <c r="M411" s="12">
        <v>5.67</v>
      </c>
      <c r="N411" s="12">
        <f t="shared" si="990"/>
        <v>13.3812</v>
      </c>
      <c r="O411" s="12">
        <f t="shared" si="991"/>
        <v>33.453000000000003</v>
      </c>
      <c r="P411" s="12">
        <v>5.42</v>
      </c>
      <c r="Q411" s="12">
        <f t="shared" si="943"/>
        <v>12.7912</v>
      </c>
      <c r="R411" s="12">
        <f t="shared" si="966"/>
        <v>31.978000000000002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>
        <v>14.58</v>
      </c>
      <c r="AC411" s="12">
        <f t="shared" ref="AC411" si="1067">AB411*1.34</f>
        <v>19.537200000000002</v>
      </c>
      <c r="AD411" s="12">
        <f t="shared" si="1019"/>
        <v>52.750440000000012</v>
      </c>
      <c r="AE411" s="12">
        <v>12.93</v>
      </c>
      <c r="AF411" s="12">
        <f t="shared" si="1008"/>
        <v>17.3262</v>
      </c>
      <c r="AG411" s="12">
        <f t="shared" si="885"/>
        <v>46.780740000000002</v>
      </c>
      <c r="AH411" s="12">
        <v>12.33</v>
      </c>
      <c r="AI411" s="12">
        <f t="shared" si="849"/>
        <v>16.522200000000002</v>
      </c>
      <c r="AJ411" s="12">
        <f t="shared" si="850"/>
        <v>44.609940000000009</v>
      </c>
      <c r="AK411" s="12">
        <v>12.17</v>
      </c>
      <c r="AL411" s="12">
        <f t="shared" ref="AL411:AL413" si="1068">AK411*1.34</f>
        <v>16.3078</v>
      </c>
      <c r="AM411" s="12">
        <f t="shared" ref="AM411:AM413" si="1069">AL411*2.7</f>
        <v>44.031060000000004</v>
      </c>
      <c r="AN411" s="12">
        <v>5.0599999999999996</v>
      </c>
      <c r="AO411" s="12">
        <f t="shared" ref="AO411" si="1070">AN411*2.75</f>
        <v>13.914999999999999</v>
      </c>
      <c r="AP411" s="12">
        <f>AO411*2.7</f>
        <v>37.570500000000003</v>
      </c>
      <c r="AQ411" s="12"/>
      <c r="AR411" s="12"/>
      <c r="AS411" s="12"/>
      <c r="AT411" s="12">
        <v>6.44</v>
      </c>
      <c r="AU411" s="12">
        <f t="shared" ref="AU411" si="1071">AT411*2.75</f>
        <v>17.71</v>
      </c>
      <c r="AV411" s="12">
        <f t="shared" si="1005"/>
        <v>47.817000000000007</v>
      </c>
      <c r="AW411" s="12">
        <v>6.47</v>
      </c>
      <c r="AX411" s="12">
        <f t="shared" si="919"/>
        <v>17.7925</v>
      </c>
      <c r="AY411" s="12">
        <f t="shared" si="920"/>
        <v>44.481250000000003</v>
      </c>
      <c r="AZ411" s="12"/>
      <c r="BA411" s="12"/>
      <c r="BB411" s="12"/>
      <c r="BC411" s="12">
        <v>2.62</v>
      </c>
      <c r="BD411" s="12">
        <f>BC411*0.6</f>
        <v>1.5720000000000001</v>
      </c>
      <c r="BE411" s="12">
        <f t="shared" ref="BE411:BE413" si="1072">BD411*2.5</f>
        <v>3.93</v>
      </c>
      <c r="BF411" s="13"/>
      <c r="BG411" s="1">
        <f t="shared" si="984"/>
        <v>0.8</v>
      </c>
      <c r="BH411" s="12">
        <f t="shared" si="979"/>
        <v>0.2</v>
      </c>
      <c r="BI411" s="12">
        <f t="shared" si="985"/>
        <v>1</v>
      </c>
    </row>
    <row r="412" spans="2:61" x14ac:dyDescent="0.35">
      <c r="B412" t="s">
        <v>59</v>
      </c>
      <c r="C412" t="s">
        <v>126</v>
      </c>
      <c r="D412" s="12">
        <f t="shared" si="1048"/>
        <v>123.4</v>
      </c>
      <c r="E412" s="12">
        <f t="shared" si="973"/>
        <v>198.965</v>
      </c>
      <c r="F412" s="12">
        <f t="shared" si="986"/>
        <v>522.82109999999989</v>
      </c>
      <c r="G412" s="12">
        <v>33.299999999999997</v>
      </c>
      <c r="H412" s="12">
        <f t="shared" si="987"/>
        <v>44.622</v>
      </c>
      <c r="I412" s="12">
        <f t="shared" si="988"/>
        <v>120.47940000000001</v>
      </c>
      <c r="J412" s="12">
        <v>13.6</v>
      </c>
      <c r="K412" s="12">
        <f t="shared" si="989"/>
        <v>18.224</v>
      </c>
      <c r="L412" s="12">
        <f t="shared" si="1051"/>
        <v>45.56</v>
      </c>
      <c r="M412" s="12">
        <v>4.7</v>
      </c>
      <c r="N412" s="12">
        <f t="shared" si="990"/>
        <v>11.092000000000001</v>
      </c>
      <c r="O412" s="12">
        <f t="shared" si="991"/>
        <v>27.73</v>
      </c>
      <c r="P412" s="12">
        <v>3.8</v>
      </c>
      <c r="Q412" s="12">
        <f t="shared" si="943"/>
        <v>8.968</v>
      </c>
      <c r="R412" s="12">
        <f t="shared" si="966"/>
        <v>22.42</v>
      </c>
      <c r="S412" s="12">
        <v>3.3</v>
      </c>
      <c r="T412" s="12">
        <f>S412*2.36</f>
        <v>7.7879999999999994</v>
      </c>
      <c r="U412" s="12">
        <f t="shared" ref="U412:U414" si="1073">T412*2.5</f>
        <v>19.47</v>
      </c>
      <c r="V412" s="12"/>
      <c r="W412" s="12"/>
      <c r="X412" s="12"/>
      <c r="Y412" s="12"/>
      <c r="Z412" s="12"/>
      <c r="AA412" s="12"/>
      <c r="AB412" s="12">
        <v>18.7</v>
      </c>
      <c r="AC412" s="12">
        <f t="shared" ref="AC412" si="1074">AB412*1.34</f>
        <v>25.058</v>
      </c>
      <c r="AD412" s="12">
        <f t="shared" si="1019"/>
        <v>67.656599999999997</v>
      </c>
      <c r="AE412" s="12">
        <v>10.5</v>
      </c>
      <c r="AF412" s="12">
        <f t="shared" si="1008"/>
        <v>14.07</v>
      </c>
      <c r="AG412" s="12">
        <f t="shared" si="885"/>
        <v>37.989000000000004</v>
      </c>
      <c r="AH412" s="12">
        <v>10.199999999999999</v>
      </c>
      <c r="AI412" s="12">
        <f t="shared" si="849"/>
        <v>13.667999999999999</v>
      </c>
      <c r="AJ412" s="12">
        <f t="shared" si="850"/>
        <v>36.903599999999997</v>
      </c>
      <c r="AK412" s="12">
        <v>10</v>
      </c>
      <c r="AL412" s="12">
        <f t="shared" si="1068"/>
        <v>13.4</v>
      </c>
      <c r="AM412" s="12">
        <f t="shared" si="1069"/>
        <v>36.180000000000007</v>
      </c>
      <c r="AN412" s="12"/>
      <c r="AO412" s="12"/>
      <c r="AP412" s="12"/>
      <c r="AQ412" s="12"/>
      <c r="AR412" s="12"/>
      <c r="AS412" s="12"/>
      <c r="AT412" s="12">
        <v>5.9</v>
      </c>
      <c r="AU412" s="12">
        <f t="shared" ref="AU412" si="1075">AT412*2.75</f>
        <v>16.225000000000001</v>
      </c>
      <c r="AV412" s="12">
        <f t="shared" si="1005"/>
        <v>43.807500000000005</v>
      </c>
      <c r="AW412" s="12">
        <v>9.4</v>
      </c>
      <c r="AX412" s="12">
        <f t="shared" si="919"/>
        <v>25.85</v>
      </c>
      <c r="AY412" s="12">
        <f t="shared" si="920"/>
        <v>64.625</v>
      </c>
      <c r="AZ412" s="12"/>
      <c r="BA412" s="12"/>
      <c r="BB412" s="12"/>
      <c r="BC412" s="12">
        <f>76.4+44.9+11.7+3.3</f>
        <v>136.30000000000001</v>
      </c>
      <c r="BD412" s="12">
        <f>BC412*0.6</f>
        <v>81.78</v>
      </c>
      <c r="BE412" s="12">
        <f t="shared" si="1072"/>
        <v>204.45</v>
      </c>
      <c r="BF412" s="13"/>
      <c r="BG412" s="1">
        <f t="shared" si="984"/>
        <v>0.79</v>
      </c>
      <c r="BH412" s="12">
        <f t="shared" si="979"/>
        <v>0.21</v>
      </c>
      <c r="BI412" s="12">
        <f t="shared" si="985"/>
        <v>1</v>
      </c>
    </row>
    <row r="413" spans="2:61" x14ac:dyDescent="0.35">
      <c r="B413" t="s">
        <v>81</v>
      </c>
      <c r="C413" t="s">
        <v>131</v>
      </c>
      <c r="D413" s="12">
        <f t="shared" si="1048"/>
        <v>123.8</v>
      </c>
      <c r="E413" s="12">
        <f t="shared" si="973"/>
        <v>208.56700000000001</v>
      </c>
      <c r="F413" s="12">
        <f t="shared" si="986"/>
        <v>543.80649999999991</v>
      </c>
      <c r="G413" s="12">
        <v>26.3</v>
      </c>
      <c r="H413" s="12">
        <f t="shared" si="987"/>
        <v>35.242000000000004</v>
      </c>
      <c r="I413" s="12">
        <f t="shared" si="988"/>
        <v>95.153400000000019</v>
      </c>
      <c r="J413" s="12">
        <v>10.5</v>
      </c>
      <c r="K413" s="12">
        <f t="shared" si="989"/>
        <v>14.07</v>
      </c>
      <c r="L413" s="12">
        <f t="shared" si="1051"/>
        <v>35.174999999999997</v>
      </c>
      <c r="M413" s="12">
        <v>6.8</v>
      </c>
      <c r="N413" s="12">
        <f t="shared" si="990"/>
        <v>16.047999999999998</v>
      </c>
      <c r="O413" s="12">
        <f t="shared" si="991"/>
        <v>40.119999999999997</v>
      </c>
      <c r="P413" s="12">
        <v>3.8</v>
      </c>
      <c r="Q413" s="12">
        <f t="shared" si="943"/>
        <v>8.968</v>
      </c>
      <c r="R413" s="12">
        <f t="shared" si="966"/>
        <v>22.42</v>
      </c>
      <c r="S413" s="12">
        <v>3.1</v>
      </c>
      <c r="T413" s="12">
        <f>S413*2.36</f>
        <v>7.3159999999999998</v>
      </c>
      <c r="U413" s="12">
        <f t="shared" si="1073"/>
        <v>18.29</v>
      </c>
      <c r="V413" s="12"/>
      <c r="W413" s="12"/>
      <c r="X413" s="12"/>
      <c r="Y413" s="12"/>
      <c r="Z413" s="12"/>
      <c r="AA413" s="12"/>
      <c r="AB413" s="12">
        <v>16.100000000000001</v>
      </c>
      <c r="AC413" s="12">
        <f t="shared" ref="AC413" si="1076">AB413*1.34</f>
        <v>21.574000000000002</v>
      </c>
      <c r="AD413" s="12">
        <f t="shared" si="1019"/>
        <v>58.249800000000008</v>
      </c>
      <c r="AE413" s="12">
        <v>12.3</v>
      </c>
      <c r="AF413" s="12">
        <f t="shared" si="1008"/>
        <v>16.482000000000003</v>
      </c>
      <c r="AG413" s="12">
        <f t="shared" si="885"/>
        <v>44.501400000000011</v>
      </c>
      <c r="AH413" s="12">
        <v>12</v>
      </c>
      <c r="AI413" s="12">
        <f t="shared" si="849"/>
        <v>16.080000000000002</v>
      </c>
      <c r="AJ413" s="12">
        <f t="shared" si="850"/>
        <v>43.416000000000011</v>
      </c>
      <c r="AK413" s="12">
        <v>11.3</v>
      </c>
      <c r="AL413" s="12">
        <f t="shared" si="1068"/>
        <v>15.142000000000001</v>
      </c>
      <c r="AM413" s="12">
        <f t="shared" si="1069"/>
        <v>40.883400000000009</v>
      </c>
      <c r="AN413" s="12"/>
      <c r="AO413" s="12"/>
      <c r="AP413" s="12"/>
      <c r="AQ413" s="12"/>
      <c r="AR413" s="12"/>
      <c r="AS413" s="12"/>
      <c r="AT413" s="12">
        <v>2.7</v>
      </c>
      <c r="AU413" s="12">
        <f t="shared" ref="AU413" si="1077">AT413*2.75</f>
        <v>7.4250000000000007</v>
      </c>
      <c r="AV413" s="12">
        <f t="shared" si="1005"/>
        <v>20.047500000000003</v>
      </c>
      <c r="AW413" s="12">
        <v>14.4</v>
      </c>
      <c r="AX413" s="12">
        <f t="shared" si="919"/>
        <v>39.6</v>
      </c>
      <c r="AY413" s="12">
        <f t="shared" si="920"/>
        <v>99</v>
      </c>
      <c r="AZ413" s="12">
        <v>4.5</v>
      </c>
      <c r="BA413" s="12">
        <f>AZ413*2.36</f>
        <v>10.62</v>
      </c>
      <c r="BB413" s="12">
        <f t="shared" ref="BB413" si="1078">BA413*2.5</f>
        <v>26.549999999999997</v>
      </c>
      <c r="BC413" s="12">
        <v>104.6</v>
      </c>
      <c r="BD413" s="12">
        <f>BC413*0.6</f>
        <v>62.759999999999991</v>
      </c>
      <c r="BE413" s="12">
        <f t="shared" si="1072"/>
        <v>156.89999999999998</v>
      </c>
      <c r="BF413" s="13"/>
      <c r="BG413" s="1">
        <f t="shared" si="984"/>
        <v>0.8</v>
      </c>
      <c r="BH413" s="12">
        <f t="shared" si="979"/>
        <v>0.2</v>
      </c>
      <c r="BI413" s="12">
        <f t="shared" si="985"/>
        <v>1</v>
      </c>
    </row>
    <row r="414" spans="2:61" x14ac:dyDescent="0.35">
      <c r="D414" s="12">
        <f t="shared" si="1048"/>
        <v>125</v>
      </c>
      <c r="E414" s="12">
        <f t="shared" si="973"/>
        <v>184.83999999999997</v>
      </c>
      <c r="F414" s="12">
        <f t="shared" si="986"/>
        <v>487.02400000000011</v>
      </c>
      <c r="G414" s="12">
        <v>40</v>
      </c>
      <c r="H414" s="12">
        <f t="shared" si="987"/>
        <v>53.6</v>
      </c>
      <c r="I414" s="12">
        <f t="shared" si="988"/>
        <v>144.72000000000003</v>
      </c>
      <c r="J414" s="12">
        <v>15</v>
      </c>
      <c r="K414" s="12">
        <f t="shared" si="989"/>
        <v>20.100000000000001</v>
      </c>
      <c r="L414" s="12">
        <f t="shared" si="1051"/>
        <v>50.25</v>
      </c>
      <c r="M414" s="12">
        <v>7</v>
      </c>
      <c r="N414" s="12">
        <f t="shared" si="990"/>
        <v>16.52</v>
      </c>
      <c r="O414" s="12">
        <f t="shared" si="991"/>
        <v>41.3</v>
      </c>
      <c r="P414" s="12">
        <v>4</v>
      </c>
      <c r="Q414" s="12">
        <f t="shared" si="943"/>
        <v>9.44</v>
      </c>
      <c r="R414" s="12">
        <f t="shared" si="966"/>
        <v>23.599999999999998</v>
      </c>
      <c r="S414" s="12">
        <v>4</v>
      </c>
      <c r="T414" s="12">
        <f>S414*2.36</f>
        <v>9.44</v>
      </c>
      <c r="U414" s="12">
        <f t="shared" si="1073"/>
        <v>23.599999999999998</v>
      </c>
      <c r="V414" s="12">
        <v>2</v>
      </c>
      <c r="W414" s="12">
        <f>V414*2.36</f>
        <v>4.72</v>
      </c>
      <c r="X414" s="12">
        <f t="shared" ref="X414" si="1079">W414*2.5</f>
        <v>11.799999999999999</v>
      </c>
      <c r="Y414" s="12"/>
      <c r="Z414" s="12"/>
      <c r="AA414" s="12"/>
      <c r="AB414" s="12">
        <v>21</v>
      </c>
      <c r="AC414" s="12">
        <f t="shared" ref="AC414" si="1080">AB414*1.34</f>
        <v>28.14</v>
      </c>
      <c r="AD414" s="12">
        <f t="shared" si="1019"/>
        <v>75.978000000000009</v>
      </c>
      <c r="AE414" s="12">
        <v>16</v>
      </c>
      <c r="AF414" s="12">
        <f t="shared" si="1008"/>
        <v>21.44</v>
      </c>
      <c r="AG414" s="12">
        <f t="shared" si="885"/>
        <v>57.888000000000005</v>
      </c>
      <c r="AH414" s="12">
        <v>16</v>
      </c>
      <c r="AI414" s="12">
        <f t="shared" ref="AI414:AI426" si="1081">AH414*1.34</f>
        <v>21.44</v>
      </c>
      <c r="AJ414" s="12">
        <f t="shared" ref="AJ414:AJ426" si="1082">AI414*2.7</f>
        <v>57.888000000000005</v>
      </c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3"/>
      <c r="BG414" s="1">
        <f t="shared" si="984"/>
        <v>0.74</v>
      </c>
      <c r="BH414" s="12">
        <f t="shared" si="979"/>
        <v>0.26</v>
      </c>
      <c r="BI414" s="12">
        <f t="shared" si="985"/>
        <v>1</v>
      </c>
    </row>
    <row r="415" spans="2:61" x14ac:dyDescent="0.35">
      <c r="B415" t="s">
        <v>83</v>
      </c>
      <c r="C415" t="s">
        <v>84</v>
      </c>
      <c r="D415" s="12">
        <f t="shared" si="1048"/>
        <v>125.16000000000001</v>
      </c>
      <c r="E415" s="12">
        <f t="shared" si="973"/>
        <v>202.95420000000001</v>
      </c>
      <c r="F415" s="12">
        <f t="shared" si="986"/>
        <v>535.99004000000014</v>
      </c>
      <c r="G415" s="12">
        <v>30.2</v>
      </c>
      <c r="H415" s="12">
        <f t="shared" si="987"/>
        <v>40.468000000000004</v>
      </c>
      <c r="I415" s="12">
        <f t="shared" si="988"/>
        <v>109.26360000000001</v>
      </c>
      <c r="J415" s="12">
        <v>11.01</v>
      </c>
      <c r="K415" s="12">
        <f t="shared" si="989"/>
        <v>14.753400000000001</v>
      </c>
      <c r="L415" s="12">
        <f t="shared" si="1051"/>
        <v>36.883500000000005</v>
      </c>
      <c r="M415" s="12">
        <v>4.58</v>
      </c>
      <c r="N415" s="12">
        <f t="shared" si="990"/>
        <v>10.8088</v>
      </c>
      <c r="O415" s="12">
        <f t="shared" si="991"/>
        <v>27.021999999999998</v>
      </c>
      <c r="P415" s="12">
        <v>3.15</v>
      </c>
      <c r="Q415" s="12">
        <f t="shared" si="943"/>
        <v>7.4339999999999993</v>
      </c>
      <c r="R415" s="12">
        <f t="shared" si="966"/>
        <v>18.584999999999997</v>
      </c>
      <c r="S415" s="12"/>
      <c r="T415" s="12"/>
      <c r="U415" s="12"/>
      <c r="V415" s="12"/>
      <c r="W415" s="12"/>
      <c r="X415" s="12"/>
      <c r="Y415" s="12">
        <v>2.5099999999999998</v>
      </c>
      <c r="Z415" s="12">
        <f>Y415*2.36</f>
        <v>5.9235999999999995</v>
      </c>
      <c r="AA415" s="12">
        <f t="shared" ref="AA415" si="1083">Z415*2.5</f>
        <v>14.808999999999999</v>
      </c>
      <c r="AB415" s="12">
        <v>24.33</v>
      </c>
      <c r="AC415" s="12">
        <f t="shared" ref="AC415" si="1084">AB415*1.34</f>
        <v>32.602199999999996</v>
      </c>
      <c r="AD415" s="12">
        <f t="shared" si="1019"/>
        <v>88.025939999999991</v>
      </c>
      <c r="AE415" s="12">
        <v>11.21</v>
      </c>
      <c r="AF415" s="12">
        <f t="shared" si="1008"/>
        <v>15.021400000000002</v>
      </c>
      <c r="AG415" s="12">
        <f t="shared" si="885"/>
        <v>40.557780000000008</v>
      </c>
      <c r="AH415" s="12">
        <v>10.029999999999999</v>
      </c>
      <c r="AI415" s="12">
        <f t="shared" si="1081"/>
        <v>13.440200000000001</v>
      </c>
      <c r="AJ415" s="12">
        <f t="shared" si="1082"/>
        <v>36.288540000000005</v>
      </c>
      <c r="AK415" s="12">
        <v>10.01</v>
      </c>
      <c r="AL415" s="12">
        <f t="shared" ref="AL415:AL418" si="1085">AK415*1.34</f>
        <v>13.413400000000001</v>
      </c>
      <c r="AM415" s="12">
        <f t="shared" ref="AM415:AM418" si="1086">AL415*2.7</f>
        <v>36.216180000000008</v>
      </c>
      <c r="AN415" s="12"/>
      <c r="AO415" s="12"/>
      <c r="AP415" s="12"/>
      <c r="AQ415" s="12"/>
      <c r="AR415" s="12"/>
      <c r="AS415" s="12"/>
      <c r="AT415" s="12">
        <v>10.210000000000001</v>
      </c>
      <c r="AU415" s="12">
        <f t="shared" ref="AU415" si="1087">AT415*2.75</f>
        <v>28.077500000000001</v>
      </c>
      <c r="AV415" s="12">
        <f>AU415*2.7</f>
        <v>75.809250000000006</v>
      </c>
      <c r="AW415" s="12">
        <v>5.95</v>
      </c>
      <c r="AX415" s="12">
        <f t="shared" ref="AX415:AX419" si="1088">AW415*2.75</f>
        <v>16.362500000000001</v>
      </c>
      <c r="AY415" s="12">
        <f t="shared" ref="AY415:AY419" si="1089">AX415*2.5</f>
        <v>40.90625</v>
      </c>
      <c r="AZ415" s="12">
        <v>1.97</v>
      </c>
      <c r="BA415" s="12">
        <f t="shared" ref="BA415:BA417" si="1090">AZ415*2.36</f>
        <v>4.6491999999999996</v>
      </c>
      <c r="BB415" s="12">
        <f t="shared" ref="BB415:BB417" si="1091">BA415*2.5</f>
        <v>11.622999999999999</v>
      </c>
      <c r="BC415" s="12">
        <v>35.04</v>
      </c>
      <c r="BD415" s="12">
        <f>BC415*0.6</f>
        <v>21.023999999999997</v>
      </c>
      <c r="BE415" s="12">
        <f t="shared" ref="BE415" si="1092">BD415*2.5</f>
        <v>52.559999999999995</v>
      </c>
      <c r="BF415" s="13"/>
      <c r="BG415" s="1">
        <f t="shared" si="984"/>
        <v>0.83</v>
      </c>
      <c r="BH415" s="12">
        <f t="shared" si="979"/>
        <v>0.17</v>
      </c>
      <c r="BI415" s="12">
        <f t="shared" si="985"/>
        <v>1</v>
      </c>
    </row>
    <row r="416" spans="2:61" x14ac:dyDescent="0.35">
      <c r="D416" s="12">
        <f t="shared" si="1048"/>
        <v>126.32999999999998</v>
      </c>
      <c r="E416" s="12">
        <f t="shared" si="973"/>
        <v>218.15820000000002</v>
      </c>
      <c r="F416" s="12">
        <f t="shared" si="986"/>
        <v>570.9529</v>
      </c>
      <c r="G416" s="12">
        <v>31.54</v>
      </c>
      <c r="H416" s="12">
        <f t="shared" si="987"/>
        <v>42.263600000000004</v>
      </c>
      <c r="I416" s="12">
        <f t="shared" si="988"/>
        <v>114.11172000000002</v>
      </c>
      <c r="J416" s="12">
        <v>4.08</v>
      </c>
      <c r="K416" s="12">
        <f t="shared" si="989"/>
        <v>5.4672000000000001</v>
      </c>
      <c r="L416" s="12">
        <f t="shared" si="1051"/>
        <v>13.667999999999999</v>
      </c>
      <c r="M416" s="12">
        <v>3.78</v>
      </c>
      <c r="N416" s="12">
        <f t="shared" si="990"/>
        <v>8.9207999999999998</v>
      </c>
      <c r="O416" s="12">
        <f t="shared" si="991"/>
        <v>22.302</v>
      </c>
      <c r="P416" s="12">
        <v>3.38</v>
      </c>
      <c r="Q416" s="12">
        <f t="shared" si="943"/>
        <v>7.976799999999999</v>
      </c>
      <c r="R416" s="12">
        <f t="shared" si="966"/>
        <v>19.941999999999997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>
        <v>14.8</v>
      </c>
      <c r="AC416" s="12">
        <f t="shared" ref="AC416" si="1093">AB416*1.34</f>
        <v>19.832000000000001</v>
      </c>
      <c r="AD416" s="12">
        <f t="shared" si="1019"/>
        <v>53.546400000000006</v>
      </c>
      <c r="AE416" s="12">
        <v>14.08</v>
      </c>
      <c r="AF416" s="12">
        <f t="shared" si="1008"/>
        <v>18.8672</v>
      </c>
      <c r="AG416" s="12">
        <f t="shared" si="885"/>
        <v>50.941440000000007</v>
      </c>
      <c r="AH416" s="12">
        <v>12.75</v>
      </c>
      <c r="AI416" s="12">
        <f t="shared" si="1081"/>
        <v>17.085000000000001</v>
      </c>
      <c r="AJ416" s="12">
        <f t="shared" si="1082"/>
        <v>46.129500000000007</v>
      </c>
      <c r="AK416" s="12">
        <v>9.8800000000000008</v>
      </c>
      <c r="AL416" s="12">
        <f t="shared" si="1085"/>
        <v>13.239200000000002</v>
      </c>
      <c r="AM416" s="12">
        <f t="shared" si="1086"/>
        <v>35.745840000000008</v>
      </c>
      <c r="AN416" s="12">
        <v>6</v>
      </c>
      <c r="AO416" s="12">
        <f t="shared" ref="AO416" si="1094">AN416*2.75</f>
        <v>16.5</v>
      </c>
      <c r="AP416" s="12">
        <f>AO416*2.7</f>
        <v>44.550000000000004</v>
      </c>
      <c r="AQ416" s="12"/>
      <c r="AR416" s="12"/>
      <c r="AS416" s="12"/>
      <c r="AT416" s="13"/>
      <c r="AU416" s="13"/>
      <c r="AV416" s="12"/>
      <c r="AW416" s="12">
        <v>16.8</v>
      </c>
      <c r="AX416" s="12">
        <f t="shared" si="1088"/>
        <v>46.2</v>
      </c>
      <c r="AY416" s="12">
        <f t="shared" si="1089"/>
        <v>115.5</v>
      </c>
      <c r="AZ416" s="12">
        <f>5.5+3.74</f>
        <v>9.24</v>
      </c>
      <c r="BA416" s="12">
        <f t="shared" si="1090"/>
        <v>21.8064</v>
      </c>
      <c r="BB416" s="12">
        <f t="shared" si="1091"/>
        <v>54.515999999999998</v>
      </c>
      <c r="BC416" s="12"/>
      <c r="BD416" s="12"/>
      <c r="BE416" s="12"/>
      <c r="BF416" s="13"/>
      <c r="BG416" s="1">
        <f t="shared" si="984"/>
        <v>0.91</v>
      </c>
      <c r="BH416" s="12">
        <f t="shared" si="979"/>
        <v>0.09</v>
      </c>
      <c r="BI416" s="12">
        <f t="shared" si="985"/>
        <v>1</v>
      </c>
    </row>
    <row r="417" spans="2:61" x14ac:dyDescent="0.35">
      <c r="B417" t="s">
        <v>83</v>
      </c>
      <c r="C417" t="s">
        <v>84</v>
      </c>
      <c r="D417" s="12">
        <f t="shared" si="1048"/>
        <v>126.49999999999999</v>
      </c>
      <c r="E417" s="12">
        <f t="shared" si="973"/>
        <v>203.87410000000003</v>
      </c>
      <c r="F417" s="12">
        <f t="shared" si="986"/>
        <v>538.98083000000008</v>
      </c>
      <c r="G417" s="12">
        <v>30.86</v>
      </c>
      <c r="H417" s="12">
        <f t="shared" si="987"/>
        <v>41.352400000000003</v>
      </c>
      <c r="I417" s="12">
        <f t="shared" si="988"/>
        <v>111.65148000000002</v>
      </c>
      <c r="J417" s="12">
        <v>9.8000000000000007</v>
      </c>
      <c r="K417" s="12">
        <f t="shared" si="989"/>
        <v>13.132000000000001</v>
      </c>
      <c r="L417" s="12">
        <f t="shared" si="1051"/>
        <v>32.830000000000005</v>
      </c>
      <c r="M417" s="12">
        <v>5.13</v>
      </c>
      <c r="N417" s="12">
        <f t="shared" si="990"/>
        <v>12.1068</v>
      </c>
      <c r="O417" s="12">
        <f t="shared" si="991"/>
        <v>30.266999999999999</v>
      </c>
      <c r="P417" s="12">
        <v>3.19</v>
      </c>
      <c r="Q417" s="12">
        <f t="shared" si="943"/>
        <v>7.5283999999999995</v>
      </c>
      <c r="R417" s="12">
        <f t="shared" si="966"/>
        <v>18.820999999999998</v>
      </c>
      <c r="S417" s="12"/>
      <c r="T417" s="12"/>
      <c r="U417" s="12"/>
      <c r="V417" s="12"/>
      <c r="W417" s="12"/>
      <c r="X417" s="12"/>
      <c r="Y417" s="12">
        <v>2.6</v>
      </c>
      <c r="Z417" s="12">
        <f>Y417*2.36</f>
        <v>6.1360000000000001</v>
      </c>
      <c r="AA417" s="12">
        <f t="shared" ref="AA417" si="1095">Z417*2.5</f>
        <v>15.34</v>
      </c>
      <c r="AB417" s="12">
        <v>26.39</v>
      </c>
      <c r="AC417" s="12">
        <f t="shared" ref="AC417" si="1096">AB417*1.34</f>
        <v>35.3626</v>
      </c>
      <c r="AD417" s="12">
        <f t="shared" si="1019"/>
        <v>95.479020000000006</v>
      </c>
      <c r="AE417" s="12">
        <v>11.37</v>
      </c>
      <c r="AF417" s="12">
        <f t="shared" si="1008"/>
        <v>15.235799999999999</v>
      </c>
      <c r="AG417" s="12">
        <f t="shared" si="885"/>
        <v>41.136659999999999</v>
      </c>
      <c r="AH417" s="12">
        <v>10.11</v>
      </c>
      <c r="AI417" s="12">
        <f t="shared" si="1081"/>
        <v>13.5474</v>
      </c>
      <c r="AJ417" s="12">
        <f t="shared" si="1082"/>
        <v>36.577980000000004</v>
      </c>
      <c r="AK417" s="12">
        <v>10.08</v>
      </c>
      <c r="AL417" s="12">
        <f t="shared" si="1085"/>
        <v>13.507200000000001</v>
      </c>
      <c r="AM417" s="12">
        <f t="shared" si="1086"/>
        <v>36.469440000000006</v>
      </c>
      <c r="AN417" s="12"/>
      <c r="AO417" s="12"/>
      <c r="AP417" s="12"/>
      <c r="AQ417" s="12"/>
      <c r="AR417" s="12"/>
      <c r="AS417" s="12"/>
      <c r="AT417" s="12">
        <v>9.99</v>
      </c>
      <c r="AU417" s="12">
        <f t="shared" ref="AU417" si="1097">AT417*2.75</f>
        <v>27.4725</v>
      </c>
      <c r="AV417" s="12">
        <f>AU417*2.7</f>
        <v>74.175750000000008</v>
      </c>
      <c r="AW417" s="12">
        <v>5.18</v>
      </c>
      <c r="AX417" s="12">
        <f t="shared" si="1088"/>
        <v>14.244999999999999</v>
      </c>
      <c r="AY417" s="12">
        <f t="shared" si="1089"/>
        <v>35.612499999999997</v>
      </c>
      <c r="AZ417" s="12">
        <v>1.8</v>
      </c>
      <c r="BA417" s="12">
        <f t="shared" si="1090"/>
        <v>4.2480000000000002</v>
      </c>
      <c r="BB417" s="12">
        <f t="shared" si="1091"/>
        <v>10.620000000000001</v>
      </c>
      <c r="BC417" s="12">
        <v>39.08</v>
      </c>
      <c r="BD417" s="12">
        <f>BC417*0.6</f>
        <v>23.447999999999997</v>
      </c>
      <c r="BE417" s="12">
        <f t="shared" ref="BE417" si="1098">BD417*2.5</f>
        <v>58.61999999999999</v>
      </c>
      <c r="BF417" s="13"/>
      <c r="BG417" s="1">
        <f t="shared" si="984"/>
        <v>0.84</v>
      </c>
      <c r="BH417" s="12">
        <f t="shared" si="979"/>
        <v>0.16</v>
      </c>
      <c r="BI417" s="12">
        <f t="shared" si="985"/>
        <v>1</v>
      </c>
    </row>
    <row r="418" spans="2:61" x14ac:dyDescent="0.35">
      <c r="D418" s="12">
        <f t="shared" si="1048"/>
        <v>127.12999999999998</v>
      </c>
      <c r="E418" s="12">
        <f t="shared" si="973"/>
        <v>201.88839999999999</v>
      </c>
      <c r="F418" s="12">
        <f t="shared" si="986"/>
        <v>527.33186000000001</v>
      </c>
      <c r="G418" s="12">
        <v>18.399999999999999</v>
      </c>
      <c r="H418" s="12">
        <f t="shared" si="987"/>
        <v>24.655999999999999</v>
      </c>
      <c r="I418" s="12">
        <f t="shared" si="988"/>
        <v>66.571200000000005</v>
      </c>
      <c r="J418" s="12">
        <v>37.729999999999997</v>
      </c>
      <c r="K418" s="12">
        <f t="shared" si="989"/>
        <v>50.558199999999999</v>
      </c>
      <c r="L418" s="12">
        <f t="shared" si="1051"/>
        <v>126.3955</v>
      </c>
      <c r="M418" s="12">
        <v>4.42</v>
      </c>
      <c r="N418" s="12">
        <f t="shared" si="990"/>
        <v>10.431199999999999</v>
      </c>
      <c r="O418" s="12">
        <f t="shared" si="991"/>
        <v>26.077999999999996</v>
      </c>
      <c r="P418" s="12">
        <v>3.77</v>
      </c>
      <c r="Q418" s="12">
        <f t="shared" si="943"/>
        <v>8.8971999999999998</v>
      </c>
      <c r="R418" s="12">
        <f t="shared" si="966"/>
        <v>22.242999999999999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>
        <v>15.05</v>
      </c>
      <c r="AC418" s="12">
        <f t="shared" ref="AC418" si="1099">AB418*1.34</f>
        <v>20.167000000000002</v>
      </c>
      <c r="AD418" s="12">
        <f t="shared" si="1019"/>
        <v>54.450900000000011</v>
      </c>
      <c r="AE418" s="12">
        <v>11</v>
      </c>
      <c r="AF418" s="12">
        <f t="shared" si="1008"/>
        <v>14.74</v>
      </c>
      <c r="AG418" s="12">
        <f t="shared" si="885"/>
        <v>39.798000000000002</v>
      </c>
      <c r="AH418" s="12">
        <v>10.44</v>
      </c>
      <c r="AI418" s="12">
        <f t="shared" si="1081"/>
        <v>13.989599999999999</v>
      </c>
      <c r="AJ418" s="12">
        <f t="shared" si="1082"/>
        <v>37.771920000000001</v>
      </c>
      <c r="AK418" s="12">
        <v>9.8800000000000008</v>
      </c>
      <c r="AL418" s="12">
        <f t="shared" si="1085"/>
        <v>13.239200000000002</v>
      </c>
      <c r="AM418" s="12">
        <f t="shared" si="1086"/>
        <v>35.745840000000008</v>
      </c>
      <c r="AN418" s="12">
        <f>4.42+3.04+2.09</f>
        <v>9.5500000000000007</v>
      </c>
      <c r="AO418" s="12">
        <f t="shared" ref="AO418" si="1100">AN418*2.75</f>
        <v>26.262500000000003</v>
      </c>
      <c r="AP418" s="12">
        <f>AO418*2.7</f>
        <v>70.908750000000012</v>
      </c>
      <c r="AQ418" s="12"/>
      <c r="AR418" s="12"/>
      <c r="AS418" s="12"/>
      <c r="AT418" s="12"/>
      <c r="AU418" s="12"/>
      <c r="AV418" s="12"/>
      <c r="AW418" s="12">
        <v>6.89</v>
      </c>
      <c r="AX418" s="12">
        <f t="shared" si="1088"/>
        <v>18.947499999999998</v>
      </c>
      <c r="AY418" s="12">
        <f t="shared" si="1089"/>
        <v>47.368749999999991</v>
      </c>
      <c r="AZ418" s="12"/>
      <c r="BA418" s="12"/>
      <c r="BB418" s="12"/>
      <c r="BC418" s="12"/>
      <c r="BD418" s="12"/>
      <c r="BE418" s="12"/>
      <c r="BF418" s="13"/>
      <c r="BG418" s="1">
        <f t="shared" si="984"/>
        <v>0.64</v>
      </c>
      <c r="BH418" s="12">
        <f t="shared" si="979"/>
        <v>0.36</v>
      </c>
      <c r="BI418" s="12">
        <f t="shared" si="985"/>
        <v>1</v>
      </c>
    </row>
    <row r="419" spans="2:61" x14ac:dyDescent="0.35">
      <c r="D419" s="12">
        <f t="shared" si="1048"/>
        <v>127.97</v>
      </c>
      <c r="E419" s="12">
        <f t="shared" si="973"/>
        <v>227.39829999999998</v>
      </c>
      <c r="F419" s="12">
        <f t="shared" si="986"/>
        <v>545.52262200000007</v>
      </c>
      <c r="G419" s="12">
        <v>34.863999999999997</v>
      </c>
      <c r="H419" s="12">
        <f t="shared" si="987"/>
        <v>46.717759999999998</v>
      </c>
      <c r="I419" s="12">
        <f t="shared" si="988"/>
        <v>126.137952</v>
      </c>
      <c r="J419" s="12">
        <v>8.7159999999999993</v>
      </c>
      <c r="K419" s="12">
        <f t="shared" si="989"/>
        <v>11.67944</v>
      </c>
      <c r="L419" s="12">
        <f t="shared" si="1051"/>
        <v>29.198599999999999</v>
      </c>
      <c r="M419" s="12">
        <v>8.41</v>
      </c>
      <c r="N419" s="12">
        <f t="shared" si="990"/>
        <v>19.8476</v>
      </c>
      <c r="O419" s="12">
        <f t="shared" si="991"/>
        <v>49.619</v>
      </c>
      <c r="P419" s="12">
        <v>5.34</v>
      </c>
      <c r="Q419" s="12">
        <f t="shared" si="943"/>
        <v>12.602399999999999</v>
      </c>
      <c r="R419" s="12">
        <f t="shared" si="966"/>
        <v>31.506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>
        <v>18.61</v>
      </c>
      <c r="AC419" s="12">
        <f t="shared" ref="AC419" si="1101">AB419*1.34</f>
        <v>24.9374</v>
      </c>
      <c r="AD419" s="12">
        <f t="shared" si="1019"/>
        <v>67.330980000000011</v>
      </c>
      <c r="AE419" s="12">
        <v>10.44</v>
      </c>
      <c r="AF419" s="12">
        <f t="shared" si="1008"/>
        <v>13.989599999999999</v>
      </c>
      <c r="AG419" s="12">
        <f t="shared" si="885"/>
        <v>37.771920000000001</v>
      </c>
      <c r="AH419" s="12">
        <v>10.44</v>
      </c>
      <c r="AI419" s="12">
        <f t="shared" si="1081"/>
        <v>13.989599999999999</v>
      </c>
      <c r="AJ419" s="12">
        <f t="shared" si="1082"/>
        <v>37.771920000000001</v>
      </c>
      <c r="AK419" s="12">
        <v>6.8</v>
      </c>
      <c r="AL419" s="12">
        <f t="shared" ref="AL419" si="1102">AK419*2.75</f>
        <v>18.7</v>
      </c>
      <c r="AM419" s="12"/>
      <c r="AN419" s="12"/>
      <c r="AO419" s="12"/>
      <c r="AP419" s="12"/>
      <c r="AQ419" s="12"/>
      <c r="AR419" s="12"/>
      <c r="AS419" s="12"/>
      <c r="AT419" s="12">
        <v>7</v>
      </c>
      <c r="AU419" s="12">
        <f t="shared" ref="AU419" si="1103">AT419*2.75</f>
        <v>19.25</v>
      </c>
      <c r="AV419" s="12">
        <f t="shared" ref="AV419:AV422" si="1104">AU419*2.7</f>
        <v>51.975000000000001</v>
      </c>
      <c r="AW419" s="12">
        <v>12.15</v>
      </c>
      <c r="AX419" s="12">
        <f t="shared" si="1088"/>
        <v>33.412500000000001</v>
      </c>
      <c r="AY419" s="12">
        <f t="shared" si="1089"/>
        <v>83.53125</v>
      </c>
      <c r="AZ419" s="12">
        <v>5.2</v>
      </c>
      <c r="BA419" s="12">
        <f>AZ419*2.36</f>
        <v>12.272</v>
      </c>
      <c r="BB419" s="12">
        <f t="shared" ref="BB419" si="1105">BA419*2.5</f>
        <v>30.68</v>
      </c>
      <c r="BC419" s="12"/>
      <c r="BD419" s="12"/>
      <c r="BE419" s="12"/>
      <c r="BF419" s="13"/>
      <c r="BG419" s="1">
        <f t="shared" si="984"/>
        <v>0.82</v>
      </c>
      <c r="BH419" s="12">
        <f t="shared" si="979"/>
        <v>0.18</v>
      </c>
      <c r="BI419" s="12">
        <f t="shared" si="985"/>
        <v>1</v>
      </c>
    </row>
    <row r="420" spans="2:61" x14ac:dyDescent="0.35">
      <c r="B420" t="s">
        <v>88</v>
      </c>
      <c r="C420" t="s">
        <v>89</v>
      </c>
      <c r="D420" s="12">
        <f t="shared" si="1048"/>
        <v>129.44</v>
      </c>
      <c r="E420" s="12">
        <f t="shared" si="973"/>
        <v>200.04130000000001</v>
      </c>
      <c r="F420" s="12">
        <f t="shared" si="986"/>
        <v>531.94863000000009</v>
      </c>
      <c r="G420" s="12">
        <v>36.24</v>
      </c>
      <c r="H420" s="12">
        <f t="shared" si="987"/>
        <v>48.561600000000006</v>
      </c>
      <c r="I420" s="12">
        <f t="shared" si="988"/>
        <v>131.11632000000003</v>
      </c>
      <c r="J420" s="12">
        <v>9.06</v>
      </c>
      <c r="K420" s="12">
        <f t="shared" si="989"/>
        <v>12.140400000000001</v>
      </c>
      <c r="L420" s="12">
        <f t="shared" si="1051"/>
        <v>30.351000000000003</v>
      </c>
      <c r="M420" s="12">
        <v>4.66</v>
      </c>
      <c r="N420" s="12">
        <f t="shared" si="990"/>
        <v>10.9976</v>
      </c>
      <c r="O420" s="12">
        <f t="shared" si="991"/>
        <v>27.494</v>
      </c>
      <c r="P420" s="12">
        <v>4.16</v>
      </c>
      <c r="Q420" s="12">
        <f t="shared" si="943"/>
        <v>9.8176000000000005</v>
      </c>
      <c r="R420" s="12">
        <f t="shared" si="966"/>
        <v>24.544</v>
      </c>
      <c r="S420" s="12">
        <v>3.33</v>
      </c>
      <c r="T420" s="12">
        <f>S420*2.36</f>
        <v>7.8587999999999996</v>
      </c>
      <c r="U420" s="12">
        <f t="shared" ref="U420:U422" si="1106">T420*2.5</f>
        <v>19.646999999999998</v>
      </c>
      <c r="V420" s="12"/>
      <c r="W420" s="12"/>
      <c r="X420" s="12"/>
      <c r="Y420" s="12"/>
      <c r="Z420" s="12"/>
      <c r="AA420" s="12"/>
      <c r="AB420" s="12">
        <v>30.81</v>
      </c>
      <c r="AC420" s="12">
        <f t="shared" ref="AC420" si="1107">AB420*1.34</f>
        <v>41.285400000000003</v>
      </c>
      <c r="AD420" s="12">
        <f t="shared" si="1019"/>
        <v>111.47058000000001</v>
      </c>
      <c r="AE420" s="12">
        <v>11.53</v>
      </c>
      <c r="AF420" s="12">
        <f t="shared" si="1008"/>
        <v>15.450200000000001</v>
      </c>
      <c r="AG420" s="12">
        <f t="shared" si="885"/>
        <v>41.715540000000004</v>
      </c>
      <c r="AH420" s="12">
        <v>10.28</v>
      </c>
      <c r="AI420" s="12">
        <f t="shared" si="1081"/>
        <v>13.7752</v>
      </c>
      <c r="AJ420" s="12">
        <f t="shared" si="1082"/>
        <v>37.193040000000003</v>
      </c>
      <c r="AK420" s="12">
        <v>9.3000000000000007</v>
      </c>
      <c r="AL420" s="12">
        <f t="shared" ref="AL420:AL426" si="1108">AK420*1.34</f>
        <v>12.462000000000002</v>
      </c>
      <c r="AM420" s="12">
        <f t="shared" ref="AM420:AM426" si="1109">AL420*2.7</f>
        <v>33.647400000000005</v>
      </c>
      <c r="AN420" s="12">
        <v>3.32</v>
      </c>
      <c r="AO420" s="12">
        <f t="shared" ref="AO420" si="1110">AN420*2.75</f>
        <v>9.129999999999999</v>
      </c>
      <c r="AP420" s="12">
        <f>AO420*2.7</f>
        <v>24.651</v>
      </c>
      <c r="AQ420" s="12"/>
      <c r="AR420" s="12"/>
      <c r="AS420" s="12"/>
      <c r="AT420" s="12">
        <v>6.75</v>
      </c>
      <c r="AU420" s="12">
        <f t="shared" ref="AU420" si="1111">AT420*2.75</f>
        <v>18.5625</v>
      </c>
      <c r="AV420" s="12">
        <f t="shared" si="1104"/>
        <v>50.118750000000006</v>
      </c>
      <c r="AW420" s="12"/>
      <c r="AX420" s="12"/>
      <c r="AY420" s="12"/>
      <c r="AZ420" s="12"/>
      <c r="BA420" s="12"/>
      <c r="BB420" s="12"/>
      <c r="BC420" s="12"/>
      <c r="BD420" s="12"/>
      <c r="BE420" s="12"/>
      <c r="BF420" s="13"/>
      <c r="BG420" s="1">
        <f t="shared" si="984"/>
        <v>0.84</v>
      </c>
      <c r="BH420" s="12">
        <f t="shared" si="979"/>
        <v>0.16</v>
      </c>
      <c r="BI420" s="12">
        <f t="shared" si="985"/>
        <v>1</v>
      </c>
    </row>
    <row r="421" spans="2:61" x14ac:dyDescent="0.35">
      <c r="B421" t="s">
        <v>140</v>
      </c>
      <c r="C421" t="s">
        <v>139</v>
      </c>
      <c r="D421" s="12">
        <f t="shared" si="1048"/>
        <v>132.80000000000001</v>
      </c>
      <c r="E421" s="12">
        <f t="shared" si="973"/>
        <v>216.26499999999999</v>
      </c>
      <c r="F421" s="12">
        <f t="shared" si="986"/>
        <v>566.61289999999997</v>
      </c>
      <c r="G421" s="12">
        <v>37.700000000000003</v>
      </c>
      <c r="H421" s="12">
        <f t="shared" si="987"/>
        <v>50.518000000000008</v>
      </c>
      <c r="I421" s="12">
        <f t="shared" si="988"/>
        <v>136.39860000000002</v>
      </c>
      <c r="J421" s="12">
        <v>12.6</v>
      </c>
      <c r="K421" s="12">
        <f t="shared" si="989"/>
        <v>16.884</v>
      </c>
      <c r="L421" s="12">
        <f t="shared" si="1051"/>
        <v>42.21</v>
      </c>
      <c r="M421" s="12">
        <v>5.8</v>
      </c>
      <c r="N421" s="12">
        <f t="shared" si="990"/>
        <v>13.687999999999999</v>
      </c>
      <c r="O421" s="12">
        <f t="shared" si="991"/>
        <v>34.22</v>
      </c>
      <c r="P421" s="12">
        <v>5.6</v>
      </c>
      <c r="Q421" s="12">
        <f t="shared" si="943"/>
        <v>13.215999999999999</v>
      </c>
      <c r="R421" s="12">
        <f t="shared" si="966"/>
        <v>33.04</v>
      </c>
      <c r="S421" s="12">
        <v>3.7</v>
      </c>
      <c r="T421" s="12">
        <f>S421*2.36</f>
        <v>8.7319999999999993</v>
      </c>
      <c r="U421" s="12">
        <f t="shared" si="1106"/>
        <v>21.83</v>
      </c>
      <c r="V421" s="12"/>
      <c r="W421" s="12"/>
      <c r="X421" s="12"/>
      <c r="Y421" s="12"/>
      <c r="Z421" s="12"/>
      <c r="AA421" s="12"/>
      <c r="AB421" s="12">
        <v>16</v>
      </c>
      <c r="AC421" s="12">
        <f t="shared" ref="AC421" si="1112">AB421*1.34</f>
        <v>21.44</v>
      </c>
      <c r="AD421" s="12">
        <f t="shared" si="1019"/>
        <v>57.888000000000005</v>
      </c>
      <c r="AE421" s="12">
        <v>11.5</v>
      </c>
      <c r="AF421" s="12">
        <f t="shared" si="1008"/>
        <v>15.41</v>
      </c>
      <c r="AG421" s="12">
        <f t="shared" si="885"/>
        <v>41.607000000000006</v>
      </c>
      <c r="AH421" s="12">
        <v>11.3</v>
      </c>
      <c r="AI421" s="12">
        <f t="shared" si="1081"/>
        <v>15.142000000000001</v>
      </c>
      <c r="AJ421" s="12">
        <f t="shared" si="1082"/>
        <v>40.883400000000009</v>
      </c>
      <c r="AK421" s="12">
        <v>11.3</v>
      </c>
      <c r="AL421" s="12">
        <f t="shared" si="1108"/>
        <v>15.142000000000001</v>
      </c>
      <c r="AM421" s="12">
        <f t="shared" si="1109"/>
        <v>40.883400000000009</v>
      </c>
      <c r="AN421" s="12"/>
      <c r="AO421" s="12"/>
      <c r="AP421" s="12"/>
      <c r="AQ421" s="12"/>
      <c r="AR421" s="12"/>
      <c r="AS421" s="12"/>
      <c r="AT421" s="12">
        <v>4.4000000000000004</v>
      </c>
      <c r="AU421" s="12">
        <f t="shared" ref="AU421" si="1113">AT421*2.75</f>
        <v>12.100000000000001</v>
      </c>
      <c r="AV421" s="12">
        <f t="shared" si="1104"/>
        <v>32.670000000000009</v>
      </c>
      <c r="AW421" s="12">
        <v>9.1</v>
      </c>
      <c r="AX421" s="12">
        <f t="shared" ref="AX421:AX426" si="1114">AW421*2.75</f>
        <v>25.024999999999999</v>
      </c>
      <c r="AY421" s="12">
        <f t="shared" ref="AY421:AY426" si="1115">AX421*2.5</f>
        <v>62.5625</v>
      </c>
      <c r="AZ421" s="12">
        <v>3.8</v>
      </c>
      <c r="BA421" s="12">
        <f>AZ421*2.36</f>
        <v>8.968</v>
      </c>
      <c r="BB421" s="12">
        <f t="shared" ref="BB421" si="1116">BA421*2.5</f>
        <v>22.42</v>
      </c>
      <c r="BC421" s="12"/>
      <c r="BD421" s="12"/>
      <c r="BE421" s="12"/>
      <c r="BF421" s="13"/>
      <c r="BG421" s="1">
        <f t="shared" si="984"/>
        <v>0.79</v>
      </c>
      <c r="BH421" s="12">
        <f t="shared" si="979"/>
        <v>0.21</v>
      </c>
      <c r="BI421" s="12">
        <f t="shared" si="985"/>
        <v>1</v>
      </c>
    </row>
    <row r="422" spans="2:61" x14ac:dyDescent="0.35">
      <c r="B422" t="s">
        <v>59</v>
      </c>
      <c r="C422" t="s">
        <v>60</v>
      </c>
      <c r="D422" s="12">
        <f t="shared" si="1048"/>
        <v>135.25</v>
      </c>
      <c r="E422" s="12">
        <f t="shared" si="973"/>
        <v>213.2612</v>
      </c>
      <c r="F422" s="12">
        <f t="shared" si="986"/>
        <v>563.40035999999998</v>
      </c>
      <c r="G422" s="12">
        <v>36.92</v>
      </c>
      <c r="H422" s="12">
        <f t="shared" si="987"/>
        <v>49.472800000000007</v>
      </c>
      <c r="I422" s="12">
        <f t="shared" si="988"/>
        <v>133.57656000000003</v>
      </c>
      <c r="J422" s="12">
        <v>12.46</v>
      </c>
      <c r="K422" s="12">
        <f t="shared" si="989"/>
        <v>16.696400000000001</v>
      </c>
      <c r="L422" s="12">
        <f t="shared" si="1051"/>
        <v>41.741</v>
      </c>
      <c r="M422" s="12">
        <v>4.2</v>
      </c>
      <c r="N422" s="12">
        <f t="shared" si="990"/>
        <v>9.911999999999999</v>
      </c>
      <c r="O422" s="12">
        <f t="shared" si="991"/>
        <v>24.779999999999998</v>
      </c>
      <c r="P422" s="12">
        <v>4.08</v>
      </c>
      <c r="Q422" s="12">
        <f t="shared" si="943"/>
        <v>9.6288</v>
      </c>
      <c r="R422" s="12">
        <f t="shared" si="966"/>
        <v>24.071999999999999</v>
      </c>
      <c r="S422" s="12">
        <v>2.77</v>
      </c>
      <c r="T422" s="12">
        <f>S422*2.36</f>
        <v>6.5371999999999995</v>
      </c>
      <c r="U422" s="12">
        <f t="shared" si="1106"/>
        <v>16.343</v>
      </c>
      <c r="V422" s="12"/>
      <c r="W422" s="12"/>
      <c r="X422" s="12"/>
      <c r="Y422" s="12"/>
      <c r="Z422" s="12"/>
      <c r="AA422" s="12"/>
      <c r="AB422" s="12">
        <f>18.53+3.11</f>
        <v>21.64</v>
      </c>
      <c r="AC422" s="12">
        <f t="shared" ref="AC422" si="1117">AB422*1.34</f>
        <v>28.997600000000002</v>
      </c>
      <c r="AD422" s="12">
        <f t="shared" si="1019"/>
        <v>78.293520000000015</v>
      </c>
      <c r="AE422" s="12">
        <v>12.96</v>
      </c>
      <c r="AF422" s="12">
        <f t="shared" si="1008"/>
        <v>17.366400000000002</v>
      </c>
      <c r="AG422" s="12">
        <f t="shared" si="885"/>
        <v>46.889280000000007</v>
      </c>
      <c r="AH422" s="12">
        <v>12.95</v>
      </c>
      <c r="AI422" s="12">
        <f t="shared" si="1081"/>
        <v>17.353000000000002</v>
      </c>
      <c r="AJ422" s="12">
        <f t="shared" si="1082"/>
        <v>46.853100000000005</v>
      </c>
      <c r="AK422" s="12">
        <v>12.55</v>
      </c>
      <c r="AL422" s="12">
        <f t="shared" si="1108"/>
        <v>16.817000000000004</v>
      </c>
      <c r="AM422" s="12">
        <f t="shared" si="1109"/>
        <v>45.40590000000001</v>
      </c>
      <c r="AN422" s="12"/>
      <c r="AO422" s="12"/>
      <c r="AP422" s="12"/>
      <c r="AQ422" s="12"/>
      <c r="AR422" s="12"/>
      <c r="AS422" s="12"/>
      <c r="AT422" s="12">
        <v>7.72</v>
      </c>
      <c r="AU422" s="12">
        <f t="shared" ref="AU422" si="1118">AT422*2.75</f>
        <v>21.23</v>
      </c>
      <c r="AV422" s="12">
        <f t="shared" si="1104"/>
        <v>57.321000000000005</v>
      </c>
      <c r="AW422" s="12">
        <v>7</v>
      </c>
      <c r="AX422" s="12">
        <f t="shared" si="1114"/>
        <v>19.25</v>
      </c>
      <c r="AY422" s="12">
        <f t="shared" si="1115"/>
        <v>48.125</v>
      </c>
      <c r="AZ422" s="12"/>
      <c r="BA422" s="12"/>
      <c r="BB422" s="12"/>
      <c r="BC422" s="12">
        <f>23.41+4.87</f>
        <v>28.28</v>
      </c>
      <c r="BD422" s="12">
        <f>BC422*0.6</f>
        <v>16.968</v>
      </c>
      <c r="BE422" s="12">
        <f t="shared" ref="BE422:BE423" si="1119">BD422*2.5</f>
        <v>42.42</v>
      </c>
      <c r="BF422" s="13"/>
      <c r="BG422" s="1">
        <f t="shared" si="984"/>
        <v>0.83</v>
      </c>
      <c r="BH422" s="12">
        <f t="shared" si="979"/>
        <v>0.17</v>
      </c>
      <c r="BI422" s="12">
        <f t="shared" si="985"/>
        <v>1</v>
      </c>
    </row>
    <row r="423" spans="2:61" x14ac:dyDescent="0.35">
      <c r="B423" t="s">
        <v>78</v>
      </c>
      <c r="C423" t="s">
        <v>79</v>
      </c>
      <c r="D423" s="12">
        <f t="shared" si="1048"/>
        <v>140.84</v>
      </c>
      <c r="E423" s="12">
        <f t="shared" si="973"/>
        <v>222.8236</v>
      </c>
      <c r="F423" s="12">
        <f t="shared" si="986"/>
        <v>588.12538000000018</v>
      </c>
      <c r="G423" s="12">
        <v>31.09</v>
      </c>
      <c r="H423" s="12">
        <f t="shared" si="987"/>
        <v>41.660600000000002</v>
      </c>
      <c r="I423" s="12">
        <f t="shared" si="988"/>
        <v>112.48362000000002</v>
      </c>
      <c r="J423" s="12">
        <v>9.4600000000000009</v>
      </c>
      <c r="K423" s="12">
        <f t="shared" si="989"/>
        <v>12.676400000000003</v>
      </c>
      <c r="L423" s="12">
        <f t="shared" si="1051"/>
        <v>31.691000000000006</v>
      </c>
      <c r="M423" s="12">
        <v>6.24</v>
      </c>
      <c r="N423" s="12">
        <f t="shared" si="990"/>
        <v>14.7264</v>
      </c>
      <c r="O423" s="12">
        <f t="shared" si="991"/>
        <v>36.816000000000003</v>
      </c>
      <c r="P423" s="12">
        <v>4.74</v>
      </c>
      <c r="Q423" s="12">
        <f t="shared" si="943"/>
        <v>11.186400000000001</v>
      </c>
      <c r="R423" s="12">
        <f t="shared" si="966"/>
        <v>27.966000000000001</v>
      </c>
      <c r="S423" s="12"/>
      <c r="T423" s="12"/>
      <c r="U423" s="12"/>
      <c r="V423" s="12"/>
      <c r="W423" s="12"/>
      <c r="X423" s="12"/>
      <c r="Y423" s="12"/>
      <c r="Z423" s="12"/>
      <c r="AA423" s="12"/>
      <c r="AB423" s="12">
        <v>21.79</v>
      </c>
      <c r="AC423" s="12">
        <f t="shared" ref="AC423" si="1120">AB423*1.34</f>
        <v>29.198599999999999</v>
      </c>
      <c r="AD423" s="12">
        <f t="shared" si="1019"/>
        <v>78.836219999999997</v>
      </c>
      <c r="AE423" s="12">
        <v>11.22</v>
      </c>
      <c r="AF423" s="12">
        <f t="shared" si="1008"/>
        <v>15.034800000000002</v>
      </c>
      <c r="AG423" s="12">
        <f t="shared" si="885"/>
        <v>40.59396000000001</v>
      </c>
      <c r="AH423" s="12">
        <v>10.81</v>
      </c>
      <c r="AI423" s="12">
        <f t="shared" si="1081"/>
        <v>14.485400000000002</v>
      </c>
      <c r="AJ423" s="12">
        <f t="shared" si="1082"/>
        <v>39.110580000000006</v>
      </c>
      <c r="AK423" s="12">
        <v>7.02</v>
      </c>
      <c r="AL423" s="12">
        <f t="shared" si="1108"/>
        <v>9.4068000000000005</v>
      </c>
      <c r="AM423" s="12">
        <f t="shared" si="1109"/>
        <v>25.398360000000004</v>
      </c>
      <c r="AN423" s="12">
        <v>5.73</v>
      </c>
      <c r="AO423" s="12">
        <f t="shared" ref="AO423:AO424" si="1121">AN423*2.75</f>
        <v>15.7575</v>
      </c>
      <c r="AP423" s="12">
        <f>AO423*2.7</f>
        <v>42.545250000000003</v>
      </c>
      <c r="AQ423" s="12">
        <v>22.23</v>
      </c>
      <c r="AR423" s="12">
        <f t="shared" ref="AR423" si="1122">AQ423*1.34</f>
        <v>29.788200000000003</v>
      </c>
      <c r="AS423" s="12">
        <f>AR423*2.7</f>
        <v>80.428140000000013</v>
      </c>
      <c r="AT423" s="12"/>
      <c r="AU423" s="12"/>
      <c r="AV423" s="12"/>
      <c r="AW423" s="12">
        <v>10.51</v>
      </c>
      <c r="AX423" s="12">
        <f t="shared" si="1114"/>
        <v>28.9025</v>
      </c>
      <c r="AY423" s="12">
        <f t="shared" si="1115"/>
        <v>72.256249999999994</v>
      </c>
      <c r="AZ423" s="12"/>
      <c r="BA423" s="12"/>
      <c r="BB423" s="12"/>
      <c r="BC423" s="12">
        <v>18</v>
      </c>
      <c r="BD423" s="12">
        <f>BC423*0.6</f>
        <v>10.799999999999999</v>
      </c>
      <c r="BE423" s="12">
        <f t="shared" si="1119"/>
        <v>26.999999999999996</v>
      </c>
      <c r="BF423" s="13"/>
      <c r="BG423" s="1">
        <f t="shared" si="984"/>
        <v>0.85</v>
      </c>
      <c r="BH423" s="12">
        <f t="shared" si="979"/>
        <v>0.15</v>
      </c>
      <c r="BI423" s="12">
        <f t="shared" si="985"/>
        <v>1</v>
      </c>
    </row>
    <row r="424" spans="2:61" x14ac:dyDescent="0.35">
      <c r="D424" s="12">
        <f t="shared" si="1048"/>
        <v>147.75</v>
      </c>
      <c r="E424" s="12">
        <f t="shared" si="973"/>
        <v>258.6771</v>
      </c>
      <c r="F424" s="12">
        <f t="shared" si="986"/>
        <v>681.09863000000018</v>
      </c>
      <c r="G424" s="12">
        <v>36.25</v>
      </c>
      <c r="H424" s="12">
        <f t="shared" si="987"/>
        <v>48.575000000000003</v>
      </c>
      <c r="I424" s="12">
        <f t="shared" si="988"/>
        <v>131.1525</v>
      </c>
      <c r="J424" s="12">
        <v>14.83</v>
      </c>
      <c r="K424" s="12">
        <f t="shared" si="989"/>
        <v>19.872200000000003</v>
      </c>
      <c r="L424" s="12">
        <f t="shared" si="1051"/>
        <v>49.680500000000009</v>
      </c>
      <c r="M424" s="12">
        <v>6.57</v>
      </c>
      <c r="N424" s="12">
        <f t="shared" si="990"/>
        <v>15.5052</v>
      </c>
      <c r="O424" s="12">
        <f t="shared" si="991"/>
        <v>38.762999999999998</v>
      </c>
      <c r="P424" s="12">
        <v>3.95</v>
      </c>
      <c r="Q424" s="12">
        <f t="shared" si="943"/>
        <v>9.3219999999999992</v>
      </c>
      <c r="R424" s="12">
        <f t="shared" si="966"/>
        <v>23.305</v>
      </c>
      <c r="S424" s="12"/>
      <c r="T424" s="12"/>
      <c r="U424" s="12"/>
      <c r="V424" s="12"/>
      <c r="W424" s="12"/>
      <c r="X424" s="12"/>
      <c r="Y424" s="12">
        <v>3.09</v>
      </c>
      <c r="Z424" s="12">
        <f>Y424*2.36</f>
        <v>7.2923999999999989</v>
      </c>
      <c r="AA424" s="12">
        <f t="shared" ref="AA424:AA426" si="1123">Z424*2.5</f>
        <v>18.230999999999998</v>
      </c>
      <c r="AB424" s="12">
        <v>13.33</v>
      </c>
      <c r="AC424" s="12">
        <f t="shared" ref="AC424" si="1124">AB424*1.34</f>
        <v>17.862200000000001</v>
      </c>
      <c r="AD424" s="12">
        <f t="shared" si="1019"/>
        <v>48.227940000000004</v>
      </c>
      <c r="AE424" s="12">
        <v>12.72</v>
      </c>
      <c r="AF424" s="12">
        <f t="shared" si="1008"/>
        <v>17.044800000000002</v>
      </c>
      <c r="AG424" s="12">
        <f t="shared" si="885"/>
        <v>46.020960000000009</v>
      </c>
      <c r="AH424" s="12">
        <v>12.43</v>
      </c>
      <c r="AI424" s="12">
        <f t="shared" si="1081"/>
        <v>16.656200000000002</v>
      </c>
      <c r="AJ424" s="12">
        <f t="shared" si="1082"/>
        <v>44.971740000000011</v>
      </c>
      <c r="AK424" s="12">
        <v>10.43</v>
      </c>
      <c r="AL424" s="12">
        <f t="shared" si="1108"/>
        <v>13.9762</v>
      </c>
      <c r="AM424" s="12">
        <f t="shared" si="1109"/>
        <v>37.735740000000007</v>
      </c>
      <c r="AN424" s="12">
        <v>7.8</v>
      </c>
      <c r="AO424" s="12">
        <f t="shared" si="1121"/>
        <v>21.45</v>
      </c>
      <c r="AP424" s="12">
        <f>AO424*2.7</f>
        <v>57.914999999999999</v>
      </c>
      <c r="AQ424" s="12"/>
      <c r="AR424" s="12"/>
      <c r="AS424" s="12"/>
      <c r="AT424" s="12">
        <v>13.26</v>
      </c>
      <c r="AU424" s="12">
        <f t="shared" ref="AU424:AU426" si="1125">AT424*2.75</f>
        <v>36.464999999999996</v>
      </c>
      <c r="AV424" s="12">
        <f t="shared" ref="AV424:AV426" si="1126">AU424*2.7</f>
        <v>98.455500000000001</v>
      </c>
      <c r="AW424" s="12">
        <v>9.65</v>
      </c>
      <c r="AX424" s="12">
        <f t="shared" si="1114"/>
        <v>26.537500000000001</v>
      </c>
      <c r="AY424" s="12">
        <f t="shared" si="1115"/>
        <v>66.34375</v>
      </c>
      <c r="AZ424" s="12">
        <v>3.44</v>
      </c>
      <c r="BA424" s="12">
        <f>AZ424*2.36</f>
        <v>8.1183999999999994</v>
      </c>
      <c r="BB424" s="12">
        <f t="shared" ref="BB424:BB425" si="1127">BA424*2.5</f>
        <v>20.295999999999999</v>
      </c>
      <c r="BC424" s="12"/>
      <c r="BD424" s="12"/>
      <c r="BE424" s="12"/>
      <c r="BF424" s="13"/>
      <c r="BG424" s="1">
        <f t="shared" si="984"/>
        <v>0.81</v>
      </c>
      <c r="BH424" s="12">
        <f t="shared" si="979"/>
        <v>0.19</v>
      </c>
      <c r="BI424" s="12">
        <f t="shared" si="985"/>
        <v>1</v>
      </c>
    </row>
    <row r="425" spans="2:61" x14ac:dyDescent="0.35">
      <c r="B425" t="s">
        <v>105</v>
      </c>
      <c r="C425" t="s">
        <v>106</v>
      </c>
      <c r="D425" s="12">
        <f t="shared" si="1048"/>
        <v>158.77000000000001</v>
      </c>
      <c r="E425" s="12">
        <f t="shared" si="973"/>
        <v>281.9513</v>
      </c>
      <c r="F425" s="12">
        <f t="shared" si="986"/>
        <v>739.89999000000012</v>
      </c>
      <c r="G425" s="12">
        <v>31.42</v>
      </c>
      <c r="H425" s="12">
        <f t="shared" si="987"/>
        <v>42.102800000000002</v>
      </c>
      <c r="I425" s="12">
        <f t="shared" si="988"/>
        <v>113.67756000000001</v>
      </c>
      <c r="J425" s="12">
        <v>13.99</v>
      </c>
      <c r="K425" s="12">
        <f t="shared" si="989"/>
        <v>18.746600000000001</v>
      </c>
      <c r="L425" s="12">
        <f t="shared" si="1051"/>
        <v>46.866500000000002</v>
      </c>
      <c r="M425" s="12">
        <v>8.11</v>
      </c>
      <c r="N425" s="12">
        <f t="shared" si="990"/>
        <v>19.139599999999998</v>
      </c>
      <c r="O425" s="12">
        <f t="shared" si="991"/>
        <v>47.848999999999997</v>
      </c>
      <c r="P425" s="12">
        <v>6.45</v>
      </c>
      <c r="Q425" s="12">
        <f t="shared" si="943"/>
        <v>15.222</v>
      </c>
      <c r="R425" s="12">
        <f t="shared" si="966"/>
        <v>38.055</v>
      </c>
      <c r="S425" s="12">
        <v>4.28</v>
      </c>
      <c r="T425" s="12">
        <f>S425*2.36</f>
        <v>10.1008</v>
      </c>
      <c r="U425" s="12">
        <f>T425*2.5</f>
        <v>25.251999999999999</v>
      </c>
      <c r="V425" s="12"/>
      <c r="W425" s="12"/>
      <c r="X425" s="12"/>
      <c r="Y425" s="12">
        <v>3.36</v>
      </c>
      <c r="Z425" s="12">
        <f>Y425*2.36</f>
        <v>7.9295999999999989</v>
      </c>
      <c r="AA425" s="12">
        <f t="shared" si="1123"/>
        <v>19.823999999999998</v>
      </c>
      <c r="AB425" s="12">
        <v>15.27</v>
      </c>
      <c r="AC425" s="12">
        <f t="shared" ref="AC425" si="1128">AB425*1.34</f>
        <v>20.4618</v>
      </c>
      <c r="AD425" s="12">
        <f t="shared" si="1019"/>
        <v>55.246860000000005</v>
      </c>
      <c r="AE425" s="12">
        <v>13.26</v>
      </c>
      <c r="AF425" s="12">
        <f t="shared" si="1008"/>
        <v>17.7684</v>
      </c>
      <c r="AG425" s="12">
        <f t="shared" si="885"/>
        <v>47.974679999999999</v>
      </c>
      <c r="AH425" s="12">
        <v>10.19</v>
      </c>
      <c r="AI425" s="12">
        <f t="shared" si="1081"/>
        <v>13.6546</v>
      </c>
      <c r="AJ425" s="12">
        <f t="shared" si="1082"/>
        <v>36.867420000000003</v>
      </c>
      <c r="AK425" s="12">
        <v>10.1</v>
      </c>
      <c r="AL425" s="12">
        <f t="shared" si="1108"/>
        <v>13.534000000000001</v>
      </c>
      <c r="AM425" s="12">
        <f t="shared" si="1109"/>
        <v>36.541800000000002</v>
      </c>
      <c r="AN425" s="12">
        <v>7.69</v>
      </c>
      <c r="AO425" s="12">
        <f t="shared" ref="AO425" si="1129">AN425*1.34</f>
        <v>10.304600000000001</v>
      </c>
      <c r="AP425" s="12">
        <f t="shared" ref="AP425" si="1130">AO425*2.7</f>
        <v>27.822420000000005</v>
      </c>
      <c r="AQ425" s="12">
        <v>9.58</v>
      </c>
      <c r="AR425" s="12">
        <f t="shared" ref="AR425" si="1131">AQ425*2.75</f>
        <v>26.344999999999999</v>
      </c>
      <c r="AS425" s="12">
        <f>AR425*2.7</f>
        <v>71.131500000000003</v>
      </c>
      <c r="AT425" s="12">
        <v>11.25</v>
      </c>
      <c r="AU425" s="12">
        <f t="shared" si="1125"/>
        <v>30.9375</v>
      </c>
      <c r="AV425" s="12">
        <f t="shared" si="1126"/>
        <v>83.53125</v>
      </c>
      <c r="AW425" s="12">
        <v>7.92</v>
      </c>
      <c r="AX425" s="12">
        <f t="shared" si="1114"/>
        <v>21.78</v>
      </c>
      <c r="AY425" s="12">
        <f t="shared" si="1115"/>
        <v>54.45</v>
      </c>
      <c r="AZ425" s="12">
        <v>5.9</v>
      </c>
      <c r="BA425" s="12">
        <f>AZ425*2.36</f>
        <v>13.923999999999999</v>
      </c>
      <c r="BB425" s="12">
        <f t="shared" si="1127"/>
        <v>34.81</v>
      </c>
      <c r="BC425" s="12">
        <f>12.62+2.62</f>
        <v>15.239999999999998</v>
      </c>
      <c r="BD425" s="12">
        <f>BC425*0.6</f>
        <v>9.1439999999999984</v>
      </c>
      <c r="BE425" s="12">
        <f t="shared" ref="BE425" si="1132">BD425*2.5</f>
        <v>22.859999999999996</v>
      </c>
      <c r="BF425" s="13"/>
      <c r="BG425" s="1">
        <f t="shared" si="984"/>
        <v>0.77</v>
      </c>
      <c r="BH425" s="12">
        <f t="shared" si="979"/>
        <v>0.23</v>
      </c>
      <c r="BI425" s="12">
        <f t="shared" si="985"/>
        <v>1</v>
      </c>
    </row>
    <row r="426" spans="2:61" x14ac:dyDescent="0.35">
      <c r="D426" s="12">
        <f t="shared" si="1048"/>
        <v>198.7</v>
      </c>
      <c r="E426" s="12">
        <f t="shared" si="973"/>
        <v>338.08699999999999</v>
      </c>
      <c r="F426" s="12">
        <f t="shared" si="986"/>
        <v>882.91250000000014</v>
      </c>
      <c r="G426" s="12">
        <v>40</v>
      </c>
      <c r="H426" s="12">
        <f t="shared" si="987"/>
        <v>53.6</v>
      </c>
      <c r="I426" s="12">
        <f t="shared" si="988"/>
        <v>144.72000000000003</v>
      </c>
      <c r="J426" s="12">
        <v>28</v>
      </c>
      <c r="K426" s="12">
        <f t="shared" si="989"/>
        <v>37.520000000000003</v>
      </c>
      <c r="L426" s="12">
        <f t="shared" si="1051"/>
        <v>93.800000000000011</v>
      </c>
      <c r="M426" s="12">
        <v>9</v>
      </c>
      <c r="N426" s="12">
        <f t="shared" si="990"/>
        <v>21.24</v>
      </c>
      <c r="O426" s="12">
        <f t="shared" si="991"/>
        <v>53.099999999999994</v>
      </c>
      <c r="P426" s="12">
        <v>6</v>
      </c>
      <c r="Q426" s="12">
        <f t="shared" si="943"/>
        <v>14.16</v>
      </c>
      <c r="R426" s="12">
        <f t="shared" si="966"/>
        <v>35.4</v>
      </c>
      <c r="S426" s="12"/>
      <c r="T426" s="12"/>
      <c r="U426" s="12"/>
      <c r="V426" s="12"/>
      <c r="W426" s="12"/>
      <c r="X426" s="12"/>
      <c r="Y426" s="12">
        <v>2.2000000000000002</v>
      </c>
      <c r="Z426" s="12">
        <f>Y426*2.36</f>
        <v>5.1920000000000002</v>
      </c>
      <c r="AA426" s="12">
        <f t="shared" si="1123"/>
        <v>12.98</v>
      </c>
      <c r="AB426" s="12">
        <v>37</v>
      </c>
      <c r="AC426" s="12">
        <f t="shared" ref="AC426" si="1133">AB426*1.34</f>
        <v>49.580000000000005</v>
      </c>
      <c r="AD426" s="12">
        <f t="shared" si="1019"/>
        <v>133.86600000000001</v>
      </c>
      <c r="AE426" s="12">
        <v>14</v>
      </c>
      <c r="AF426" s="12">
        <f t="shared" si="1008"/>
        <v>18.760000000000002</v>
      </c>
      <c r="AG426" s="12">
        <f t="shared" ref="AG426" si="1134">AF426*2.7</f>
        <v>50.652000000000008</v>
      </c>
      <c r="AH426" s="12">
        <v>12</v>
      </c>
      <c r="AI426" s="12">
        <f t="shared" si="1081"/>
        <v>16.080000000000002</v>
      </c>
      <c r="AJ426" s="12">
        <f t="shared" si="1082"/>
        <v>43.416000000000011</v>
      </c>
      <c r="AK426" s="12">
        <v>12</v>
      </c>
      <c r="AL426" s="12">
        <f t="shared" si="1108"/>
        <v>16.080000000000002</v>
      </c>
      <c r="AM426" s="12">
        <f t="shared" si="1109"/>
        <v>43.416000000000011</v>
      </c>
      <c r="AN426" s="12"/>
      <c r="AO426" s="12"/>
      <c r="AP426" s="12"/>
      <c r="AQ426" s="12"/>
      <c r="AR426" s="12"/>
      <c r="AS426" s="12"/>
      <c r="AT426" s="12">
        <v>12.5</v>
      </c>
      <c r="AU426" s="12">
        <f t="shared" si="1125"/>
        <v>34.375</v>
      </c>
      <c r="AV426" s="12">
        <f t="shared" si="1126"/>
        <v>92.8125</v>
      </c>
      <c r="AW426" s="12">
        <v>26</v>
      </c>
      <c r="AX426" s="12">
        <f t="shared" si="1114"/>
        <v>71.5</v>
      </c>
      <c r="AY426" s="12">
        <f t="shared" si="1115"/>
        <v>178.75</v>
      </c>
      <c r="AZ426" s="12"/>
      <c r="BA426" s="12"/>
      <c r="BB426" s="12"/>
      <c r="BC426" s="12"/>
      <c r="BD426" s="12"/>
      <c r="BE426" s="12"/>
      <c r="BF426" s="13"/>
      <c r="BG426" s="1">
        <f t="shared" si="984"/>
        <v>0.77</v>
      </c>
      <c r="BH426" s="12">
        <f t="shared" si="979"/>
        <v>0.23</v>
      </c>
      <c r="BI426" s="12">
        <f t="shared" si="985"/>
        <v>1</v>
      </c>
    </row>
    <row r="428" spans="2:61" x14ac:dyDescent="0.35">
      <c r="BC428" s="4" t="s">
        <v>143</v>
      </c>
      <c r="BD428" s="4"/>
      <c r="BE428" s="4"/>
      <c r="BF428" s="4"/>
      <c r="BG428" s="6">
        <f>MAX(BG5:BG426)</f>
        <v>0.91</v>
      </c>
      <c r="BH428" s="6" t="e">
        <f>MAX(BH5:BH426)</f>
        <v>#DIV/0!</v>
      </c>
    </row>
    <row r="429" spans="2:61" x14ac:dyDescent="0.35">
      <c r="B429" s="9"/>
      <c r="C429" s="10"/>
      <c r="BC429" s="4"/>
      <c r="BD429" s="4"/>
      <c r="BE429" s="4"/>
      <c r="BF429" s="4"/>
      <c r="BG429" s="4"/>
      <c r="BH429" s="4"/>
    </row>
    <row r="430" spans="2:61" x14ac:dyDescent="0.35">
      <c r="BC430" s="4" t="s">
        <v>144</v>
      </c>
      <c r="BD430" s="4"/>
      <c r="BE430" s="4"/>
      <c r="BF430" s="4"/>
      <c r="BG430" s="6">
        <f>MIN(BG5:BG426)</f>
        <v>0.64</v>
      </c>
      <c r="BH430" s="6" t="e">
        <f>MIN(BH5:BH426)</f>
        <v>#DIV/0!</v>
      </c>
    </row>
    <row r="431" spans="2:61" x14ac:dyDescent="0.35">
      <c r="BC431" s="4"/>
      <c r="BD431" s="4"/>
      <c r="BE431" s="4"/>
      <c r="BF431" s="4"/>
      <c r="BG431" s="4"/>
      <c r="BH431" s="4"/>
    </row>
    <row r="432" spans="2:61" x14ac:dyDescent="0.35">
      <c r="BC432" s="4" t="s">
        <v>145</v>
      </c>
      <c r="BD432" s="4"/>
      <c r="BE432" s="4"/>
      <c r="BF432" s="4"/>
      <c r="BG432" s="6">
        <f>AVERAGE(BG5:BG426)</f>
        <v>0.80019002375296966</v>
      </c>
      <c r="BH432" s="6" t="e">
        <f>AVERAGE(BH5:BH426)</f>
        <v>#DIV/0!</v>
      </c>
    </row>
    <row r="433" spans="55:61" x14ac:dyDescent="0.35">
      <c r="BC433" s="4"/>
      <c r="BD433" s="4"/>
      <c r="BE433" s="4"/>
      <c r="BF433" s="4"/>
      <c r="BG433" s="4"/>
      <c r="BH433" s="4"/>
    </row>
    <row r="434" spans="55:61" x14ac:dyDescent="0.35">
      <c r="BC434" s="4" t="s">
        <v>146</v>
      </c>
      <c r="BD434" s="4"/>
      <c r="BE434" s="4"/>
      <c r="BF434" s="4"/>
      <c r="BG434" s="4">
        <f>_xlfn.MODE.SNGL(BG5:BG426)</f>
        <v>0.8</v>
      </c>
      <c r="BH434" s="4" t="e">
        <f>_xlfn.MODE.SNGL(BH5:BH426)</f>
        <v>#DIV/0!</v>
      </c>
    </row>
    <row r="436" spans="55:61" x14ac:dyDescent="0.35">
      <c r="BC436" s="4" t="s">
        <v>147</v>
      </c>
      <c r="BD436" s="4"/>
      <c r="BE436" s="4"/>
      <c r="BF436" s="4"/>
      <c r="BG436" s="6">
        <f>MEDIAN(BG5:BG426)</f>
        <v>0.8</v>
      </c>
      <c r="BH436" s="6" t="e">
        <f>MEDIAN(BH5:BH426)</f>
        <v>#DIV/0!</v>
      </c>
    </row>
    <row r="438" spans="55:61" x14ac:dyDescent="0.35">
      <c r="BC438" s="4" t="s">
        <v>148</v>
      </c>
      <c r="BD438" s="4"/>
      <c r="BE438" s="4"/>
      <c r="BF438" s="4"/>
      <c r="BG438" s="4">
        <f>COUNTIF(BG5:BG426,0.8)</f>
        <v>66</v>
      </c>
      <c r="BH438" s="4">
        <f>COUNTIF(BH5:BH426,0.2)</f>
        <v>66</v>
      </c>
      <c r="BI438" s="4"/>
    </row>
    <row r="440" spans="55:61" x14ac:dyDescent="0.35">
      <c r="BC440" s="4" t="s">
        <v>149</v>
      </c>
      <c r="BD440" s="4"/>
      <c r="BE440" s="4"/>
      <c r="BF440" s="4"/>
      <c r="BG440" s="4">
        <f>COUNTIF(BG5:BG426,0.91)</f>
        <v>1</v>
      </c>
      <c r="BH440" s="4">
        <f>COUNTIF(BH5:BH426,0.36)</f>
        <v>1</v>
      </c>
    </row>
    <row r="441" spans="55:61" x14ac:dyDescent="0.35">
      <c r="BC441" s="4"/>
      <c r="BD441" s="4"/>
      <c r="BE441" s="4"/>
      <c r="BF441" s="4"/>
      <c r="BG441" s="4"/>
      <c r="BH441" s="4"/>
    </row>
    <row r="442" spans="55:61" x14ac:dyDescent="0.35">
      <c r="BC442" s="4" t="s">
        <v>150</v>
      </c>
      <c r="BD442" s="4"/>
      <c r="BE442" s="4"/>
      <c r="BF442" s="4"/>
      <c r="BG442" s="4">
        <f>COUNTIF(BG5:BG426,0.64)</f>
        <v>1</v>
      </c>
      <c r="BH442" s="4">
        <f>COUNTIF(BH5:BH426,0.04)</f>
        <v>0</v>
      </c>
    </row>
    <row r="443" spans="55:61" x14ac:dyDescent="0.35">
      <c r="BC443" s="4"/>
      <c r="BD443" s="4"/>
      <c r="BE443" s="4"/>
      <c r="BF443" s="4"/>
      <c r="BG443" s="4"/>
      <c r="BH443" s="4"/>
    </row>
  </sheetData>
  <mergeCells count="19">
    <mergeCell ref="D2:F2"/>
    <mergeCell ref="G2:I2"/>
    <mergeCell ref="J2:L2"/>
    <mergeCell ref="M2:O2"/>
    <mergeCell ref="P2:R2"/>
    <mergeCell ref="G1:BG1"/>
    <mergeCell ref="S2:U2"/>
    <mergeCell ref="AK2:AM2"/>
    <mergeCell ref="AN2:AP2"/>
    <mergeCell ref="AT2:AV2"/>
    <mergeCell ref="AW2:AY2"/>
    <mergeCell ref="AZ2:BB2"/>
    <mergeCell ref="BC2:BE2"/>
    <mergeCell ref="AQ2:AS2"/>
    <mergeCell ref="V2:X2"/>
    <mergeCell ref="Y2:AA2"/>
    <mergeCell ref="AB2:AD2"/>
    <mergeCell ref="AE2:AG2"/>
    <mergeCell ref="AH2:A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82B-D427-4E95-ADB3-C87D137A8313}">
  <dimension ref="A1:W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2" sqref="S22"/>
    </sheetView>
  </sheetViews>
  <sheetFormatPr baseColWidth="10" defaultRowHeight="14.5" x14ac:dyDescent="0.35"/>
  <cols>
    <col min="1" max="1" width="18.26953125" bestFit="1" customWidth="1"/>
    <col min="2" max="2" width="11.26953125" bestFit="1" customWidth="1"/>
    <col min="3" max="3" width="20.26953125" bestFit="1" customWidth="1"/>
    <col min="5" max="5" width="19.26953125" bestFit="1" customWidth="1"/>
    <col min="6" max="6" width="17.26953125" bestFit="1" customWidth="1"/>
    <col min="7" max="7" width="17" bestFit="1" customWidth="1"/>
    <col min="8" max="8" width="11.7265625" bestFit="1" customWidth="1"/>
    <col min="9" max="9" width="11.54296875" bestFit="1" customWidth="1"/>
    <col min="10" max="10" width="13.453125" bestFit="1" customWidth="1"/>
    <col min="11" max="11" width="12.7265625" bestFit="1" customWidth="1"/>
    <col min="12" max="12" width="13.54296875" bestFit="1" customWidth="1"/>
    <col min="13" max="13" width="14.54296875" bestFit="1" customWidth="1"/>
    <col min="16" max="16" width="16.453125" bestFit="1" customWidth="1"/>
    <col min="19" max="19" width="19" bestFit="1" customWidth="1"/>
    <col min="20" max="20" width="28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153</v>
      </c>
      <c r="S1" t="s">
        <v>154</v>
      </c>
      <c r="T1" t="s">
        <v>31</v>
      </c>
    </row>
    <row r="2" spans="1:23" x14ac:dyDescent="0.35">
      <c r="B2" s="1"/>
      <c r="C2" s="1"/>
      <c r="E2" s="1"/>
      <c r="F2" s="1"/>
      <c r="G2" s="1"/>
      <c r="H2" s="1"/>
      <c r="I2" s="1"/>
      <c r="J2" s="1"/>
      <c r="K2" s="1"/>
      <c r="L2" s="1"/>
      <c r="M2" s="1"/>
    </row>
    <row r="3" spans="1:23" x14ac:dyDescent="0.35">
      <c r="B3" s="1"/>
      <c r="C3" s="1"/>
      <c r="E3" s="1"/>
      <c r="F3" s="1"/>
      <c r="G3" s="1"/>
      <c r="H3" s="1"/>
      <c r="I3" s="1"/>
      <c r="J3" s="1"/>
      <c r="K3" s="1"/>
      <c r="L3" s="1"/>
      <c r="M3" s="1"/>
    </row>
    <row r="4" spans="1:23" x14ac:dyDescent="0.35">
      <c r="A4" t="s">
        <v>17</v>
      </c>
      <c r="B4" s="1">
        <v>2.5</v>
      </c>
      <c r="C4" s="1">
        <v>2.5</v>
      </c>
      <c r="E4" s="1">
        <v>16.82</v>
      </c>
      <c r="F4" s="1">
        <v>2.5</v>
      </c>
      <c r="G4" s="1">
        <v>2.5</v>
      </c>
      <c r="H4" s="1">
        <v>0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1</v>
      </c>
      <c r="O4" s="1">
        <v>1</v>
      </c>
      <c r="P4" s="1">
        <v>0</v>
      </c>
      <c r="Q4" s="1">
        <v>0</v>
      </c>
      <c r="R4">
        <f>E4/C4</f>
        <v>6.7279999999999998</v>
      </c>
      <c r="S4">
        <f>R4/B4</f>
        <v>2.6911999999999998</v>
      </c>
      <c r="T4" s="1">
        <f>E4/B4</f>
        <v>6.7279999999999998</v>
      </c>
      <c r="U4" s="1"/>
      <c r="V4" s="1"/>
      <c r="W4" s="1"/>
    </row>
    <row r="5" spans="1:23" x14ac:dyDescent="0.35"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spans="1:23" x14ac:dyDescent="0.35">
      <c r="A6" t="s">
        <v>12</v>
      </c>
      <c r="B6" s="1">
        <v>3</v>
      </c>
      <c r="C6" s="1">
        <v>2.5</v>
      </c>
      <c r="E6" s="1">
        <v>18.43</v>
      </c>
      <c r="F6" s="1">
        <v>3</v>
      </c>
      <c r="G6" s="1">
        <v>3</v>
      </c>
      <c r="H6" s="1">
        <v>0</v>
      </c>
      <c r="I6" s="1">
        <v>1</v>
      </c>
      <c r="J6" s="1">
        <v>1</v>
      </c>
      <c r="K6" s="1">
        <v>1</v>
      </c>
      <c r="L6" s="1">
        <v>2</v>
      </c>
      <c r="M6" s="1">
        <v>2</v>
      </c>
      <c r="N6" s="1">
        <v>1</v>
      </c>
      <c r="O6" s="1">
        <v>1</v>
      </c>
      <c r="P6" s="1">
        <v>1</v>
      </c>
      <c r="Q6" s="1">
        <v>0</v>
      </c>
      <c r="R6">
        <f t="shared" ref="R6:R22" si="0">E6/C6</f>
        <v>7.3719999999999999</v>
      </c>
      <c r="S6">
        <f t="shared" ref="S6:S22" si="1">R6/B6</f>
        <v>2.4573333333333331</v>
      </c>
      <c r="T6" s="1">
        <f t="shared" ref="T6:T22" si="2">E6/B6</f>
        <v>6.1433333333333335</v>
      </c>
      <c r="U6" s="1"/>
      <c r="V6" s="1"/>
      <c r="W6" s="1"/>
    </row>
    <row r="7" spans="1:23" x14ac:dyDescent="0.35">
      <c r="A7" t="s">
        <v>12</v>
      </c>
      <c r="B7" s="1">
        <v>3.5</v>
      </c>
      <c r="C7" s="1">
        <v>2.5</v>
      </c>
      <c r="E7" s="1">
        <v>21.75</v>
      </c>
      <c r="F7" s="1">
        <v>3.5</v>
      </c>
      <c r="G7" s="1">
        <v>3.5</v>
      </c>
      <c r="H7" s="1">
        <v>0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>
        <f t="shared" si="0"/>
        <v>8.6999999999999993</v>
      </c>
      <c r="S7">
        <f t="shared" si="1"/>
        <v>2.4857142857142853</v>
      </c>
      <c r="T7" s="1">
        <f t="shared" si="2"/>
        <v>6.2142857142857144</v>
      </c>
      <c r="U7" s="1"/>
      <c r="V7" s="1"/>
      <c r="W7" s="1"/>
    </row>
    <row r="8" spans="1:23" x14ac:dyDescent="0.35">
      <c r="A8" t="s">
        <v>12</v>
      </c>
      <c r="B8" s="1">
        <v>4</v>
      </c>
      <c r="C8" s="1">
        <v>2.5</v>
      </c>
      <c r="E8" s="1">
        <v>20.97</v>
      </c>
      <c r="F8" s="1">
        <v>4</v>
      </c>
      <c r="G8" s="1">
        <v>4</v>
      </c>
      <c r="H8" s="1">
        <v>0</v>
      </c>
      <c r="I8" s="1">
        <v>1</v>
      </c>
      <c r="J8" s="1">
        <v>1</v>
      </c>
      <c r="K8" s="1">
        <v>1</v>
      </c>
      <c r="L8" s="1">
        <v>2</v>
      </c>
      <c r="M8" s="1">
        <v>2</v>
      </c>
      <c r="N8" s="1">
        <v>1</v>
      </c>
      <c r="O8" s="1">
        <v>1</v>
      </c>
      <c r="P8" s="1">
        <v>1</v>
      </c>
      <c r="Q8" s="1">
        <v>1</v>
      </c>
      <c r="R8">
        <f t="shared" si="0"/>
        <v>8.3879999999999999</v>
      </c>
      <c r="S8">
        <f t="shared" si="1"/>
        <v>2.097</v>
      </c>
      <c r="T8" s="1">
        <f t="shared" si="2"/>
        <v>5.2424999999999997</v>
      </c>
      <c r="U8" s="1"/>
      <c r="V8" s="1"/>
      <c r="W8" s="1"/>
    </row>
    <row r="9" spans="1:23" x14ac:dyDescent="0.35">
      <c r="A9" t="s">
        <v>12</v>
      </c>
      <c r="B9" s="1">
        <v>4.5</v>
      </c>
      <c r="C9" s="1">
        <v>2.5</v>
      </c>
      <c r="E9" s="1">
        <v>23.78</v>
      </c>
      <c r="F9" s="1">
        <v>4.5</v>
      </c>
      <c r="G9" s="1">
        <v>4.5</v>
      </c>
      <c r="H9" s="1">
        <v>0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1</v>
      </c>
      <c r="O9" s="1">
        <v>1</v>
      </c>
      <c r="P9" s="1">
        <v>1</v>
      </c>
      <c r="Q9" s="1">
        <v>1</v>
      </c>
      <c r="R9">
        <f t="shared" si="0"/>
        <v>9.5120000000000005</v>
      </c>
      <c r="S9">
        <f t="shared" si="1"/>
        <v>2.113777777777778</v>
      </c>
      <c r="T9" s="1">
        <f t="shared" si="2"/>
        <v>5.2844444444444445</v>
      </c>
      <c r="U9" s="1"/>
      <c r="V9" s="1"/>
      <c r="W9" s="1"/>
    </row>
    <row r="10" spans="1:23" x14ac:dyDescent="0.35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T10" s="1"/>
      <c r="U10" s="1"/>
      <c r="V10" s="1"/>
      <c r="W10" s="1"/>
    </row>
    <row r="11" spans="1:23" x14ac:dyDescent="0.35">
      <c r="A11" t="s">
        <v>18</v>
      </c>
      <c r="B11" s="1">
        <v>7.5</v>
      </c>
      <c r="C11" s="1">
        <v>2.5</v>
      </c>
      <c r="E11" s="1">
        <v>27.32</v>
      </c>
      <c r="F11" s="1">
        <v>7.5</v>
      </c>
      <c r="G11" s="1">
        <v>7.5</v>
      </c>
      <c r="H11" s="1">
        <v>0</v>
      </c>
      <c r="I11" s="1">
        <v>1</v>
      </c>
      <c r="J11" s="1">
        <v>1</v>
      </c>
      <c r="K11" s="1"/>
      <c r="L11" s="1">
        <v>1</v>
      </c>
      <c r="M11" s="1">
        <v>1</v>
      </c>
      <c r="R11">
        <f t="shared" si="0"/>
        <v>10.928000000000001</v>
      </c>
      <c r="S11">
        <f t="shared" si="1"/>
        <v>1.4570666666666667</v>
      </c>
      <c r="T11" s="1">
        <f t="shared" si="2"/>
        <v>3.6426666666666665</v>
      </c>
      <c r="U11" s="1"/>
      <c r="V11" s="1"/>
      <c r="W11" s="1"/>
    </row>
    <row r="12" spans="1:23" x14ac:dyDescent="0.35">
      <c r="A12" t="s">
        <v>18</v>
      </c>
      <c r="B12" s="1">
        <v>8</v>
      </c>
      <c r="C12" s="1">
        <v>2.5</v>
      </c>
      <c r="E12" s="1">
        <v>28.86</v>
      </c>
      <c r="F12" s="1">
        <v>8</v>
      </c>
      <c r="G12" s="1">
        <v>8</v>
      </c>
      <c r="H12" s="1">
        <v>0</v>
      </c>
      <c r="I12" s="1">
        <v>1</v>
      </c>
      <c r="J12" s="1">
        <v>1</v>
      </c>
      <c r="K12" s="1"/>
      <c r="L12" s="1">
        <v>1</v>
      </c>
      <c r="M12" s="1">
        <v>1</v>
      </c>
      <c r="R12">
        <f t="shared" si="0"/>
        <v>11.544</v>
      </c>
      <c r="S12">
        <f t="shared" si="1"/>
        <v>1.4430000000000001</v>
      </c>
      <c r="T12" s="1">
        <f t="shared" si="2"/>
        <v>3.6074999999999999</v>
      </c>
      <c r="U12" s="1"/>
      <c r="V12" s="1"/>
      <c r="W12" s="1"/>
    </row>
    <row r="13" spans="1:23" x14ac:dyDescent="0.35">
      <c r="A13" t="s">
        <v>18</v>
      </c>
      <c r="B13" s="1">
        <v>8.5</v>
      </c>
      <c r="C13" s="1">
        <v>2.5</v>
      </c>
      <c r="E13" s="1"/>
      <c r="F13" s="1"/>
      <c r="G13" s="1"/>
      <c r="H13" s="1"/>
      <c r="I13" s="1"/>
      <c r="J13" s="1"/>
      <c r="K13" s="1"/>
      <c r="L13" s="1"/>
      <c r="M13" s="1"/>
      <c r="T13" s="1">
        <f t="shared" si="2"/>
        <v>0</v>
      </c>
      <c r="U13" s="1"/>
      <c r="V13" s="1"/>
      <c r="W13" s="1"/>
    </row>
    <row r="14" spans="1:23" x14ac:dyDescent="0.35">
      <c r="A14" t="s">
        <v>18</v>
      </c>
      <c r="B14" s="1">
        <v>9</v>
      </c>
      <c r="C14" s="1">
        <v>2.5</v>
      </c>
      <c r="E14" s="1"/>
      <c r="F14" s="1"/>
      <c r="G14" s="1"/>
      <c r="H14" s="1"/>
      <c r="I14" s="1"/>
      <c r="J14" s="1"/>
      <c r="K14" s="1"/>
      <c r="L14" s="1"/>
      <c r="M14" s="1"/>
      <c r="T14" s="1">
        <f t="shared" si="2"/>
        <v>0</v>
      </c>
      <c r="U14" s="1"/>
      <c r="V14" s="1"/>
      <c r="W14" s="1"/>
    </row>
    <row r="15" spans="1:23" x14ac:dyDescent="0.35">
      <c r="A15" t="s">
        <v>18</v>
      </c>
      <c r="B15" s="1">
        <v>9.5</v>
      </c>
      <c r="C15" s="1">
        <v>2.5</v>
      </c>
      <c r="E15" s="1">
        <v>30.78</v>
      </c>
      <c r="F15" s="1">
        <v>9.5</v>
      </c>
      <c r="G15" s="1">
        <v>9.5</v>
      </c>
      <c r="H15" s="1">
        <v>0</v>
      </c>
      <c r="I15" s="1">
        <v>1</v>
      </c>
      <c r="J15" s="1">
        <v>1</v>
      </c>
      <c r="K15" s="1"/>
      <c r="L15" s="1">
        <v>1</v>
      </c>
      <c r="M15" s="1">
        <v>1</v>
      </c>
      <c r="R15">
        <f t="shared" si="0"/>
        <v>12.312000000000001</v>
      </c>
      <c r="S15">
        <f t="shared" si="1"/>
        <v>1.296</v>
      </c>
      <c r="T15" s="1">
        <f t="shared" si="2"/>
        <v>3.24</v>
      </c>
      <c r="U15" s="1"/>
      <c r="V15" s="1"/>
      <c r="W15" s="1"/>
    </row>
    <row r="16" spans="1:23" s="2" customFormat="1" x14ac:dyDescent="0.35">
      <c r="A16" s="2" t="s">
        <v>18</v>
      </c>
      <c r="B16" s="3">
        <v>10</v>
      </c>
      <c r="C16" s="3">
        <v>2.5</v>
      </c>
      <c r="E16" s="3"/>
      <c r="F16" s="3"/>
      <c r="G16" s="3"/>
      <c r="H16" s="3"/>
      <c r="I16" s="3"/>
      <c r="J16" s="3"/>
      <c r="K16" s="3"/>
      <c r="L16" s="3"/>
      <c r="M16" s="3"/>
      <c r="R16"/>
      <c r="S16"/>
      <c r="T16" s="1">
        <f t="shared" si="2"/>
        <v>0</v>
      </c>
      <c r="U16" s="3"/>
      <c r="V16" s="3"/>
      <c r="W16" s="3"/>
    </row>
    <row r="17" spans="1:23" x14ac:dyDescent="0.35">
      <c r="A17" t="s">
        <v>18</v>
      </c>
      <c r="B17" s="1">
        <v>10.5</v>
      </c>
      <c r="C17" s="1">
        <v>2.5</v>
      </c>
      <c r="E17" s="1">
        <v>32.44</v>
      </c>
      <c r="F17" s="1">
        <v>10.5</v>
      </c>
      <c r="G17" s="1">
        <v>10.5</v>
      </c>
      <c r="H17" s="1">
        <v>0</v>
      </c>
      <c r="I17" s="1">
        <v>1</v>
      </c>
      <c r="J17" s="1">
        <v>1</v>
      </c>
      <c r="K17" s="1"/>
      <c r="L17" s="1">
        <v>2</v>
      </c>
      <c r="M17" s="1">
        <v>2</v>
      </c>
      <c r="R17">
        <f t="shared" si="0"/>
        <v>12.975999999999999</v>
      </c>
      <c r="S17">
        <f t="shared" si="1"/>
        <v>1.2358095238095237</v>
      </c>
      <c r="T17" s="1">
        <f t="shared" si="2"/>
        <v>3.0895238095238091</v>
      </c>
      <c r="U17" s="1"/>
      <c r="V17" s="1"/>
      <c r="W17" s="1"/>
    </row>
    <row r="18" spans="1:23" x14ac:dyDescent="0.35">
      <c r="A18" t="s">
        <v>18</v>
      </c>
      <c r="B18" s="1">
        <v>11</v>
      </c>
      <c r="C18" s="1">
        <v>2.5</v>
      </c>
      <c r="E18" s="1">
        <v>37.369999999999997</v>
      </c>
      <c r="F18" s="1">
        <v>11</v>
      </c>
      <c r="G18" s="1">
        <v>11</v>
      </c>
      <c r="H18" s="1">
        <v>0</v>
      </c>
      <c r="I18" s="1">
        <v>1</v>
      </c>
      <c r="J18" s="1">
        <v>1</v>
      </c>
      <c r="K18" s="1"/>
      <c r="L18" s="1">
        <v>2</v>
      </c>
      <c r="M18" s="1">
        <v>2</v>
      </c>
      <c r="R18">
        <f t="shared" si="0"/>
        <v>14.947999999999999</v>
      </c>
      <c r="S18">
        <f t="shared" si="1"/>
        <v>1.3589090909090908</v>
      </c>
      <c r="T18" s="1">
        <f t="shared" si="2"/>
        <v>3.397272727272727</v>
      </c>
      <c r="U18" s="1"/>
      <c r="V18" s="1"/>
      <c r="W18" s="1"/>
    </row>
    <row r="19" spans="1:23" x14ac:dyDescent="0.35">
      <c r="A19" t="s">
        <v>18</v>
      </c>
      <c r="B19" s="1">
        <v>11.5</v>
      </c>
      <c r="C19" s="1">
        <v>2.5</v>
      </c>
      <c r="E19" s="1"/>
      <c r="F19" s="1"/>
      <c r="G19" s="1"/>
      <c r="H19" s="1"/>
      <c r="I19" s="1"/>
      <c r="J19" s="1"/>
      <c r="K19" s="1"/>
      <c r="L19" s="1"/>
      <c r="M19" s="1"/>
      <c r="T19" s="1">
        <f t="shared" si="2"/>
        <v>0</v>
      </c>
      <c r="U19" s="1"/>
      <c r="V19" s="1"/>
      <c r="W19" s="1"/>
    </row>
    <row r="20" spans="1:23" x14ac:dyDescent="0.35">
      <c r="A20" t="s">
        <v>18</v>
      </c>
      <c r="B20" s="1">
        <v>12</v>
      </c>
      <c r="C20" s="1">
        <v>2.5</v>
      </c>
      <c r="E20" s="1"/>
      <c r="F20" s="1"/>
      <c r="G20" s="1"/>
      <c r="H20" s="1"/>
      <c r="I20" s="1"/>
      <c r="J20" s="1"/>
      <c r="K20" s="1"/>
      <c r="L20" s="1"/>
      <c r="M20" s="1"/>
      <c r="T20" s="1">
        <f t="shared" si="2"/>
        <v>0</v>
      </c>
      <c r="U20" s="1"/>
      <c r="V20" s="1"/>
      <c r="W20" s="1"/>
    </row>
    <row r="21" spans="1:23" x14ac:dyDescent="0.35">
      <c r="A21" t="s">
        <v>18</v>
      </c>
      <c r="B21" s="1">
        <v>12.5</v>
      </c>
      <c r="C21" s="1">
        <v>2.5</v>
      </c>
      <c r="E21" s="1"/>
      <c r="F21" s="1"/>
      <c r="G21" s="1"/>
      <c r="H21" s="1"/>
      <c r="I21" s="1"/>
      <c r="J21" s="1"/>
      <c r="K21" s="1"/>
      <c r="L21" s="1"/>
      <c r="M21" s="1"/>
      <c r="T21" s="1">
        <f t="shared" si="2"/>
        <v>0</v>
      </c>
      <c r="U21" s="1"/>
      <c r="V21" s="1"/>
      <c r="W21" s="1"/>
    </row>
    <row r="22" spans="1:23" x14ac:dyDescent="0.35">
      <c r="A22" t="s">
        <v>18</v>
      </c>
      <c r="B22" s="1">
        <v>13</v>
      </c>
      <c r="C22" s="1">
        <v>2.5</v>
      </c>
      <c r="E22" s="1">
        <v>36.29</v>
      </c>
      <c r="F22" s="1">
        <v>13</v>
      </c>
      <c r="G22" s="1">
        <v>13</v>
      </c>
      <c r="H22" s="1">
        <v>0</v>
      </c>
      <c r="I22" s="1">
        <v>1</v>
      </c>
      <c r="J22" s="1">
        <v>1</v>
      </c>
      <c r="K22" s="1"/>
      <c r="L22" s="1">
        <v>2</v>
      </c>
      <c r="M22" s="1">
        <v>2</v>
      </c>
      <c r="R22">
        <f t="shared" si="0"/>
        <v>14.516</v>
      </c>
      <c r="S22">
        <f t="shared" si="1"/>
        <v>1.1166153846153846</v>
      </c>
      <c r="T22" s="1">
        <f t="shared" si="2"/>
        <v>2.7915384615384613</v>
      </c>
      <c r="U22" s="1"/>
      <c r="V22" s="1"/>
      <c r="W22" s="1"/>
    </row>
    <row r="23" spans="1:23" x14ac:dyDescent="0.35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T23" s="1"/>
      <c r="U23" s="1"/>
      <c r="V23" s="1"/>
      <c r="W23" s="1"/>
    </row>
    <row r="24" spans="1:23" x14ac:dyDescent="0.35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T24" s="1"/>
      <c r="U24" s="1"/>
      <c r="V24" s="1"/>
      <c r="W24" s="1"/>
    </row>
    <row r="25" spans="1:23" x14ac:dyDescent="0.3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S25">
        <f>MEDIAN(S4:S9)</f>
        <v>2.4573333333333331</v>
      </c>
      <c r="T25" s="1"/>
      <c r="U25" s="1"/>
      <c r="V25" s="1"/>
      <c r="W25" s="1"/>
    </row>
    <row r="26" spans="1:23" x14ac:dyDescent="0.3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T26" s="1"/>
      <c r="U26" s="1"/>
      <c r="V26" s="1"/>
      <c r="W26" s="1"/>
    </row>
    <row r="27" spans="1:23" x14ac:dyDescent="0.3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T27" s="1"/>
      <c r="U27" s="1"/>
      <c r="V27" s="1"/>
      <c r="W27" s="1"/>
    </row>
    <row r="28" spans="1:23" x14ac:dyDescent="0.35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T28" s="1"/>
      <c r="U28" s="1"/>
      <c r="V28" s="1"/>
      <c r="W28" s="1"/>
    </row>
    <row r="29" spans="1:23" x14ac:dyDescent="0.35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T29" s="1"/>
      <c r="U29" s="1"/>
      <c r="V29" s="1"/>
      <c r="W29" s="1"/>
    </row>
    <row r="30" spans="1:23" x14ac:dyDescent="0.35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T30" s="1"/>
      <c r="U30" s="1"/>
      <c r="V30" s="1"/>
      <c r="W30" s="1"/>
    </row>
    <row r="31" spans="1:23" x14ac:dyDescent="0.35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T31" s="1"/>
      <c r="U31" s="1"/>
      <c r="V31" s="1"/>
      <c r="W31" s="1"/>
    </row>
    <row r="32" spans="1:23" x14ac:dyDescent="0.35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T32" s="1"/>
      <c r="U32" s="1"/>
      <c r="V32" s="1"/>
      <c r="W32" s="1"/>
    </row>
    <row r="33" spans="2:23" x14ac:dyDescent="0.35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T33" s="1"/>
      <c r="U33" s="1"/>
      <c r="V33" s="1"/>
      <c r="W33" s="1"/>
    </row>
    <row r="34" spans="2:23" x14ac:dyDescent="0.35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T34" s="1"/>
      <c r="U34" s="1"/>
      <c r="V34" s="1"/>
      <c r="W34" s="1"/>
    </row>
    <row r="35" spans="2:23" x14ac:dyDescent="0.35"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T35" s="1"/>
      <c r="U35" s="1"/>
      <c r="V35" s="1"/>
      <c r="W35" s="1"/>
    </row>
    <row r="36" spans="2:23" x14ac:dyDescent="0.35"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T36" s="1"/>
      <c r="U36" s="1"/>
      <c r="V36" s="1"/>
      <c r="W36" s="1"/>
    </row>
    <row r="37" spans="2:23" x14ac:dyDescent="0.35"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T37" s="1"/>
      <c r="U37" s="1"/>
      <c r="V37" s="1"/>
      <c r="W37" s="1"/>
    </row>
    <row r="38" spans="2:23" x14ac:dyDescent="0.35"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T38" s="1"/>
      <c r="U38" s="1"/>
      <c r="V38" s="1"/>
      <c r="W38" s="1"/>
    </row>
    <row r="39" spans="2:23" x14ac:dyDescent="0.35"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T39" s="1"/>
      <c r="U39" s="1"/>
      <c r="V39" s="1"/>
      <c r="W39" s="1"/>
    </row>
    <row r="40" spans="2:23" x14ac:dyDescent="0.35"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T40" s="1"/>
      <c r="U40" s="1"/>
      <c r="V40" s="1"/>
      <c r="W40" s="1"/>
    </row>
    <row r="41" spans="2:23" x14ac:dyDescent="0.35"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T41" s="1"/>
      <c r="U41" s="1"/>
      <c r="V41" s="1"/>
      <c r="W41" s="1"/>
    </row>
    <row r="42" spans="2:23" x14ac:dyDescent="0.35"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T42" s="1"/>
      <c r="U42" s="1"/>
      <c r="V42" s="1"/>
      <c r="W42" s="1"/>
    </row>
    <row r="43" spans="2:23" x14ac:dyDescent="0.35"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T43" s="1"/>
      <c r="U43" s="1"/>
      <c r="V43" s="1"/>
      <c r="W43" s="1"/>
    </row>
    <row r="44" spans="2:23" x14ac:dyDescent="0.35"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T44" s="1"/>
      <c r="U44" s="1"/>
      <c r="V44" s="1"/>
      <c r="W44" s="1"/>
    </row>
    <row r="45" spans="2:23" x14ac:dyDescent="0.35"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T45" s="1"/>
      <c r="U45" s="1"/>
      <c r="V45" s="1"/>
      <c r="W45" s="1"/>
    </row>
    <row r="46" spans="2:23" x14ac:dyDescent="0.35"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T46" s="1"/>
      <c r="U46" s="1"/>
      <c r="V46" s="1"/>
      <c r="W46" s="1"/>
    </row>
    <row r="47" spans="2:23" x14ac:dyDescent="0.35"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T47" s="1"/>
      <c r="U47" s="1"/>
      <c r="V47" s="1"/>
      <c r="W47" s="1"/>
    </row>
    <row r="48" spans="2:23" x14ac:dyDescent="0.35"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T48" s="1"/>
      <c r="U48" s="1"/>
      <c r="V48" s="1"/>
      <c r="W48" s="1"/>
    </row>
    <row r="49" spans="2:23" x14ac:dyDescent="0.35"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T49" s="1"/>
      <c r="U49" s="1"/>
      <c r="V49" s="1"/>
      <c r="W49" s="1"/>
    </row>
    <row r="50" spans="2:23" x14ac:dyDescent="0.35"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T50" s="1"/>
      <c r="U50" s="1"/>
      <c r="V50" s="1"/>
      <c r="W50" s="1"/>
    </row>
    <row r="51" spans="2:23" x14ac:dyDescent="0.35"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T51" s="1"/>
      <c r="U51" s="1"/>
      <c r="V51" s="1"/>
      <c r="W51" s="1"/>
    </row>
    <row r="52" spans="2:23" x14ac:dyDescent="0.35"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T52" s="1"/>
      <c r="U52" s="1"/>
      <c r="V52" s="1"/>
      <c r="W52" s="1"/>
    </row>
    <row r="53" spans="2:23" x14ac:dyDescent="0.35"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T53" s="1"/>
      <c r="U53" s="1"/>
      <c r="V53" s="1"/>
      <c r="W53" s="1"/>
    </row>
    <row r="54" spans="2:23" x14ac:dyDescent="0.35"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T54" s="1"/>
      <c r="U54" s="1"/>
      <c r="V54" s="1"/>
      <c r="W54" s="1"/>
    </row>
    <row r="55" spans="2:23" x14ac:dyDescent="0.35"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</row>
    <row r="56" spans="2:23" x14ac:dyDescent="0.35"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</row>
    <row r="57" spans="2:23" x14ac:dyDescent="0.35"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</row>
    <row r="58" spans="2:23" x14ac:dyDescent="0.35">
      <c r="B58" s="1"/>
      <c r="C58" s="1"/>
    </row>
    <row r="59" spans="2:23" x14ac:dyDescent="0.35">
      <c r="B59" s="1"/>
      <c r="C59" s="1"/>
    </row>
    <row r="60" spans="2:23" x14ac:dyDescent="0.35">
      <c r="B60" s="1"/>
      <c r="C60" s="1"/>
    </row>
    <row r="61" spans="2:23" x14ac:dyDescent="0.35">
      <c r="B61" s="1"/>
      <c r="C61" s="1"/>
    </row>
    <row r="62" spans="2:23" x14ac:dyDescent="0.35">
      <c r="B62" s="1"/>
      <c r="C62" s="1"/>
    </row>
    <row r="63" spans="2:23" x14ac:dyDescent="0.35">
      <c r="B63" s="1"/>
      <c r="C63" s="1"/>
    </row>
    <row r="64" spans="2:23" x14ac:dyDescent="0.35">
      <c r="B64" s="1"/>
      <c r="C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Viviendas</vt:lpstr>
      <vt:lpstr>Dependencias Tipo (borrador)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Javier León Ortiz</cp:lastModifiedBy>
  <dcterms:created xsi:type="dcterms:W3CDTF">2015-06-05T18:19:34Z</dcterms:created>
  <dcterms:modified xsi:type="dcterms:W3CDTF">2024-08-28T05:44:15Z</dcterms:modified>
</cp:coreProperties>
</file>