
<file path=[Content_Types].xml><?xml version="1.0" encoding="utf-8"?>
<Types xmlns="http://schemas.openxmlformats.org/package/2006/content-types"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https://d.docs.live.net/335edca88003ba7e/Escritorio/Proyecto_Metodos/MetodosCuantitativos/"/>
    </mc:Choice>
  </mc:AlternateContent>
  <xr:revisionPtr revIDLastSave="0" documentId="11_205EFB117F4DDAB0B3F371193B1CF9785A79408B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  <sheet name="Informe de respuestas 1" sheetId="3" r:id="rId2"/>
    <sheet name="Hoja2" sheetId="2" r:id="rId3"/>
  </sheets>
  <definedNames>
    <definedName name="solver_adj" localSheetId="2" hidden="1">Hoja2!$A$14:$B$14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Hoja2!$B$16</definedName>
    <definedName name="solver_lhs2" localSheetId="2" hidden="1">Hoja2!$B$17</definedName>
    <definedName name="solver_lhs3" localSheetId="2" hidden="1">Hoja2!$B$18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3</definedName>
    <definedName name="solver_nwt" localSheetId="2" hidden="1">1</definedName>
    <definedName name="solver_opt" localSheetId="2" hidden="1">Hoja2!$C$14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1</definedName>
    <definedName name="solver_rel3" localSheetId="2" hidden="1">1</definedName>
    <definedName name="solver_rhs1" localSheetId="2" hidden="1">Hoja2!$C$16</definedName>
    <definedName name="solver_rhs2" localSheetId="2" hidden="1">Hoja2!$C$17</definedName>
    <definedName name="solver_rhs3" localSheetId="2" hidden="1">Hoja2!$C$18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2" l="1"/>
  <c r="B17" i="2"/>
  <c r="B16" i="2"/>
  <c r="C14" i="2"/>
  <c r="F113" i="1"/>
  <c r="F114" i="1"/>
  <c r="F112" i="1"/>
  <c r="F111" i="1"/>
  <c r="F110" i="1"/>
  <c r="M65" i="1"/>
  <c r="M93" i="1"/>
  <c r="F95" i="1"/>
  <c r="E97" i="1"/>
  <c r="J97" i="1" s="1"/>
  <c r="D97" i="1"/>
  <c r="F97" i="1" s="1"/>
  <c r="E96" i="1"/>
  <c r="J96" i="1" s="1"/>
  <c r="D96" i="1"/>
  <c r="I96" i="1" s="1"/>
  <c r="J95" i="1"/>
  <c r="I95" i="1"/>
  <c r="H95" i="1"/>
  <c r="G95" i="1"/>
  <c r="J94" i="1"/>
  <c r="I94" i="1"/>
  <c r="H94" i="1"/>
  <c r="G94" i="1"/>
  <c r="F94" i="1"/>
  <c r="L93" i="1"/>
  <c r="J93" i="1"/>
  <c r="I93" i="1"/>
  <c r="H93" i="1"/>
  <c r="G93" i="1"/>
  <c r="F93" i="1"/>
  <c r="F86" i="1"/>
  <c r="F85" i="1"/>
  <c r="F84" i="1"/>
  <c r="F83" i="1"/>
  <c r="F82" i="1"/>
  <c r="L65" i="1"/>
  <c r="E69" i="1"/>
  <c r="J69" i="1" s="1"/>
  <c r="D69" i="1"/>
  <c r="E68" i="1"/>
  <c r="J68" i="1" s="1"/>
  <c r="D68" i="1"/>
  <c r="I68" i="1" s="1"/>
  <c r="H67" i="1"/>
  <c r="J66" i="1"/>
  <c r="G66" i="1"/>
  <c r="J65" i="1"/>
  <c r="F65" i="1"/>
  <c r="F59" i="1"/>
  <c r="G55" i="1" s="1"/>
  <c r="F55" i="1"/>
  <c r="F56" i="1"/>
  <c r="F57" i="1"/>
  <c r="G57" i="1" s="1"/>
  <c r="F58" i="1"/>
  <c r="G58" i="1" s="1"/>
  <c r="F54" i="1"/>
  <c r="D38" i="1"/>
  <c r="I38" i="1" s="1"/>
  <c r="E38" i="1"/>
  <c r="D39" i="1"/>
  <c r="I39" i="1" s="1"/>
  <c r="E39" i="1"/>
  <c r="D40" i="1"/>
  <c r="E40" i="1"/>
  <c r="D41" i="1"/>
  <c r="H41" i="1" s="1"/>
  <c r="E41" i="1"/>
  <c r="J41" i="1" s="1"/>
  <c r="E37" i="1"/>
  <c r="J37" i="1" s="1"/>
  <c r="D37" i="1"/>
  <c r="I37" i="1" s="1"/>
  <c r="H38" i="1"/>
  <c r="H40" i="1"/>
  <c r="J38" i="1"/>
  <c r="J39" i="1"/>
  <c r="I40" i="1"/>
  <c r="F38" i="1"/>
  <c r="O33" i="1"/>
  <c r="P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N34" i="1"/>
  <c r="C34" i="1"/>
  <c r="D34" i="1"/>
  <c r="E34" i="1"/>
  <c r="F34" i="1"/>
  <c r="G34" i="1"/>
  <c r="H34" i="1"/>
  <c r="I34" i="1"/>
  <c r="J34" i="1"/>
  <c r="K34" i="1"/>
  <c r="L34" i="1"/>
  <c r="M34" i="1"/>
  <c r="B34" i="1"/>
  <c r="C17" i="1"/>
  <c r="B17" i="1"/>
  <c r="B14" i="1"/>
  <c r="C14" i="1"/>
  <c r="H39" i="1" l="1"/>
  <c r="F39" i="1"/>
  <c r="G56" i="1"/>
  <c r="I41" i="1"/>
  <c r="G38" i="1"/>
  <c r="G54" i="1"/>
  <c r="H54" i="1" s="1"/>
  <c r="H55" i="1" s="1"/>
  <c r="H56" i="1" s="1"/>
  <c r="H57" i="1" s="1"/>
  <c r="H58" i="1" s="1"/>
  <c r="G37" i="1"/>
  <c r="F115" i="1"/>
  <c r="G111" i="1" s="1"/>
  <c r="F96" i="1"/>
  <c r="G96" i="1"/>
  <c r="G97" i="1"/>
  <c r="H97" i="1"/>
  <c r="H96" i="1"/>
  <c r="I97" i="1"/>
  <c r="F87" i="1"/>
  <c r="G83" i="1" s="1"/>
  <c r="G82" i="1"/>
  <c r="H82" i="1" s="1"/>
  <c r="H83" i="1" s="1"/>
  <c r="F69" i="1"/>
  <c r="I67" i="1"/>
  <c r="G65" i="1"/>
  <c r="G67" i="1"/>
  <c r="F68" i="1"/>
  <c r="G69" i="1"/>
  <c r="H66" i="1"/>
  <c r="H65" i="1"/>
  <c r="I66" i="1"/>
  <c r="F67" i="1"/>
  <c r="J67" i="1"/>
  <c r="G68" i="1"/>
  <c r="H69" i="1"/>
  <c r="I65" i="1"/>
  <c r="F66" i="1"/>
  <c r="H68" i="1"/>
  <c r="I69" i="1"/>
  <c r="G40" i="1"/>
  <c r="F40" i="1"/>
  <c r="J40" i="1"/>
  <c r="G39" i="1"/>
  <c r="F41" i="1"/>
  <c r="G41" i="1"/>
  <c r="H37" i="1"/>
  <c r="F37" i="1"/>
  <c r="G112" i="1" l="1"/>
  <c r="G114" i="1"/>
  <c r="G110" i="1"/>
  <c r="H110" i="1" s="1"/>
  <c r="H111" i="1" s="1"/>
  <c r="H112" i="1" s="1"/>
  <c r="G113" i="1"/>
  <c r="G86" i="1"/>
  <c r="G84" i="1"/>
  <c r="H84" i="1"/>
  <c r="G85" i="1"/>
  <c r="H113" i="1" l="1"/>
  <c r="H114" i="1" s="1"/>
  <c r="H85" i="1"/>
  <c r="H86" i="1" s="1"/>
</calcChain>
</file>

<file path=xl/sharedStrings.xml><?xml version="1.0" encoding="utf-8"?>
<sst xmlns="http://schemas.openxmlformats.org/spreadsheetml/2006/main" count="317" uniqueCount="130">
  <si>
    <t>Sea la función objetivo definida como sigue</t>
  </si>
  <si>
    <t>(Max)</t>
  </si>
  <si>
    <t>Donde</t>
  </si>
  <si>
    <t>La cantidad de botellas de cerveza clara</t>
  </si>
  <si>
    <t>La cantidad de botellas de cerveza oscura</t>
  </si>
  <si>
    <t>Sean las restricciones del sistema como siguen</t>
  </si>
  <si>
    <t>s.a.</t>
  </si>
  <si>
    <t>r1:</t>
  </si>
  <si>
    <t>r2:</t>
  </si>
  <si>
    <t>r3:</t>
  </si>
  <si>
    <t>r4:</t>
  </si>
  <si>
    <t>r5:</t>
  </si>
  <si>
    <t>Restricción</t>
  </si>
  <si>
    <t>r1</t>
  </si>
  <si>
    <t>r2</t>
  </si>
  <si>
    <t>r3</t>
  </si>
  <si>
    <t>r4</t>
  </si>
  <si>
    <t>x1</t>
  </si>
  <si>
    <t>x2</t>
  </si>
  <si>
    <t>MAX</t>
  </si>
  <si>
    <t>Obtenemos lo siguiente</t>
  </si>
  <si>
    <t>Calculando la cadena de cromosomas para cada variable tendremos lo siguiente</t>
  </si>
  <si>
    <t>Calculamos ahora los límites aj y bj para cada variabla tendremos lo siguiente</t>
  </si>
  <si>
    <t>Verificando que se cumpla el tamaño de la cadena de cromosomas para cada variable tendremos lo siguiente</t>
  </si>
  <si>
    <t xml:space="preserve">La cadena de cromosomas es de </t>
  </si>
  <si>
    <t>28 bits</t>
  </si>
  <si>
    <t>Vector</t>
  </si>
  <si>
    <t>ID</t>
  </si>
  <si>
    <t>r5</t>
  </si>
  <si>
    <t>Vector II -&gt;</t>
  </si>
  <si>
    <t>Subcadenas</t>
  </si>
  <si>
    <t>000100001111101</t>
  </si>
  <si>
    <t>0001100000101</t>
  </si>
  <si>
    <t>0001000011111010001100000101</t>
  </si>
  <si>
    <t>000011000001010</t>
  </si>
  <si>
    <t>0010100100100</t>
  </si>
  <si>
    <t>0000110000010100010100100100</t>
  </si>
  <si>
    <t>Vector I -&gt;</t>
  </si>
  <si>
    <t>000100001001100</t>
  </si>
  <si>
    <t>0100010111011</t>
  </si>
  <si>
    <t>0001000010011000100010111011</t>
  </si>
  <si>
    <t>0011101000011</t>
  </si>
  <si>
    <t>000111100101001</t>
  </si>
  <si>
    <t>0001111001010010011101000011</t>
  </si>
  <si>
    <t>000101010100000</t>
  </si>
  <si>
    <t>0100010101101</t>
  </si>
  <si>
    <t>0001010101000000100010101101</t>
  </si>
  <si>
    <t>Dado que se han cumplido todas las restricciones procedemos a iterar</t>
  </si>
  <si>
    <t>V1</t>
  </si>
  <si>
    <t>V2</t>
  </si>
  <si>
    <t>V3</t>
  </si>
  <si>
    <t>V4</t>
  </si>
  <si>
    <t>V5</t>
  </si>
  <si>
    <t>Z</t>
  </si>
  <si>
    <t>%Z</t>
  </si>
  <si>
    <t>%Z (acum)</t>
  </si>
  <si>
    <t>Aleatorio[0,1]</t>
  </si>
  <si>
    <t>2a Población</t>
  </si>
  <si>
    <t>SUM Z</t>
  </si>
  <si>
    <t>Procedemos ahora a plantear la 2a población</t>
  </si>
  <si>
    <t>V1'</t>
  </si>
  <si>
    <t>V2'</t>
  </si>
  <si>
    <t>V3'</t>
  </si>
  <si>
    <t>V4'</t>
  </si>
  <si>
    <t>V5'</t>
  </si>
  <si>
    <t>Operación</t>
  </si>
  <si>
    <t>-</t>
  </si>
  <si>
    <t>Mutación</t>
  </si>
  <si>
    <t>Posición</t>
  </si>
  <si>
    <t>0001010101000000100010111101</t>
  </si>
  <si>
    <t>0100010111101</t>
  </si>
  <si>
    <t>Cruce</t>
  </si>
  <si>
    <t>V3 y V4</t>
  </si>
  <si>
    <t>0001000010011010011101000011</t>
  </si>
  <si>
    <t>000100001001101</t>
  </si>
  <si>
    <t>Vectores empleados</t>
  </si>
  <si>
    <t>3a Población</t>
  </si>
  <si>
    <t>V1''</t>
  </si>
  <si>
    <t>V2''</t>
  </si>
  <si>
    <t>V3''</t>
  </si>
  <si>
    <t>V4''</t>
  </si>
  <si>
    <t>V5''</t>
  </si>
  <si>
    <t>Procedemos ahora a plantear la 3a población</t>
  </si>
  <si>
    <t>V2' y V3'</t>
  </si>
  <si>
    <t>0000110000011000100010111011</t>
  </si>
  <si>
    <t>000011000001100</t>
  </si>
  <si>
    <t>0001010101010000100010101101</t>
  </si>
  <si>
    <t>000101010101000</t>
  </si>
  <si>
    <t>Resolviendo por Solver tendremos lo siguiente</t>
  </si>
  <si>
    <t>Microsoft Excel 15.0 Informe de respuestas</t>
  </si>
  <si>
    <t>Hoja de cálculo: [genetico.xlsx]Hoja2</t>
  </si>
  <si>
    <t>Informe creado: 03/12/2020 07:38:35 p. m.</t>
  </si>
  <si>
    <t>Resultado: Solver encontró una solución. Se cumplen todas las restricciones y condiciones óptimas.</t>
  </si>
  <si>
    <t>Motor de Solver</t>
  </si>
  <si>
    <t>Motor: GRG Nonlinear</t>
  </si>
  <si>
    <t>Tiempo de la solución: 0.031 segundos.</t>
  </si>
  <si>
    <t>Iteraciones: 3 Subproblemas: 0</t>
  </si>
  <si>
    <t>Opciones de Solver</t>
  </si>
  <si>
    <t>Tiempo máximo Ilimitado,  Iteraciones Ilimitado, Precision 0.000001, Usar escala automática</t>
  </si>
  <si>
    <t xml:space="preserve"> Convergencia 0.0001, Tamaño de población 100, Valor de inicialización aleatorio 0, Adelantada de derivados, Requerir límites</t>
  </si>
  <si>
    <t>Máximo de subproblemas Ilimitado, Máximo de soluciones de enteros Ilimitado, Tolerancia de enteros 1%, Asumir no negativo</t>
  </si>
  <si>
    <t>Celda objetivo (Máx)</t>
  </si>
  <si>
    <t>Celda</t>
  </si>
  <si>
    <t>Nombre</t>
  </si>
  <si>
    <t>Valor original</t>
  </si>
  <si>
    <t>Valor final</t>
  </si>
  <si>
    <t>Celdas de variables</t>
  </si>
  <si>
    <t>Entero</t>
  </si>
  <si>
    <t>Restricciones</t>
  </si>
  <si>
    <t>Valor de la celda</t>
  </si>
  <si>
    <t>Fórmula</t>
  </si>
  <si>
    <t>Estado</t>
  </si>
  <si>
    <t>Demora</t>
  </si>
  <si>
    <t>$C$14</t>
  </si>
  <si>
    <t>$A$14</t>
  </si>
  <si>
    <t>Continuar</t>
  </si>
  <si>
    <t>$B$14</t>
  </si>
  <si>
    <t>$B$16</t>
  </si>
  <si>
    <t>r1: x2</t>
  </si>
  <si>
    <t>$B$16&lt;=$C$16</t>
  </si>
  <si>
    <t>Vinculante</t>
  </si>
  <si>
    <t>$B$17</t>
  </si>
  <si>
    <t>r2: x2</t>
  </si>
  <si>
    <t>$B$17&lt;=$C$17</t>
  </si>
  <si>
    <t>$B$18</t>
  </si>
  <si>
    <t>r3: x2</t>
  </si>
  <si>
    <t>$B$18&lt;=$C$18</t>
  </si>
  <si>
    <t>No vinculante</t>
  </si>
  <si>
    <t xml:space="preserve">Dado que se han repetido dos vectores, elegiremos el vector con mejor aptitud, que es el vector V3'', tal que </t>
  </si>
  <si>
    <t>Solución obtenida por solver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</si>
</sst>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1" xfId="0" applyBorder="1"/>
    <xf numFmtId="1" fontId="0" fillId="0" borderId="0" xfId="0" applyNumberFormat="1"/>
    <xf numFmtId="1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 applyFill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5" xfId="0" applyFill="1" applyBorder="1" applyAlignment="1"/>
    <xf numFmtId="0" fontId="2" fillId="0" borderId="4" xfId="0" applyFont="1" applyFill="1" applyBorder="1" applyAlignment="1">
      <alignment horizontal="center"/>
    </xf>
    <xf numFmtId="0" fontId="0" fillId="0" borderId="6" xfId="0" applyFill="1" applyBorder="1" applyAlignment="1"/>
    <xf numFmtId="0" fontId="0" fillId="0" borderId="5" xfId="0" applyNumberFormat="1" applyFill="1" applyBorder="1" applyAlignment="1"/>
    <xf numFmtId="0" fontId="0" fillId="0" borderId="6" xfId="0" applyNumberFormat="1" applyFill="1" applyBorder="1" applyAlignment="1"/>
    <xf numFmtId="0" fontId="0" fillId="0" borderId="1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0" borderId="2" xfId="0" quotePrefix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2" xfId="0" quotePrefix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0" fillId="0" borderId="2" xfId="0" quotePrefix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tmp"/><Relationship Id="rId3" Type="http://schemas.openxmlformats.org/officeDocument/2006/relationships/image" Target="../media/image3.tmp"/><Relationship Id="rId7" Type="http://schemas.openxmlformats.org/officeDocument/2006/relationships/image" Target="../media/image7.tmp"/><Relationship Id="rId2" Type="http://schemas.openxmlformats.org/officeDocument/2006/relationships/image" Target="../media/image2.tmp"/><Relationship Id="rId1" Type="http://schemas.openxmlformats.org/officeDocument/2006/relationships/image" Target="../media/image1.tmp"/><Relationship Id="rId6" Type="http://schemas.openxmlformats.org/officeDocument/2006/relationships/image" Target="../media/image6.tmp"/><Relationship Id="rId11" Type="http://schemas.openxmlformats.org/officeDocument/2006/relationships/image" Target="../media/image11.tmp"/><Relationship Id="rId5" Type="http://schemas.openxmlformats.org/officeDocument/2006/relationships/image" Target="../media/image5.tmp"/><Relationship Id="rId10" Type="http://schemas.openxmlformats.org/officeDocument/2006/relationships/image" Target="../media/image10.tmp"/><Relationship Id="rId4" Type="http://schemas.openxmlformats.org/officeDocument/2006/relationships/image" Target="../media/image4.tmp"/><Relationship Id="rId9" Type="http://schemas.openxmlformats.org/officeDocument/2006/relationships/image" Target="../media/image9.tm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tmp"/><Relationship Id="rId4" Type="http://schemas.openxmlformats.org/officeDocument/2006/relationships/image" Target="../media/image4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</xdr:colOff>
      <xdr:row>1</xdr:row>
      <xdr:rowOff>15240</xdr:rowOff>
    </xdr:from>
    <xdr:to>
      <xdr:col>1</xdr:col>
      <xdr:colOff>442066</xdr:colOff>
      <xdr:row>2</xdr:row>
      <xdr:rowOff>7620</xdr:rowOff>
    </xdr:to>
    <xdr:pic>
      <xdr:nvPicPr>
        <xdr:cNvPr id="2" name="Imagen 1" descr="Recorte de pantall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88671"/>
        <a:stretch/>
      </xdr:blipFill>
      <xdr:spPr>
        <a:xfrm>
          <a:off x="15240" y="198120"/>
          <a:ext cx="1219306" cy="17526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</xdr:colOff>
      <xdr:row>5</xdr:row>
      <xdr:rowOff>7620</xdr:rowOff>
    </xdr:from>
    <xdr:to>
      <xdr:col>8</xdr:col>
      <xdr:colOff>251460</xdr:colOff>
      <xdr:row>5</xdr:row>
      <xdr:rowOff>175260</xdr:rowOff>
    </xdr:to>
    <xdr:pic>
      <xdr:nvPicPr>
        <xdr:cNvPr id="3" name="Imagen 2" descr="Recorte de pantall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23" t="36450" r="8758" b="52714"/>
        <a:stretch/>
      </xdr:blipFill>
      <xdr:spPr>
        <a:xfrm>
          <a:off x="5577840" y="922020"/>
          <a:ext cx="1013460" cy="16764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</xdr:colOff>
      <xdr:row>5</xdr:row>
      <xdr:rowOff>45720</xdr:rowOff>
    </xdr:from>
    <xdr:to>
      <xdr:col>0</xdr:col>
      <xdr:colOff>266700</xdr:colOff>
      <xdr:row>5</xdr:row>
      <xdr:rowOff>167774</xdr:rowOff>
    </xdr:to>
    <xdr:pic>
      <xdr:nvPicPr>
        <xdr:cNvPr id="5" name="Imagen 4" descr="Recorte de pantall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747" t="92111" r="40005"/>
        <a:stretch/>
      </xdr:blipFill>
      <xdr:spPr>
        <a:xfrm>
          <a:off x="7620" y="960120"/>
          <a:ext cx="259080" cy="12205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30480</xdr:rowOff>
    </xdr:from>
    <xdr:to>
      <xdr:col>0</xdr:col>
      <xdr:colOff>266700</xdr:colOff>
      <xdr:row>4</xdr:row>
      <xdr:rowOff>167640</xdr:rowOff>
    </xdr:to>
    <xdr:pic>
      <xdr:nvPicPr>
        <xdr:cNvPr id="6" name="Imagen 5" descr="Recorte de pantalla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497" t="72900" r="40630" b="18234"/>
        <a:stretch/>
      </xdr:blipFill>
      <xdr:spPr>
        <a:xfrm>
          <a:off x="0" y="762000"/>
          <a:ext cx="26670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</xdr:colOff>
      <xdr:row>8</xdr:row>
      <xdr:rowOff>22860</xdr:rowOff>
    </xdr:from>
    <xdr:to>
      <xdr:col>7</xdr:col>
      <xdr:colOff>525824</xdr:colOff>
      <xdr:row>8</xdr:row>
      <xdr:rowOff>167640</xdr:rowOff>
    </xdr:to>
    <xdr:pic>
      <xdr:nvPicPr>
        <xdr:cNvPr id="8" name="Imagen 7" descr="Recorte de pantalla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0650" b="8204"/>
        <a:stretch/>
      </xdr:blipFill>
      <xdr:spPr>
        <a:xfrm>
          <a:off x="5562600" y="1485900"/>
          <a:ext cx="510584" cy="14478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7</xdr:row>
      <xdr:rowOff>15240</xdr:rowOff>
    </xdr:from>
    <xdr:to>
      <xdr:col>7</xdr:col>
      <xdr:colOff>510584</xdr:colOff>
      <xdr:row>7</xdr:row>
      <xdr:rowOff>167640</xdr:rowOff>
    </xdr:to>
    <xdr:pic>
      <xdr:nvPicPr>
        <xdr:cNvPr id="9" name="Imagen 8" descr="Recorte de pantalla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62" t="4917" b="62298"/>
        <a:stretch/>
      </xdr:blipFill>
      <xdr:spPr>
        <a:xfrm>
          <a:off x="5585460" y="1295400"/>
          <a:ext cx="472484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</xdr:colOff>
      <xdr:row>4</xdr:row>
      <xdr:rowOff>22860</xdr:rowOff>
    </xdr:from>
    <xdr:to>
      <xdr:col>8</xdr:col>
      <xdr:colOff>655444</xdr:colOff>
      <xdr:row>4</xdr:row>
      <xdr:rowOff>175273</xdr:rowOff>
    </xdr:to>
    <xdr:pic>
      <xdr:nvPicPr>
        <xdr:cNvPr id="11" name="Imagen 10" descr="Recorte de pantalla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2600" y="754380"/>
          <a:ext cx="1432684" cy="152413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</xdr:colOff>
      <xdr:row>6</xdr:row>
      <xdr:rowOff>7620</xdr:rowOff>
    </xdr:from>
    <xdr:to>
      <xdr:col>7</xdr:col>
      <xdr:colOff>701098</xdr:colOff>
      <xdr:row>6</xdr:row>
      <xdr:rowOff>175275</xdr:rowOff>
    </xdr:to>
    <xdr:pic>
      <xdr:nvPicPr>
        <xdr:cNvPr id="13" name="Imagen 12" descr="Recorte de pantalla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7840" y="1104900"/>
          <a:ext cx="670618" cy="167655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342900</xdr:colOff>
      <xdr:row>12</xdr:row>
      <xdr:rowOff>15240</xdr:rowOff>
    </xdr:from>
    <xdr:to>
      <xdr:col>1</xdr:col>
      <xdr:colOff>510540</xdr:colOff>
      <xdr:row>12</xdr:row>
      <xdr:rowOff>160020</xdr:rowOff>
    </xdr:to>
    <xdr:pic>
      <xdr:nvPicPr>
        <xdr:cNvPr id="14" name="Imagen 13" descr="Recorte de pantalla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63" t="4917" r="59704" b="63937"/>
        <a:stretch/>
      </xdr:blipFill>
      <xdr:spPr>
        <a:xfrm>
          <a:off x="1135380" y="2209800"/>
          <a:ext cx="167640" cy="144780"/>
        </a:xfrm>
        <a:prstGeom prst="rect">
          <a:avLst/>
        </a:prstGeom>
      </xdr:spPr>
    </xdr:pic>
    <xdr:clientData/>
  </xdr:twoCellAnchor>
  <xdr:twoCellAnchor editAs="oneCell">
    <xdr:from>
      <xdr:col>2</xdr:col>
      <xdr:colOff>289560</xdr:colOff>
      <xdr:row>12</xdr:row>
      <xdr:rowOff>7620</xdr:rowOff>
    </xdr:from>
    <xdr:to>
      <xdr:col>2</xdr:col>
      <xdr:colOff>510540</xdr:colOff>
      <xdr:row>12</xdr:row>
      <xdr:rowOff>175260</xdr:rowOff>
    </xdr:to>
    <xdr:pic>
      <xdr:nvPicPr>
        <xdr:cNvPr id="15" name="Imagen 14" descr="Recorte de pantalla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0650" r="56720" b="3286"/>
        <a:stretch/>
      </xdr:blipFill>
      <xdr:spPr>
        <a:xfrm>
          <a:off x="1874520" y="2202180"/>
          <a:ext cx="220980" cy="167640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</xdr:colOff>
      <xdr:row>14</xdr:row>
      <xdr:rowOff>7620</xdr:rowOff>
    </xdr:from>
    <xdr:to>
      <xdr:col>5</xdr:col>
      <xdr:colOff>282032</xdr:colOff>
      <xdr:row>14</xdr:row>
      <xdr:rowOff>175275</xdr:rowOff>
    </xdr:to>
    <xdr:pic>
      <xdr:nvPicPr>
        <xdr:cNvPr id="18" name="Imagen 17" descr="Recorte de pantalla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5160" y="2567940"/>
          <a:ext cx="1059272" cy="167655"/>
        </a:xfrm>
        <a:prstGeom prst="rect">
          <a:avLst/>
        </a:prstGeom>
      </xdr:spPr>
    </xdr:pic>
    <xdr:clientData/>
  </xdr:twoCellAnchor>
  <xdr:twoCellAnchor editAs="oneCell">
    <xdr:from>
      <xdr:col>4</xdr:col>
      <xdr:colOff>7620</xdr:colOff>
      <xdr:row>16</xdr:row>
      <xdr:rowOff>7620</xdr:rowOff>
    </xdr:from>
    <xdr:to>
      <xdr:col>5</xdr:col>
      <xdr:colOff>190585</xdr:colOff>
      <xdr:row>16</xdr:row>
      <xdr:rowOff>160020</xdr:rowOff>
    </xdr:to>
    <xdr:pic>
      <xdr:nvPicPr>
        <xdr:cNvPr id="19" name="Imagen 18" descr="Recorte de pantalla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6674"/>
        <a:stretch/>
      </xdr:blipFill>
      <xdr:spPr>
        <a:xfrm>
          <a:off x="3177540" y="2933700"/>
          <a:ext cx="97544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45720</xdr:rowOff>
    </xdr:from>
    <xdr:to>
      <xdr:col>4</xdr:col>
      <xdr:colOff>282293</xdr:colOff>
      <xdr:row>23</xdr:row>
      <xdr:rowOff>152425</xdr:rowOff>
    </xdr:to>
    <xdr:pic>
      <xdr:nvPicPr>
        <xdr:cNvPr id="23" name="Imagen 22" descr="Recorte de pantalla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069080"/>
          <a:ext cx="4077053" cy="2895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22860</xdr:rowOff>
    </xdr:from>
    <xdr:to>
      <xdr:col>4</xdr:col>
      <xdr:colOff>396603</xdr:colOff>
      <xdr:row>20</xdr:row>
      <xdr:rowOff>160048</xdr:rowOff>
    </xdr:to>
    <xdr:pic>
      <xdr:nvPicPr>
        <xdr:cNvPr id="25" name="Imagen 24" descr="Recorte de pantalla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97580"/>
          <a:ext cx="4191363" cy="320068"/>
        </a:xfrm>
        <a:prstGeom prst="rect">
          <a:avLst/>
        </a:prstGeom>
      </xdr:spPr>
    </xdr:pic>
    <xdr:clientData/>
  </xdr:twoCellAnchor>
  <xdr:twoCellAnchor editAs="oneCell">
    <xdr:from>
      <xdr:col>8</xdr:col>
      <xdr:colOff>30480</xdr:colOff>
      <xdr:row>25</xdr:row>
      <xdr:rowOff>7620</xdr:rowOff>
    </xdr:from>
    <xdr:to>
      <xdr:col>10</xdr:col>
      <xdr:colOff>91583</xdr:colOff>
      <xdr:row>26</xdr:row>
      <xdr:rowOff>15</xdr:rowOff>
    </xdr:to>
    <xdr:pic>
      <xdr:nvPicPr>
        <xdr:cNvPr id="26" name="Imagen 25" descr="Recorte de pantalla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8460" y="4579620"/>
          <a:ext cx="1646063" cy="1752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30480</xdr:rowOff>
    </xdr:from>
    <xdr:to>
      <xdr:col>1</xdr:col>
      <xdr:colOff>1044099</xdr:colOff>
      <xdr:row>30</xdr:row>
      <xdr:rowOff>7666</xdr:rowOff>
    </xdr:to>
    <xdr:pic>
      <xdr:nvPicPr>
        <xdr:cNvPr id="27" name="Imagen 26" descr="Recorte de pantalla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68240"/>
          <a:ext cx="1836579" cy="525826"/>
        </a:xfrm>
        <a:prstGeom prst="rect">
          <a:avLst/>
        </a:prstGeom>
      </xdr:spPr>
    </xdr:pic>
    <xdr:clientData/>
  </xdr:twoCellAnchor>
  <xdr:twoCellAnchor editAs="oneCell">
    <xdr:from>
      <xdr:col>4</xdr:col>
      <xdr:colOff>22860</xdr:colOff>
      <xdr:row>27</xdr:row>
      <xdr:rowOff>38100</xdr:rowOff>
    </xdr:from>
    <xdr:to>
      <xdr:col>6</xdr:col>
      <xdr:colOff>304962</xdr:colOff>
      <xdr:row>30</xdr:row>
      <xdr:rowOff>68630</xdr:rowOff>
    </xdr:to>
    <xdr:pic>
      <xdr:nvPicPr>
        <xdr:cNvPr id="28" name="Imagen 27" descr="Recorte de pantalla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92780" y="4975860"/>
          <a:ext cx="1867062" cy="5791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</xdr:colOff>
      <xdr:row>1</xdr:row>
      <xdr:rowOff>15240</xdr:rowOff>
    </xdr:from>
    <xdr:to>
      <xdr:col>1</xdr:col>
      <xdr:colOff>442066</xdr:colOff>
      <xdr:row>2</xdr:row>
      <xdr:rowOff>7620</xdr:rowOff>
    </xdr:to>
    <xdr:pic>
      <xdr:nvPicPr>
        <xdr:cNvPr id="2" name="Imagen 1" descr="Recorte de pantall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88671"/>
        <a:stretch/>
      </xdr:blipFill>
      <xdr:spPr>
        <a:xfrm>
          <a:off x="15240" y="198120"/>
          <a:ext cx="1219306" cy="17526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</xdr:colOff>
      <xdr:row>5</xdr:row>
      <xdr:rowOff>7620</xdr:rowOff>
    </xdr:from>
    <xdr:to>
      <xdr:col>8</xdr:col>
      <xdr:colOff>251460</xdr:colOff>
      <xdr:row>5</xdr:row>
      <xdr:rowOff>175260</xdr:rowOff>
    </xdr:to>
    <xdr:pic>
      <xdr:nvPicPr>
        <xdr:cNvPr id="3" name="Imagen 2" descr="Recorte de pantall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23" t="36450" r="8758" b="52714"/>
        <a:stretch/>
      </xdr:blipFill>
      <xdr:spPr>
        <a:xfrm>
          <a:off x="6202680" y="922020"/>
          <a:ext cx="1013460" cy="16764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</xdr:colOff>
      <xdr:row>5</xdr:row>
      <xdr:rowOff>45720</xdr:rowOff>
    </xdr:from>
    <xdr:to>
      <xdr:col>0</xdr:col>
      <xdr:colOff>266700</xdr:colOff>
      <xdr:row>5</xdr:row>
      <xdr:rowOff>167774</xdr:rowOff>
    </xdr:to>
    <xdr:pic>
      <xdr:nvPicPr>
        <xdr:cNvPr id="4" name="Imagen 3" descr="Recorte de pantall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747" t="92111" r="40005"/>
        <a:stretch/>
      </xdr:blipFill>
      <xdr:spPr>
        <a:xfrm>
          <a:off x="7620" y="960120"/>
          <a:ext cx="259080" cy="12205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30480</xdr:rowOff>
    </xdr:from>
    <xdr:to>
      <xdr:col>0</xdr:col>
      <xdr:colOff>266700</xdr:colOff>
      <xdr:row>4</xdr:row>
      <xdr:rowOff>167640</xdr:rowOff>
    </xdr:to>
    <xdr:pic>
      <xdr:nvPicPr>
        <xdr:cNvPr id="5" name="Imagen 4" descr="Recorte de pantalla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497" t="72900" r="40630" b="18234"/>
        <a:stretch/>
      </xdr:blipFill>
      <xdr:spPr>
        <a:xfrm>
          <a:off x="0" y="762000"/>
          <a:ext cx="26670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</xdr:colOff>
      <xdr:row>8</xdr:row>
      <xdr:rowOff>22860</xdr:rowOff>
    </xdr:from>
    <xdr:to>
      <xdr:col>7</xdr:col>
      <xdr:colOff>525824</xdr:colOff>
      <xdr:row>8</xdr:row>
      <xdr:rowOff>167640</xdr:rowOff>
    </xdr:to>
    <xdr:pic>
      <xdr:nvPicPr>
        <xdr:cNvPr id="6" name="Imagen 5" descr="Recorte de pantalla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0650" b="8204"/>
        <a:stretch/>
      </xdr:blipFill>
      <xdr:spPr>
        <a:xfrm>
          <a:off x="6187440" y="1485900"/>
          <a:ext cx="510584" cy="14478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7</xdr:row>
      <xdr:rowOff>15240</xdr:rowOff>
    </xdr:from>
    <xdr:to>
      <xdr:col>7</xdr:col>
      <xdr:colOff>510584</xdr:colOff>
      <xdr:row>7</xdr:row>
      <xdr:rowOff>167640</xdr:rowOff>
    </xdr:to>
    <xdr:pic>
      <xdr:nvPicPr>
        <xdr:cNvPr id="7" name="Imagen 6" descr="Recorte de pantalla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62" t="4917" b="62298"/>
        <a:stretch/>
      </xdr:blipFill>
      <xdr:spPr>
        <a:xfrm>
          <a:off x="6210300" y="1295400"/>
          <a:ext cx="472484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</xdr:colOff>
      <xdr:row>4</xdr:row>
      <xdr:rowOff>22860</xdr:rowOff>
    </xdr:from>
    <xdr:to>
      <xdr:col>8</xdr:col>
      <xdr:colOff>655444</xdr:colOff>
      <xdr:row>4</xdr:row>
      <xdr:rowOff>175273</xdr:rowOff>
    </xdr:to>
    <xdr:pic>
      <xdr:nvPicPr>
        <xdr:cNvPr id="8" name="Imagen 7" descr="Recorte de pantalla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7440" y="754380"/>
          <a:ext cx="1432684" cy="152413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</xdr:colOff>
      <xdr:row>6</xdr:row>
      <xdr:rowOff>7620</xdr:rowOff>
    </xdr:from>
    <xdr:to>
      <xdr:col>7</xdr:col>
      <xdr:colOff>701098</xdr:colOff>
      <xdr:row>6</xdr:row>
      <xdr:rowOff>175275</xdr:rowOff>
    </xdr:to>
    <xdr:pic>
      <xdr:nvPicPr>
        <xdr:cNvPr id="9" name="Imagen 8" descr="Recorte de pantalla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2680" y="1104900"/>
          <a:ext cx="670618" cy="1676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5"/>
  <sheetViews>
    <sheetView tabSelected="1" topLeftCell="A97" zoomScale="76" zoomScaleNormal="85" workbookViewId="0">
      <selection activeCell="B126" sqref="B126"/>
    </sheetView>
  </sheetViews>
  <sheetFormatPr baseColWidth="10" defaultRowHeight="14.4" x14ac:dyDescent="0.3"/>
  <cols>
    <col min="1" max="1" width="11.5546875" customWidth="1"/>
    <col min="2" max="3" width="16.109375" customWidth="1"/>
    <col min="4" max="4" width="11.5546875" customWidth="1"/>
    <col min="8" max="8" width="11.5546875" customWidth="1"/>
  </cols>
  <sheetData>
    <row r="1" spans="1:7" x14ac:dyDescent="0.3">
      <c r="A1" s="1" t="s">
        <v>0</v>
      </c>
    </row>
    <row r="2" spans="1:7" x14ac:dyDescent="0.3">
      <c r="C2" s="2" t="s">
        <v>1</v>
      </c>
    </row>
    <row r="4" spans="1:7" x14ac:dyDescent="0.3">
      <c r="A4" t="s">
        <v>2</v>
      </c>
      <c r="F4" t="s">
        <v>5</v>
      </c>
    </row>
    <row r="5" spans="1:7" x14ac:dyDescent="0.3">
      <c r="B5" t="s">
        <v>3</v>
      </c>
      <c r="F5" s="2" t="s">
        <v>6</v>
      </c>
      <c r="G5" s="2" t="s">
        <v>7</v>
      </c>
    </row>
    <row r="6" spans="1:7" x14ac:dyDescent="0.3">
      <c r="B6" t="s">
        <v>4</v>
      </c>
      <c r="G6" s="2" t="s">
        <v>8</v>
      </c>
    </row>
    <row r="7" spans="1:7" x14ac:dyDescent="0.3">
      <c r="G7" s="2" t="s">
        <v>9</v>
      </c>
    </row>
    <row r="8" spans="1:7" x14ac:dyDescent="0.3">
      <c r="G8" s="2" t="s">
        <v>10</v>
      </c>
    </row>
    <row r="9" spans="1:7" x14ac:dyDescent="0.3">
      <c r="G9" s="2" t="s">
        <v>11</v>
      </c>
    </row>
    <row r="11" spans="1:7" x14ac:dyDescent="0.3">
      <c r="A11" t="s">
        <v>22</v>
      </c>
    </row>
    <row r="13" spans="1:7" x14ac:dyDescent="0.3">
      <c r="A13" s="3" t="s">
        <v>12</v>
      </c>
      <c r="B13" s="3"/>
      <c r="C13" s="3"/>
      <c r="E13" t="s">
        <v>20</v>
      </c>
    </row>
    <row r="14" spans="1:7" x14ac:dyDescent="0.3">
      <c r="A14" s="3" t="s">
        <v>13</v>
      </c>
      <c r="B14" s="3">
        <f>2000/0.1</f>
        <v>20000</v>
      </c>
      <c r="C14" s="3">
        <f>2000/0.6</f>
        <v>3333.3333333333335</v>
      </c>
    </row>
    <row r="15" spans="1:7" x14ac:dyDescent="0.3">
      <c r="A15" s="3" t="s">
        <v>14</v>
      </c>
      <c r="B15" s="3">
        <v>6000</v>
      </c>
      <c r="C15" s="3">
        <v>6000</v>
      </c>
    </row>
    <row r="16" spans="1:7" x14ac:dyDescent="0.3">
      <c r="A16" s="3" t="s">
        <v>15</v>
      </c>
      <c r="B16" s="3">
        <v>4000</v>
      </c>
      <c r="C16" s="3">
        <v>0</v>
      </c>
    </row>
    <row r="17" spans="1:9" x14ac:dyDescent="0.3">
      <c r="A17" s="3" t="s">
        <v>19</v>
      </c>
      <c r="B17" s="3">
        <f>MAX(B14:B16)</f>
        <v>20000</v>
      </c>
      <c r="C17" s="3">
        <f>MAX(C14:C16)</f>
        <v>6000</v>
      </c>
    </row>
    <row r="19" spans="1:9" x14ac:dyDescent="0.3">
      <c r="A19" s="2" t="s">
        <v>21</v>
      </c>
    </row>
    <row r="26" spans="1:9" x14ac:dyDescent="0.3">
      <c r="A26" s="2" t="s">
        <v>23</v>
      </c>
    </row>
    <row r="28" spans="1:9" x14ac:dyDescent="0.3">
      <c r="I28" t="s">
        <v>24</v>
      </c>
    </row>
    <row r="29" spans="1:9" x14ac:dyDescent="0.3">
      <c r="I29" s="2" t="s">
        <v>25</v>
      </c>
    </row>
    <row r="33" spans="1:21" x14ac:dyDescent="0.3">
      <c r="A33" s="3" t="s">
        <v>37</v>
      </c>
      <c r="B33" s="5">
        <f t="shared" ref="B33:O33" ca="1" si="0">RAND()</f>
        <v>0.23765027404885009</v>
      </c>
      <c r="C33" s="5">
        <f t="shared" ca="1" si="0"/>
        <v>0.33180131346116493</v>
      </c>
      <c r="D33" s="5">
        <f t="shared" ca="1" si="0"/>
        <v>0.18580626760806618</v>
      </c>
      <c r="E33" s="5">
        <f t="shared" ca="1" si="0"/>
        <v>0.21464880547581666</v>
      </c>
      <c r="F33" s="5">
        <f t="shared" ca="1" si="0"/>
        <v>0.93634645057411092</v>
      </c>
      <c r="G33" s="5">
        <f t="shared" ca="1" si="0"/>
        <v>0.94085257848536574</v>
      </c>
      <c r="H33" s="5">
        <f t="shared" ca="1" si="0"/>
        <v>0.19602314817158561</v>
      </c>
      <c r="I33" s="5">
        <f t="shared" ca="1" si="0"/>
        <v>0.24426430555487688</v>
      </c>
      <c r="J33" s="5">
        <f t="shared" ca="1" si="0"/>
        <v>0.61400391330095538</v>
      </c>
      <c r="K33" s="5">
        <f t="shared" ca="1" si="0"/>
        <v>2.4423579579044397E-2</v>
      </c>
      <c r="L33" s="5">
        <f t="shared" ca="1" si="0"/>
        <v>0.29401397151660691</v>
      </c>
      <c r="M33" s="5">
        <f t="shared" ca="1" si="0"/>
        <v>0.61285577579415529</v>
      </c>
      <c r="N33" s="5">
        <f t="shared" ca="1" si="0"/>
        <v>0.20114326256811632</v>
      </c>
      <c r="O33" s="5">
        <f t="shared" ca="1" si="0"/>
        <v>0.1054508117837476</v>
      </c>
      <c r="P33" s="5">
        <f t="shared" ref="P33" ca="1" si="1">RAND()</f>
        <v>0.74910758935047372</v>
      </c>
    </row>
    <row r="34" spans="1:21" x14ac:dyDescent="0.3">
      <c r="A34" s="3" t="s">
        <v>29</v>
      </c>
      <c r="B34" s="5">
        <f t="shared" ref="B34:N34" ca="1" si="2">RAND()</f>
        <v>0.72236017947380615</v>
      </c>
      <c r="C34" s="5">
        <f t="shared" ca="1" si="2"/>
        <v>0.15774320481166093</v>
      </c>
      <c r="D34" s="5">
        <f t="shared" ca="1" si="2"/>
        <v>0.79623938206836231</v>
      </c>
      <c r="E34" s="5">
        <f t="shared" ca="1" si="2"/>
        <v>0.10143993033990917</v>
      </c>
      <c r="F34" s="5">
        <f t="shared" ca="1" si="2"/>
        <v>0.12794731715018548</v>
      </c>
      <c r="G34" s="5">
        <f t="shared" ca="1" si="2"/>
        <v>0.71988706897057098</v>
      </c>
      <c r="H34" s="5">
        <f t="shared" ca="1" si="2"/>
        <v>0.91644816923144223</v>
      </c>
      <c r="I34" s="5">
        <f t="shared" ca="1" si="2"/>
        <v>0.60248626819447237</v>
      </c>
      <c r="J34" s="5">
        <f t="shared" ca="1" si="2"/>
        <v>0.80043836572132232</v>
      </c>
      <c r="K34" s="5">
        <f t="shared" ca="1" si="2"/>
        <v>0.60791069779881557</v>
      </c>
      <c r="L34" s="5">
        <f t="shared" ca="1" si="2"/>
        <v>0.93694525181983346</v>
      </c>
      <c r="M34" s="5">
        <f t="shared" ca="1" si="2"/>
        <v>0.8176414246453495</v>
      </c>
      <c r="N34" s="5">
        <f t="shared" ca="1" si="2"/>
        <v>0.13982748641626408</v>
      </c>
    </row>
    <row r="36" spans="1:21" x14ac:dyDescent="0.3">
      <c r="A36" s="6" t="s">
        <v>27</v>
      </c>
      <c r="B36" s="35" t="s">
        <v>26</v>
      </c>
      <c r="C36" s="35"/>
      <c r="D36" s="6" t="s">
        <v>17</v>
      </c>
      <c r="E36" s="6" t="s">
        <v>18</v>
      </c>
      <c r="F36" s="6" t="s">
        <v>13</v>
      </c>
      <c r="G36" s="6" t="s">
        <v>14</v>
      </c>
      <c r="H36" s="6" t="s">
        <v>15</v>
      </c>
      <c r="I36" s="6" t="s">
        <v>16</v>
      </c>
      <c r="J36" s="6" t="s">
        <v>28</v>
      </c>
    </row>
    <row r="37" spans="1:21" x14ac:dyDescent="0.3">
      <c r="A37" s="6" t="s">
        <v>48</v>
      </c>
      <c r="B37" s="36" t="s">
        <v>33</v>
      </c>
      <c r="C37" s="36"/>
      <c r="D37" s="6">
        <f>D45</f>
        <v>2173</v>
      </c>
      <c r="E37" s="6">
        <f>E45</f>
        <v>773</v>
      </c>
      <c r="F37" s="6" t="str">
        <f>IF(0.1*D37+0.6*E37&lt;=2000,"T","F")</f>
        <v>T</v>
      </c>
      <c r="G37" s="6" t="str">
        <f>IF(D37+E37&lt;=6000,"T","F")</f>
        <v>T</v>
      </c>
      <c r="H37" s="6" t="str">
        <f>IF(D37&lt;=4000,"T","F")</f>
        <v>T</v>
      </c>
      <c r="I37" s="6" t="str">
        <f>IF(D37&gt;=0,"T","F")</f>
        <v>T</v>
      </c>
      <c r="J37" s="6" t="str">
        <f>IF(E37&gt;=0,"T","F")</f>
        <v>T</v>
      </c>
    </row>
    <row r="38" spans="1:21" x14ac:dyDescent="0.3">
      <c r="A38" s="6" t="s">
        <v>49</v>
      </c>
      <c r="B38" s="36" t="s">
        <v>36</v>
      </c>
      <c r="C38" s="36"/>
      <c r="D38" s="6">
        <f t="shared" ref="D38:E38" si="3">D46</f>
        <v>1546</v>
      </c>
      <c r="E38" s="6">
        <f t="shared" si="3"/>
        <v>1316</v>
      </c>
      <c r="F38" s="6" t="str">
        <f t="shared" ref="F38:F41" si="4">IF(0.1*D38+0.6*E38&lt;=2000,"T","F")</f>
        <v>T</v>
      </c>
      <c r="G38" s="6" t="str">
        <f t="shared" ref="G38:G41" si="5">IF(D38+E38&lt;=6000,"T","F")</f>
        <v>T</v>
      </c>
      <c r="H38" s="6" t="str">
        <f t="shared" ref="H38:H41" si="6">IF(D38&lt;=4000,"T","F")</f>
        <v>T</v>
      </c>
      <c r="I38" s="6" t="str">
        <f t="shared" ref="I38:I41" si="7">IF(D38&gt;=0,"T","F")</f>
        <v>T</v>
      </c>
      <c r="J38" s="6" t="str">
        <f t="shared" ref="J38:J41" si="8">IF(E38&gt;=0,"T","F")</f>
        <v>T</v>
      </c>
    </row>
    <row r="39" spans="1:21" x14ac:dyDescent="0.3">
      <c r="A39" s="6" t="s">
        <v>50</v>
      </c>
      <c r="B39" s="36" t="s">
        <v>40</v>
      </c>
      <c r="C39" s="36"/>
      <c r="D39" s="6">
        <f t="shared" ref="D39:E39" si="9">D47</f>
        <v>2124</v>
      </c>
      <c r="E39" s="6">
        <f t="shared" si="9"/>
        <v>2235</v>
      </c>
      <c r="F39" s="6" t="str">
        <f t="shared" si="4"/>
        <v>T</v>
      </c>
      <c r="G39" s="6" t="str">
        <f t="shared" si="5"/>
        <v>T</v>
      </c>
      <c r="H39" s="6" t="str">
        <f t="shared" si="6"/>
        <v>T</v>
      </c>
      <c r="I39" s="6" t="str">
        <f t="shared" si="7"/>
        <v>T</v>
      </c>
      <c r="J39" s="6" t="str">
        <f t="shared" si="8"/>
        <v>T</v>
      </c>
    </row>
    <row r="40" spans="1:21" x14ac:dyDescent="0.3">
      <c r="A40" s="6" t="s">
        <v>51</v>
      </c>
      <c r="B40" s="36" t="s">
        <v>43</v>
      </c>
      <c r="C40" s="37"/>
      <c r="D40" s="6">
        <f t="shared" ref="D40:E40" si="10">D48</f>
        <v>3881</v>
      </c>
      <c r="E40" s="6">
        <f t="shared" si="10"/>
        <v>1859</v>
      </c>
      <c r="F40" s="6" t="str">
        <f t="shared" si="4"/>
        <v>T</v>
      </c>
      <c r="G40" s="6" t="str">
        <f t="shared" si="5"/>
        <v>T</v>
      </c>
      <c r="H40" s="6" t="str">
        <f t="shared" si="6"/>
        <v>T</v>
      </c>
      <c r="I40" s="6" t="str">
        <f t="shared" si="7"/>
        <v>T</v>
      </c>
      <c r="J40" s="6" t="str">
        <f t="shared" si="8"/>
        <v>T</v>
      </c>
    </row>
    <row r="41" spans="1:21" x14ac:dyDescent="0.3">
      <c r="A41" s="6" t="s">
        <v>52</v>
      </c>
      <c r="B41" s="36" t="s">
        <v>46</v>
      </c>
      <c r="C41" s="37"/>
      <c r="D41" s="6">
        <f t="shared" ref="D41:E41" si="11">D49</f>
        <v>2720</v>
      </c>
      <c r="E41" s="6">
        <f t="shared" si="11"/>
        <v>2221</v>
      </c>
      <c r="F41" s="6" t="str">
        <f t="shared" si="4"/>
        <v>T</v>
      </c>
      <c r="G41" s="6" t="str">
        <f t="shared" si="5"/>
        <v>T</v>
      </c>
      <c r="H41" s="6" t="str">
        <f t="shared" si="6"/>
        <v>T</v>
      </c>
      <c r="I41" s="6" t="str">
        <f t="shared" si="7"/>
        <v>T</v>
      </c>
      <c r="J41" s="6" t="str">
        <f t="shared" si="8"/>
        <v>T</v>
      </c>
    </row>
    <row r="43" spans="1:21" x14ac:dyDescent="0.3">
      <c r="B43" s="35" t="s">
        <v>30</v>
      </c>
      <c r="C43" s="35"/>
      <c r="D43" s="35" t="s">
        <v>30</v>
      </c>
      <c r="E43" s="35"/>
    </row>
    <row r="44" spans="1:21" x14ac:dyDescent="0.3">
      <c r="B44" s="6" t="s">
        <v>17</v>
      </c>
      <c r="C44" s="6" t="s">
        <v>18</v>
      </c>
      <c r="D44" s="6" t="s">
        <v>17</v>
      </c>
      <c r="E44" s="6" t="s">
        <v>18</v>
      </c>
    </row>
    <row r="45" spans="1:21" x14ac:dyDescent="0.3">
      <c r="B45" s="7" t="s">
        <v>31</v>
      </c>
      <c r="C45" s="7" t="s">
        <v>32</v>
      </c>
      <c r="D45" s="6">
        <v>2173</v>
      </c>
      <c r="E45" s="6">
        <v>773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 x14ac:dyDescent="0.3">
      <c r="B46" s="7" t="s">
        <v>34</v>
      </c>
      <c r="C46" s="7" t="s">
        <v>35</v>
      </c>
      <c r="D46" s="6">
        <v>1546</v>
      </c>
      <c r="E46" s="6">
        <v>1316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 x14ac:dyDescent="0.3">
      <c r="B47" s="7" t="s">
        <v>38</v>
      </c>
      <c r="C47" s="7" t="s">
        <v>39</v>
      </c>
      <c r="D47" s="6">
        <v>2124</v>
      </c>
      <c r="E47" s="6">
        <v>2235</v>
      </c>
    </row>
    <row r="48" spans="1:21" x14ac:dyDescent="0.3">
      <c r="B48" s="7" t="s">
        <v>42</v>
      </c>
      <c r="C48" s="7" t="s">
        <v>41</v>
      </c>
      <c r="D48" s="6">
        <v>3881</v>
      </c>
      <c r="E48" s="6">
        <v>1859</v>
      </c>
    </row>
    <row r="49" spans="1:13" x14ac:dyDescent="0.3">
      <c r="B49" s="7" t="s">
        <v>44</v>
      </c>
      <c r="C49" s="7" t="s">
        <v>45</v>
      </c>
      <c r="D49" s="6">
        <v>2720</v>
      </c>
      <c r="E49" s="6">
        <v>2221</v>
      </c>
    </row>
    <row r="51" spans="1:13" x14ac:dyDescent="0.3">
      <c r="A51" s="2" t="s">
        <v>47</v>
      </c>
    </row>
    <row r="53" spans="1:13" x14ac:dyDescent="0.3">
      <c r="A53" s="8" t="s">
        <v>27</v>
      </c>
      <c r="B53" s="32" t="s">
        <v>26</v>
      </c>
      <c r="C53" s="27"/>
      <c r="D53" s="6" t="s">
        <v>17</v>
      </c>
      <c r="E53" s="6" t="s">
        <v>18</v>
      </c>
      <c r="F53" s="9" t="s">
        <v>53</v>
      </c>
      <c r="G53" s="9" t="s">
        <v>54</v>
      </c>
      <c r="H53" s="9" t="s">
        <v>55</v>
      </c>
      <c r="I53" s="9" t="s">
        <v>56</v>
      </c>
      <c r="J53" s="9" t="s">
        <v>57</v>
      </c>
    </row>
    <row r="54" spans="1:13" x14ac:dyDescent="0.3">
      <c r="A54" s="8" t="s">
        <v>48</v>
      </c>
      <c r="B54" s="32" t="s">
        <v>33</v>
      </c>
      <c r="C54" s="27"/>
      <c r="D54" s="8">
        <v>2173</v>
      </c>
      <c r="E54" s="8">
        <v>773</v>
      </c>
      <c r="F54" s="10">
        <f>0.2*D54+0.5*E54</f>
        <v>821.1</v>
      </c>
      <c r="G54" s="10">
        <f>F54/F59</f>
        <v>0.12272075088180785</v>
      </c>
      <c r="H54" s="10">
        <f>G54</f>
        <v>0.12272075088180785</v>
      </c>
      <c r="I54" s="10">
        <v>0.33749315660598289</v>
      </c>
      <c r="J54" s="6" t="s">
        <v>50</v>
      </c>
    </row>
    <row r="55" spans="1:13" x14ac:dyDescent="0.3">
      <c r="A55" s="8" t="s">
        <v>49</v>
      </c>
      <c r="B55" s="32" t="s">
        <v>36</v>
      </c>
      <c r="C55" s="27"/>
      <c r="D55" s="8">
        <v>1546</v>
      </c>
      <c r="E55" s="8">
        <v>1316</v>
      </c>
      <c r="F55" s="10">
        <f t="shared" ref="F55:F58" si="12">0.2*D55+0.5*E55</f>
        <v>967.2</v>
      </c>
      <c r="G55" s="10">
        <f>F55/F59</f>
        <v>0.14455670472888146</v>
      </c>
      <c r="H55" s="10">
        <f>H54+G55</f>
        <v>0.26727745561068933</v>
      </c>
      <c r="I55" s="10">
        <v>0.82202241638038787</v>
      </c>
      <c r="J55" s="6" t="s">
        <v>52</v>
      </c>
    </row>
    <row r="56" spans="1:13" x14ac:dyDescent="0.3">
      <c r="A56" s="8" t="s">
        <v>50</v>
      </c>
      <c r="B56" s="32" t="s">
        <v>40</v>
      </c>
      <c r="C56" s="27"/>
      <c r="D56" s="8">
        <v>2124</v>
      </c>
      <c r="E56" s="8">
        <v>2235</v>
      </c>
      <c r="F56" s="10">
        <f t="shared" si="12"/>
        <v>1542.3</v>
      </c>
      <c r="G56" s="10">
        <f>F56/F59</f>
        <v>0.23051055180247504</v>
      </c>
      <c r="H56" s="10">
        <f>H55+G56</f>
        <v>0.49778800741316437</v>
      </c>
      <c r="I56" s="10">
        <v>0.96074698967936412</v>
      </c>
      <c r="J56" s="6" t="s">
        <v>52</v>
      </c>
    </row>
    <row r="57" spans="1:13" x14ac:dyDescent="0.3">
      <c r="A57" s="8" t="s">
        <v>51</v>
      </c>
      <c r="B57" s="32" t="s">
        <v>43</v>
      </c>
      <c r="C57" s="27"/>
      <c r="D57" s="8">
        <v>3881</v>
      </c>
      <c r="E57" s="8">
        <v>1859</v>
      </c>
      <c r="F57" s="10">
        <f t="shared" si="12"/>
        <v>1705.7</v>
      </c>
      <c r="G57" s="10">
        <f>F57/F59</f>
        <v>0.25493214563280925</v>
      </c>
      <c r="H57" s="10">
        <f>H56+G57</f>
        <v>0.75272015304597362</v>
      </c>
      <c r="I57" s="10">
        <v>0.64046149683610454</v>
      </c>
      <c r="J57" s="6" t="s">
        <v>51</v>
      </c>
    </row>
    <row r="58" spans="1:13" x14ac:dyDescent="0.3">
      <c r="A58" s="8" t="s">
        <v>52</v>
      </c>
      <c r="B58" s="32" t="s">
        <v>46</v>
      </c>
      <c r="C58" s="27"/>
      <c r="D58" s="8">
        <v>2720</v>
      </c>
      <c r="E58" s="8">
        <v>2221</v>
      </c>
      <c r="F58" s="10">
        <f t="shared" si="12"/>
        <v>1654.5</v>
      </c>
      <c r="G58" s="10">
        <f>F58/F59</f>
        <v>0.24727984695402641</v>
      </c>
      <c r="H58" s="10">
        <f>H57+G58</f>
        <v>1</v>
      </c>
      <c r="I58" s="10">
        <v>0.72185902976368654</v>
      </c>
      <c r="J58" s="6" t="s">
        <v>51</v>
      </c>
    </row>
    <row r="59" spans="1:13" x14ac:dyDescent="0.3">
      <c r="E59" s="6" t="s">
        <v>58</v>
      </c>
      <c r="F59" s="10">
        <f>SUM(F54:F58)</f>
        <v>6690.8</v>
      </c>
    </row>
    <row r="62" spans="1:13" x14ac:dyDescent="0.3">
      <c r="A62" s="2" t="s">
        <v>59</v>
      </c>
    </row>
    <row r="64" spans="1:13" x14ac:dyDescent="0.3">
      <c r="A64" s="6" t="s">
        <v>27</v>
      </c>
      <c r="B64" s="35" t="s">
        <v>26</v>
      </c>
      <c r="C64" s="35"/>
      <c r="D64" s="6" t="s">
        <v>17</v>
      </c>
      <c r="E64" s="6" t="s">
        <v>18</v>
      </c>
      <c r="F64" s="6" t="s">
        <v>13</v>
      </c>
      <c r="G64" s="6" t="s">
        <v>14</v>
      </c>
      <c r="H64" s="6" t="s">
        <v>15</v>
      </c>
      <c r="I64" s="6" t="s">
        <v>16</v>
      </c>
      <c r="J64" s="6" t="s">
        <v>28</v>
      </c>
      <c r="L64" t="s">
        <v>65</v>
      </c>
      <c r="M64" s="12" t="s">
        <v>68</v>
      </c>
    </row>
    <row r="65" spans="1:13" x14ac:dyDescent="0.3">
      <c r="A65" s="6" t="s">
        <v>60</v>
      </c>
      <c r="B65" s="26" t="s">
        <v>40</v>
      </c>
      <c r="C65" s="27"/>
      <c r="D65" s="8">
        <v>2124</v>
      </c>
      <c r="E65" s="8">
        <v>2235</v>
      </c>
      <c r="F65" s="6" t="str">
        <f>IF(0.1*D65+0.6*E65&lt;=2000,"T","F")</f>
        <v>T</v>
      </c>
      <c r="G65" s="6" t="str">
        <f>IF(D65+E65&lt;=6000,"T","F")</f>
        <v>T</v>
      </c>
      <c r="H65" s="6" t="str">
        <f>IF(D65&lt;=4000,"T","F")</f>
        <v>T</v>
      </c>
      <c r="I65" s="6" t="str">
        <f>IF(D65&gt;=0,"T","F")</f>
        <v>T</v>
      </c>
      <c r="J65" s="6" t="str">
        <f>IF(E65&gt;=0,"T","F")</f>
        <v>T</v>
      </c>
      <c r="L65" t="str">
        <f ca="1">IF(RAND()*10&gt;5,"Mutación","Cruce")</f>
        <v>Cruce</v>
      </c>
      <c r="M65" s="11">
        <f ca="1">RAND()*27</f>
        <v>15.189139413849057</v>
      </c>
    </row>
    <row r="66" spans="1:13" x14ac:dyDescent="0.3">
      <c r="A66" s="6" t="s">
        <v>61</v>
      </c>
      <c r="B66" s="26" t="s">
        <v>43</v>
      </c>
      <c r="C66" s="27"/>
      <c r="D66" s="8">
        <v>3881</v>
      </c>
      <c r="E66" s="8">
        <v>1859</v>
      </c>
      <c r="F66" s="6" t="str">
        <f t="shared" ref="F66:F69" si="13">IF(0.1*D66+0.6*E66&lt;=2000,"T","F")</f>
        <v>T</v>
      </c>
      <c r="G66" s="6" t="str">
        <f t="shared" ref="G66:G69" si="14">IF(D66+E66&lt;=6000,"T","F")</f>
        <v>T</v>
      </c>
      <c r="H66" s="6" t="str">
        <f t="shared" ref="H66:H69" si="15">IF(D66&lt;=4000,"T","F")</f>
        <v>T</v>
      </c>
      <c r="I66" s="6" t="str">
        <f t="shared" ref="I66:I69" si="16">IF(D66&gt;=0,"T","F")</f>
        <v>T</v>
      </c>
      <c r="J66" s="6" t="str">
        <f t="shared" ref="J66:J69" si="17">IF(E66&gt;=0,"T","F")</f>
        <v>T</v>
      </c>
      <c r="M66" s="11"/>
    </row>
    <row r="67" spans="1:13" x14ac:dyDescent="0.3">
      <c r="A67" s="6" t="s">
        <v>62</v>
      </c>
      <c r="B67" s="26" t="s">
        <v>46</v>
      </c>
      <c r="C67" s="27"/>
      <c r="D67" s="8">
        <v>2720</v>
      </c>
      <c r="E67" s="8">
        <v>2221</v>
      </c>
      <c r="F67" s="6" t="str">
        <f t="shared" si="13"/>
        <v>T</v>
      </c>
      <c r="G67" s="6" t="str">
        <f t="shared" si="14"/>
        <v>T</v>
      </c>
      <c r="H67" s="6" t="str">
        <f t="shared" si="15"/>
        <v>T</v>
      </c>
      <c r="I67" s="6" t="str">
        <f t="shared" si="16"/>
        <v>T</v>
      </c>
      <c r="J67" s="6" t="str">
        <f t="shared" si="17"/>
        <v>T</v>
      </c>
    </row>
    <row r="68" spans="1:13" x14ac:dyDescent="0.3">
      <c r="A68" s="6" t="s">
        <v>63</v>
      </c>
      <c r="B68" s="26" t="s">
        <v>73</v>
      </c>
      <c r="C68" s="27"/>
      <c r="D68" s="6">
        <f t="shared" ref="D68:E68" si="18">D76</f>
        <v>2125</v>
      </c>
      <c r="E68" s="6">
        <f t="shared" si="18"/>
        <v>1859</v>
      </c>
      <c r="F68" s="6" t="str">
        <f t="shared" si="13"/>
        <v>T</v>
      </c>
      <c r="G68" s="6" t="str">
        <f t="shared" si="14"/>
        <v>T</v>
      </c>
      <c r="H68" s="6" t="str">
        <f t="shared" si="15"/>
        <v>T</v>
      </c>
      <c r="I68" s="6" t="str">
        <f t="shared" si="16"/>
        <v>T</v>
      </c>
      <c r="J68" s="6" t="str">
        <f t="shared" si="17"/>
        <v>T</v>
      </c>
    </row>
    <row r="69" spans="1:13" x14ac:dyDescent="0.3">
      <c r="A69" s="6" t="s">
        <v>64</v>
      </c>
      <c r="B69" s="26" t="s">
        <v>69</v>
      </c>
      <c r="C69" s="27"/>
      <c r="D69" s="6">
        <f t="shared" ref="D69:E69" si="19">D77</f>
        <v>2720</v>
      </c>
      <c r="E69" s="6">
        <f t="shared" si="19"/>
        <v>2237</v>
      </c>
      <c r="F69" s="6" t="str">
        <f t="shared" si="13"/>
        <v>T</v>
      </c>
      <c r="G69" s="6" t="str">
        <f t="shared" si="14"/>
        <v>T</v>
      </c>
      <c r="H69" s="6" t="str">
        <f t="shared" si="15"/>
        <v>T</v>
      </c>
      <c r="I69" s="6" t="str">
        <f t="shared" si="16"/>
        <v>T</v>
      </c>
      <c r="J69" s="6" t="str">
        <f t="shared" si="17"/>
        <v>T</v>
      </c>
    </row>
    <row r="71" spans="1:13" x14ac:dyDescent="0.3">
      <c r="B71" s="35" t="s">
        <v>30</v>
      </c>
      <c r="C71" s="35"/>
      <c r="D71" s="35" t="s">
        <v>30</v>
      </c>
      <c r="E71" s="35"/>
      <c r="F71" s="30" t="s">
        <v>65</v>
      </c>
      <c r="G71" s="30" t="s">
        <v>68</v>
      </c>
      <c r="H71" s="31" t="s">
        <v>75</v>
      </c>
    </row>
    <row r="72" spans="1:13" x14ac:dyDescent="0.3">
      <c r="B72" s="6" t="s">
        <v>17</v>
      </c>
      <c r="C72" s="6" t="s">
        <v>18</v>
      </c>
      <c r="D72" s="6" t="s">
        <v>17</v>
      </c>
      <c r="E72" s="6" t="s">
        <v>18</v>
      </c>
      <c r="F72" s="30"/>
      <c r="G72" s="30"/>
      <c r="H72" s="31"/>
    </row>
    <row r="73" spans="1:13" x14ac:dyDescent="0.3">
      <c r="B73" s="7" t="s">
        <v>38</v>
      </c>
      <c r="C73" s="7" t="s">
        <v>39</v>
      </c>
      <c r="D73" s="6">
        <v>2124</v>
      </c>
      <c r="E73" s="6">
        <v>2235</v>
      </c>
      <c r="F73" s="8" t="s">
        <v>66</v>
      </c>
      <c r="G73" s="13" t="s">
        <v>66</v>
      </c>
      <c r="H73" s="14"/>
      <c r="I73" s="4"/>
      <c r="J73" s="4"/>
    </row>
    <row r="74" spans="1:13" x14ac:dyDescent="0.3">
      <c r="B74" s="7" t="s">
        <v>42</v>
      </c>
      <c r="C74" s="7" t="s">
        <v>41</v>
      </c>
      <c r="D74" s="6">
        <v>3881</v>
      </c>
      <c r="E74" s="6">
        <v>1859</v>
      </c>
      <c r="F74" s="8" t="s">
        <v>66</v>
      </c>
      <c r="G74" s="13" t="s">
        <v>66</v>
      </c>
      <c r="H74" s="14"/>
      <c r="I74" s="4"/>
      <c r="J74" s="4"/>
    </row>
    <row r="75" spans="1:13" x14ac:dyDescent="0.3">
      <c r="B75" s="7" t="s">
        <v>44</v>
      </c>
      <c r="C75" s="7" t="s">
        <v>45</v>
      </c>
      <c r="D75" s="6">
        <v>2720</v>
      </c>
      <c r="E75" s="6">
        <v>2221</v>
      </c>
      <c r="F75" s="8" t="s">
        <v>66</v>
      </c>
      <c r="G75" s="8" t="s">
        <v>66</v>
      </c>
      <c r="H75" s="6"/>
    </row>
    <row r="76" spans="1:13" x14ac:dyDescent="0.3">
      <c r="B76" s="7" t="s">
        <v>74</v>
      </c>
      <c r="C76" s="7" t="s">
        <v>41</v>
      </c>
      <c r="D76" s="6">
        <v>2125</v>
      </c>
      <c r="E76" s="6">
        <v>1859</v>
      </c>
      <c r="F76" s="8" t="s">
        <v>71</v>
      </c>
      <c r="G76" s="6">
        <v>14</v>
      </c>
      <c r="H76" s="6" t="s">
        <v>72</v>
      </c>
    </row>
    <row r="77" spans="1:13" x14ac:dyDescent="0.3">
      <c r="B77" s="7" t="s">
        <v>44</v>
      </c>
      <c r="C77" s="7" t="s">
        <v>70</v>
      </c>
      <c r="D77" s="6">
        <v>2720</v>
      </c>
      <c r="E77" s="6">
        <v>2237</v>
      </c>
      <c r="F77" s="8" t="s">
        <v>67</v>
      </c>
      <c r="G77" s="6">
        <v>24</v>
      </c>
      <c r="H77" s="6" t="s">
        <v>52</v>
      </c>
    </row>
    <row r="79" spans="1:13" x14ac:dyDescent="0.3">
      <c r="A79" s="2" t="s">
        <v>47</v>
      </c>
    </row>
    <row r="81" spans="1:13" x14ac:dyDescent="0.3">
      <c r="A81" s="8" t="s">
        <v>27</v>
      </c>
      <c r="B81" s="32" t="s">
        <v>26</v>
      </c>
      <c r="C81" s="27"/>
      <c r="D81" s="6" t="s">
        <v>17</v>
      </c>
      <c r="E81" s="6" t="s">
        <v>18</v>
      </c>
      <c r="F81" s="9" t="s">
        <v>53</v>
      </c>
      <c r="G81" s="9" t="s">
        <v>54</v>
      </c>
      <c r="H81" s="9" t="s">
        <v>55</v>
      </c>
      <c r="I81" s="9" t="s">
        <v>56</v>
      </c>
      <c r="J81" s="9" t="s">
        <v>76</v>
      </c>
    </row>
    <row r="82" spans="1:13" x14ac:dyDescent="0.3">
      <c r="A82" s="6" t="s">
        <v>60</v>
      </c>
      <c r="B82" s="32" t="s">
        <v>33</v>
      </c>
      <c r="C82" s="27"/>
      <c r="D82" s="8">
        <v>2124</v>
      </c>
      <c r="E82" s="8">
        <v>2235</v>
      </c>
      <c r="F82" s="10">
        <f>0.2*D82+0.5*E82</f>
        <v>1542.3</v>
      </c>
      <c r="G82" s="10">
        <f>F82/F87</f>
        <v>0.1947471431277227</v>
      </c>
      <c r="H82" s="10">
        <f>G82</f>
        <v>0.1947471431277227</v>
      </c>
      <c r="I82" s="10">
        <v>0.21197290015016035</v>
      </c>
      <c r="J82" s="6" t="s">
        <v>61</v>
      </c>
    </row>
    <row r="83" spans="1:13" x14ac:dyDescent="0.3">
      <c r="A83" s="6" t="s">
        <v>61</v>
      </c>
      <c r="B83" s="32" t="s">
        <v>36</v>
      </c>
      <c r="C83" s="27"/>
      <c r="D83" s="8">
        <v>3881</v>
      </c>
      <c r="E83" s="8">
        <v>1859</v>
      </c>
      <c r="F83" s="10">
        <f t="shared" ref="F83:F86" si="20">0.2*D83+0.5*E83</f>
        <v>1705.7</v>
      </c>
      <c r="G83" s="10">
        <f>F83/F87</f>
        <v>0.21537975882315805</v>
      </c>
      <c r="H83" s="10">
        <f>H82+G83</f>
        <v>0.41012690195088075</v>
      </c>
      <c r="I83" s="10">
        <v>0.99411238798091606</v>
      </c>
      <c r="J83" s="6" t="s">
        <v>64</v>
      </c>
    </row>
    <row r="84" spans="1:13" x14ac:dyDescent="0.3">
      <c r="A84" s="6" t="s">
        <v>62</v>
      </c>
      <c r="B84" s="32" t="s">
        <v>40</v>
      </c>
      <c r="C84" s="27"/>
      <c r="D84" s="8">
        <v>2720</v>
      </c>
      <c r="E84" s="8">
        <v>2221</v>
      </c>
      <c r="F84" s="10">
        <f t="shared" si="20"/>
        <v>1654.5</v>
      </c>
      <c r="G84" s="10">
        <f>F84/F87</f>
        <v>0.20891470421112443</v>
      </c>
      <c r="H84" s="10">
        <f>H83+G84</f>
        <v>0.61904160616200521</v>
      </c>
      <c r="I84" s="10">
        <v>0.82511539042954996</v>
      </c>
      <c r="J84" s="6" t="s">
        <v>64</v>
      </c>
    </row>
    <row r="85" spans="1:13" x14ac:dyDescent="0.3">
      <c r="A85" s="6" t="s">
        <v>63</v>
      </c>
      <c r="B85" s="32" t="s">
        <v>43</v>
      </c>
      <c r="C85" s="27"/>
      <c r="D85" s="6">
        <v>2125</v>
      </c>
      <c r="E85" s="6">
        <v>1859</v>
      </c>
      <c r="F85" s="10">
        <f t="shared" si="20"/>
        <v>1354.5</v>
      </c>
      <c r="G85" s="10">
        <f>F85/F87</f>
        <v>0.17103352484374013</v>
      </c>
      <c r="H85" s="10">
        <f>H84+G85</f>
        <v>0.79007513100574533</v>
      </c>
      <c r="I85" s="10">
        <v>0.33630823824941314</v>
      </c>
      <c r="J85" s="6" t="s">
        <v>62</v>
      </c>
    </row>
    <row r="86" spans="1:13" x14ac:dyDescent="0.3">
      <c r="A86" s="6" t="s">
        <v>64</v>
      </c>
      <c r="B86" s="32" t="s">
        <v>46</v>
      </c>
      <c r="C86" s="27"/>
      <c r="D86" s="6">
        <v>2720</v>
      </c>
      <c r="E86" s="6">
        <v>2237</v>
      </c>
      <c r="F86" s="10">
        <f t="shared" si="20"/>
        <v>1662.5</v>
      </c>
      <c r="G86" s="10">
        <f>F86/F87</f>
        <v>0.20992486899425469</v>
      </c>
      <c r="H86" s="10">
        <f>H85+G86</f>
        <v>1</v>
      </c>
      <c r="I86" s="10">
        <v>0.43910472544948531</v>
      </c>
      <c r="J86" s="6" t="s">
        <v>62</v>
      </c>
    </row>
    <row r="87" spans="1:13" x14ac:dyDescent="0.3">
      <c r="E87" s="6" t="s">
        <v>58</v>
      </c>
      <c r="F87" s="10">
        <f>SUM(F82:F86)</f>
        <v>7919.5</v>
      </c>
    </row>
    <row r="90" spans="1:13" x14ac:dyDescent="0.3">
      <c r="A90" s="2" t="s">
        <v>82</v>
      </c>
    </row>
    <row r="92" spans="1:13" x14ac:dyDescent="0.3">
      <c r="A92" s="6" t="s">
        <v>27</v>
      </c>
      <c r="B92" s="35" t="s">
        <v>26</v>
      </c>
      <c r="C92" s="35"/>
      <c r="D92" s="6" t="s">
        <v>17</v>
      </c>
      <c r="E92" s="6" t="s">
        <v>18</v>
      </c>
      <c r="F92" s="6" t="s">
        <v>13</v>
      </c>
      <c r="G92" s="6" t="s">
        <v>14</v>
      </c>
      <c r="H92" s="6" t="s">
        <v>15</v>
      </c>
      <c r="I92" s="6" t="s">
        <v>16</v>
      </c>
      <c r="J92" s="6" t="s">
        <v>28</v>
      </c>
      <c r="L92" t="s">
        <v>65</v>
      </c>
      <c r="M92" s="12" t="s">
        <v>68</v>
      </c>
    </row>
    <row r="93" spans="1:13" x14ac:dyDescent="0.3">
      <c r="A93" s="6" t="s">
        <v>77</v>
      </c>
      <c r="B93" s="26" t="s">
        <v>36</v>
      </c>
      <c r="C93" s="27"/>
      <c r="D93" s="8">
        <v>3881</v>
      </c>
      <c r="E93" s="8">
        <v>1859</v>
      </c>
      <c r="F93" s="6" t="str">
        <f>IF(0.1*D93+0.6*E93&lt;=2000,"T","F")</f>
        <v>T</v>
      </c>
      <c r="G93" s="6" t="str">
        <f>IF(D93+E93&lt;=6000,"T","F")</f>
        <v>T</v>
      </c>
      <c r="H93" s="6" t="str">
        <f>IF(D93&lt;=4000,"T","F")</f>
        <v>T</v>
      </c>
      <c r="I93" s="6" t="str">
        <f>IF(D93&gt;=0,"T","F")</f>
        <v>T</v>
      </c>
      <c r="J93" s="6" t="str">
        <f>IF(E93&gt;=0,"T","F")</f>
        <v>T</v>
      </c>
      <c r="L93" t="str">
        <f ca="1">IF(RAND()*10&gt;5,"Mutación","Cruce")</f>
        <v>Mutación</v>
      </c>
      <c r="M93" s="11">
        <f ca="1">RAND()*27</f>
        <v>0.28465771775272819</v>
      </c>
    </row>
    <row r="94" spans="1:13" x14ac:dyDescent="0.3">
      <c r="A94" s="6" t="s">
        <v>78</v>
      </c>
      <c r="B94" s="26" t="s">
        <v>40</v>
      </c>
      <c r="C94" s="27"/>
      <c r="D94" s="8">
        <v>2720</v>
      </c>
      <c r="E94" s="8">
        <v>2221</v>
      </c>
      <c r="F94" s="6" t="str">
        <f t="shared" ref="F94:F97" si="21">IF(0.1*D94+0.6*E94&lt;=2000,"T","F")</f>
        <v>T</v>
      </c>
      <c r="G94" s="6" t="str">
        <f t="shared" ref="G94:G97" si="22">IF(D94+E94&lt;=6000,"T","F")</f>
        <v>T</v>
      </c>
      <c r="H94" s="6" t="str">
        <f t="shared" ref="H94:H97" si="23">IF(D94&lt;=4000,"T","F")</f>
        <v>T</v>
      </c>
      <c r="I94" s="6" t="str">
        <f t="shared" ref="I94:I97" si="24">IF(D94&gt;=0,"T","F")</f>
        <v>T</v>
      </c>
      <c r="J94" s="6" t="str">
        <f t="shared" ref="J94:J97" si="25">IF(E94&gt;=0,"T","F")</f>
        <v>T</v>
      </c>
      <c r="M94" s="11"/>
    </row>
    <row r="95" spans="1:13" x14ac:dyDescent="0.3">
      <c r="A95" s="6" t="s">
        <v>79</v>
      </c>
      <c r="B95" s="26" t="s">
        <v>46</v>
      </c>
      <c r="C95" s="27"/>
      <c r="D95" s="6">
        <v>2720</v>
      </c>
      <c r="E95" s="6">
        <v>2237</v>
      </c>
      <c r="F95" s="6" t="str">
        <f t="shared" si="21"/>
        <v>T</v>
      </c>
      <c r="G95" s="6" t="str">
        <f t="shared" si="22"/>
        <v>T</v>
      </c>
      <c r="H95" s="6" t="str">
        <f t="shared" si="23"/>
        <v>T</v>
      </c>
      <c r="I95" s="6" t="str">
        <f t="shared" si="24"/>
        <v>T</v>
      </c>
      <c r="J95" s="6" t="str">
        <f t="shared" si="25"/>
        <v>T</v>
      </c>
    </row>
    <row r="96" spans="1:13" x14ac:dyDescent="0.3">
      <c r="A96" s="6" t="s">
        <v>80</v>
      </c>
      <c r="B96" s="26" t="s">
        <v>84</v>
      </c>
      <c r="C96" s="27"/>
      <c r="D96" s="6">
        <f t="shared" ref="D96:E96" si="26">D104</f>
        <v>1548</v>
      </c>
      <c r="E96" s="6">
        <f t="shared" si="26"/>
        <v>2235</v>
      </c>
      <c r="F96" s="6" t="str">
        <f t="shared" si="21"/>
        <v>T</v>
      </c>
      <c r="G96" s="6" t="str">
        <f t="shared" si="22"/>
        <v>T</v>
      </c>
      <c r="H96" s="6" t="str">
        <f t="shared" si="23"/>
        <v>T</v>
      </c>
      <c r="I96" s="6" t="str">
        <f t="shared" si="24"/>
        <v>T</v>
      </c>
      <c r="J96" s="6" t="str">
        <f t="shared" si="25"/>
        <v>T</v>
      </c>
    </row>
    <row r="97" spans="1:12" x14ac:dyDescent="0.3">
      <c r="A97" s="6" t="s">
        <v>81</v>
      </c>
      <c r="B97" s="26" t="s">
        <v>86</v>
      </c>
      <c r="C97" s="27"/>
      <c r="D97" s="6">
        <f t="shared" ref="D97:E97" si="27">D105</f>
        <v>2728</v>
      </c>
      <c r="E97" s="6">
        <f t="shared" si="27"/>
        <v>2221</v>
      </c>
      <c r="F97" s="6" t="str">
        <f t="shared" si="21"/>
        <v>T</v>
      </c>
      <c r="G97" s="6" t="str">
        <f t="shared" si="22"/>
        <v>T</v>
      </c>
      <c r="H97" s="6" t="str">
        <f t="shared" si="23"/>
        <v>T</v>
      </c>
      <c r="I97" s="6" t="str">
        <f t="shared" si="24"/>
        <v>T</v>
      </c>
      <c r="J97" s="6" t="str">
        <f t="shared" si="25"/>
        <v>T</v>
      </c>
      <c r="L97" s="1"/>
    </row>
    <row r="99" spans="1:12" x14ac:dyDescent="0.3">
      <c r="B99" s="35" t="s">
        <v>30</v>
      </c>
      <c r="C99" s="35"/>
      <c r="D99" s="35" t="s">
        <v>30</v>
      </c>
      <c r="E99" s="35"/>
      <c r="F99" s="30" t="s">
        <v>65</v>
      </c>
      <c r="G99" s="30" t="s">
        <v>68</v>
      </c>
      <c r="H99" s="31" t="s">
        <v>75</v>
      </c>
    </row>
    <row r="100" spans="1:12" x14ac:dyDescent="0.3">
      <c r="B100" s="6" t="s">
        <v>17</v>
      </c>
      <c r="C100" s="6" t="s">
        <v>18</v>
      </c>
      <c r="D100" s="6" t="s">
        <v>17</v>
      </c>
      <c r="E100" s="6" t="s">
        <v>18</v>
      </c>
      <c r="F100" s="30"/>
      <c r="G100" s="30"/>
      <c r="H100" s="31"/>
    </row>
    <row r="101" spans="1:12" x14ac:dyDescent="0.3">
      <c r="B101" s="7" t="s">
        <v>34</v>
      </c>
      <c r="C101" s="7" t="s">
        <v>35</v>
      </c>
      <c r="D101" s="6">
        <v>1546</v>
      </c>
      <c r="E101" s="6">
        <v>1316</v>
      </c>
      <c r="F101" s="8" t="s">
        <v>66</v>
      </c>
      <c r="G101" s="13" t="s">
        <v>66</v>
      </c>
      <c r="H101" s="14"/>
      <c r="I101" s="4"/>
      <c r="J101" s="4"/>
    </row>
    <row r="102" spans="1:12" x14ac:dyDescent="0.3">
      <c r="B102" s="7" t="s">
        <v>38</v>
      </c>
      <c r="C102" s="7" t="s">
        <v>39</v>
      </c>
      <c r="D102" s="6">
        <v>2124</v>
      </c>
      <c r="E102" s="6">
        <v>2235</v>
      </c>
      <c r="F102" s="8" t="s">
        <v>66</v>
      </c>
      <c r="G102" s="13" t="s">
        <v>66</v>
      </c>
      <c r="H102" s="14"/>
      <c r="I102" s="4"/>
      <c r="J102" s="4"/>
    </row>
    <row r="103" spans="1:12" x14ac:dyDescent="0.3">
      <c r="B103" s="7" t="s">
        <v>44</v>
      </c>
      <c r="C103" s="7" t="s">
        <v>70</v>
      </c>
      <c r="D103" s="6">
        <v>2720</v>
      </c>
      <c r="E103" s="6">
        <v>2237</v>
      </c>
      <c r="F103" s="8" t="s">
        <v>66</v>
      </c>
      <c r="G103" s="8" t="s">
        <v>66</v>
      </c>
      <c r="H103" s="6"/>
      <c r="L103" s="1"/>
    </row>
    <row r="104" spans="1:12" x14ac:dyDescent="0.3">
      <c r="B104" s="7" t="s">
        <v>85</v>
      </c>
      <c r="C104" s="7" t="s">
        <v>39</v>
      </c>
      <c r="D104" s="6">
        <v>1548</v>
      </c>
      <c r="E104" s="6">
        <v>2235</v>
      </c>
      <c r="F104" s="8" t="s">
        <v>71</v>
      </c>
      <c r="G104" s="6">
        <v>10</v>
      </c>
      <c r="H104" s="6" t="s">
        <v>83</v>
      </c>
    </row>
    <row r="105" spans="1:12" x14ac:dyDescent="0.3">
      <c r="B105" s="7" t="s">
        <v>87</v>
      </c>
      <c r="C105" s="7" t="s">
        <v>45</v>
      </c>
      <c r="D105" s="6">
        <v>2728</v>
      </c>
      <c r="E105" s="6">
        <v>2221</v>
      </c>
      <c r="F105" s="8" t="s">
        <v>67</v>
      </c>
      <c r="G105" s="6">
        <v>12</v>
      </c>
      <c r="H105" s="6" t="s">
        <v>64</v>
      </c>
    </row>
    <row r="107" spans="1:12" x14ac:dyDescent="0.3">
      <c r="A107" s="2" t="s">
        <v>47</v>
      </c>
    </row>
    <row r="109" spans="1:12" x14ac:dyDescent="0.3">
      <c r="A109" s="8" t="s">
        <v>27</v>
      </c>
      <c r="B109" s="32" t="s">
        <v>26</v>
      </c>
      <c r="C109" s="27"/>
      <c r="D109" s="6" t="s">
        <v>17</v>
      </c>
      <c r="E109" s="6" t="s">
        <v>18</v>
      </c>
      <c r="F109" s="9" t="s">
        <v>53</v>
      </c>
      <c r="G109" s="9" t="s">
        <v>54</v>
      </c>
      <c r="H109" s="9" t="s">
        <v>55</v>
      </c>
      <c r="I109" s="9" t="s">
        <v>56</v>
      </c>
      <c r="J109" s="9" t="s">
        <v>76</v>
      </c>
    </row>
    <row r="110" spans="1:12" x14ac:dyDescent="0.3">
      <c r="A110" s="21" t="s">
        <v>77</v>
      </c>
      <c r="B110" s="33" t="s">
        <v>36</v>
      </c>
      <c r="C110" s="34"/>
      <c r="D110" s="9">
        <v>3881</v>
      </c>
      <c r="E110" s="9">
        <v>1859</v>
      </c>
      <c r="F110" s="22">
        <f>0.2*D110+0.5*E110</f>
        <v>1705.7</v>
      </c>
      <c r="G110" s="22">
        <f>F110/F115</f>
        <v>0.2104269729456322</v>
      </c>
      <c r="H110" s="22">
        <f>G110</f>
        <v>0.2104269729456322</v>
      </c>
      <c r="I110" s="22">
        <v>0.2595844651573761</v>
      </c>
      <c r="J110" s="21" t="s">
        <v>78</v>
      </c>
    </row>
    <row r="111" spans="1:12" x14ac:dyDescent="0.3">
      <c r="A111" s="6" t="s">
        <v>78</v>
      </c>
      <c r="B111" s="26" t="s">
        <v>40</v>
      </c>
      <c r="C111" s="27"/>
      <c r="D111" s="8">
        <v>2720</v>
      </c>
      <c r="E111" s="8">
        <v>2221</v>
      </c>
      <c r="F111" s="10">
        <f t="shared" ref="F111:F114" si="28">0.2*D111+0.5*E111</f>
        <v>1654.5</v>
      </c>
      <c r="G111" s="10">
        <f>F111/F115</f>
        <v>0.20411058611628569</v>
      </c>
      <c r="H111" s="10">
        <f>H110+G111</f>
        <v>0.41453755906191792</v>
      </c>
      <c r="I111" s="10">
        <v>0.50122092908795157</v>
      </c>
      <c r="J111" s="6" t="s">
        <v>79</v>
      </c>
    </row>
    <row r="112" spans="1:12" x14ac:dyDescent="0.3">
      <c r="A112" s="23" t="s">
        <v>79</v>
      </c>
      <c r="B112" s="28" t="s">
        <v>46</v>
      </c>
      <c r="C112" s="29"/>
      <c r="D112" s="23">
        <v>2720</v>
      </c>
      <c r="E112" s="23">
        <v>2237</v>
      </c>
      <c r="F112" s="24">
        <f t="shared" si="28"/>
        <v>1662.5</v>
      </c>
      <c r="G112" s="24">
        <f>F112/F115</f>
        <v>0.20509752155837108</v>
      </c>
      <c r="H112" s="24">
        <f>H111+G112</f>
        <v>0.61963508062028905</v>
      </c>
      <c r="I112" s="24">
        <v>0.21554893216354676</v>
      </c>
      <c r="J112" s="23" t="s">
        <v>78</v>
      </c>
    </row>
    <row r="113" spans="1:10" x14ac:dyDescent="0.3">
      <c r="A113" s="6" t="s">
        <v>80</v>
      </c>
      <c r="B113" s="26" t="s">
        <v>84</v>
      </c>
      <c r="C113" s="27"/>
      <c r="D113" s="6">
        <v>1548</v>
      </c>
      <c r="E113" s="6">
        <v>2235</v>
      </c>
      <c r="F113" s="10">
        <f t="shared" si="28"/>
        <v>1427.1</v>
      </c>
      <c r="G113" s="10">
        <f>F113/F115</f>
        <v>0.17605694617500833</v>
      </c>
      <c r="H113" s="10">
        <f>H112+G113</f>
        <v>0.79569202679529738</v>
      </c>
      <c r="I113" s="10">
        <v>0.43710054322453973</v>
      </c>
      <c r="J113" s="6" t="s">
        <v>79</v>
      </c>
    </row>
    <row r="114" spans="1:10" x14ac:dyDescent="0.3">
      <c r="A114" s="6" t="s">
        <v>81</v>
      </c>
      <c r="B114" s="26" t="s">
        <v>86</v>
      </c>
      <c r="C114" s="27"/>
      <c r="D114" s="6">
        <v>2728</v>
      </c>
      <c r="E114" s="6">
        <v>2221</v>
      </c>
      <c r="F114" s="10">
        <f t="shared" si="28"/>
        <v>1656.1</v>
      </c>
      <c r="G114" s="10">
        <f>F114/F115</f>
        <v>0.20430797320470276</v>
      </c>
      <c r="H114" s="10">
        <f>H113+G114</f>
        <v>1.0000000000000002</v>
      </c>
      <c r="I114" s="10">
        <v>0.74044162752641896</v>
      </c>
      <c r="J114" s="6" t="s">
        <v>80</v>
      </c>
    </row>
    <row r="115" spans="1:10" x14ac:dyDescent="0.3">
      <c r="E115" s="6" t="s">
        <v>58</v>
      </c>
      <c r="F115" s="10">
        <f>SUM(F110:F114)</f>
        <v>8105.9</v>
      </c>
    </row>
    <row r="117" spans="1:10" x14ac:dyDescent="0.3">
      <c r="A117" s="15" t="s">
        <v>128</v>
      </c>
    </row>
    <row r="118" spans="1:10" x14ac:dyDescent="0.3">
      <c r="A118" s="25" t="s">
        <v>17</v>
      </c>
      <c r="B118" s="25">
        <v>2720</v>
      </c>
    </row>
    <row r="119" spans="1:10" x14ac:dyDescent="0.3">
      <c r="A119" s="25" t="s">
        <v>18</v>
      </c>
      <c r="B119" s="25">
        <v>2237</v>
      </c>
    </row>
    <row r="120" spans="1:10" x14ac:dyDescent="0.3">
      <c r="A120" s="25" t="s">
        <v>53</v>
      </c>
      <c r="B120" s="25">
        <v>1662.5</v>
      </c>
    </row>
    <row r="122" spans="1:10" x14ac:dyDescent="0.3">
      <c r="A122" t="s">
        <v>129</v>
      </c>
    </row>
    <row r="123" spans="1:10" x14ac:dyDescent="0.3">
      <c r="A123" s="25" t="s">
        <v>17</v>
      </c>
      <c r="B123" s="25">
        <v>3200</v>
      </c>
    </row>
    <row r="124" spans="1:10" x14ac:dyDescent="0.3">
      <c r="A124" s="25" t="s">
        <v>18</v>
      </c>
      <c r="B124" s="25">
        <v>2800</v>
      </c>
    </row>
    <row r="125" spans="1:10" x14ac:dyDescent="0.3">
      <c r="A125" s="25" t="s">
        <v>53</v>
      </c>
      <c r="B125" s="25">
        <v>2040</v>
      </c>
    </row>
  </sheetData>
  <mergeCells count="48">
    <mergeCell ref="B36:C36"/>
    <mergeCell ref="B37:C37"/>
    <mergeCell ref="B39:C39"/>
    <mergeCell ref="B38:C38"/>
    <mergeCell ref="B64:C64"/>
    <mergeCell ref="B43:C43"/>
    <mergeCell ref="D43:E43"/>
    <mergeCell ref="B40:C40"/>
    <mergeCell ref="B41:C41"/>
    <mergeCell ref="B53:C53"/>
    <mergeCell ref="B54:C54"/>
    <mergeCell ref="B55:C55"/>
    <mergeCell ref="B56:C56"/>
    <mergeCell ref="B57:C57"/>
    <mergeCell ref="B58:C58"/>
    <mergeCell ref="B65:C65"/>
    <mergeCell ref="B66:C66"/>
    <mergeCell ref="B67:C67"/>
    <mergeCell ref="B68:C68"/>
    <mergeCell ref="B69:C69"/>
    <mergeCell ref="B93:C93"/>
    <mergeCell ref="D71:E71"/>
    <mergeCell ref="F71:F72"/>
    <mergeCell ref="G71:G72"/>
    <mergeCell ref="H71:H72"/>
    <mergeCell ref="B81:C81"/>
    <mergeCell ref="B82:C82"/>
    <mergeCell ref="B71:C71"/>
    <mergeCell ref="B83:C83"/>
    <mergeCell ref="B84:C84"/>
    <mergeCell ref="B85:C85"/>
    <mergeCell ref="B86:C86"/>
    <mergeCell ref="B92:C92"/>
    <mergeCell ref="G99:G100"/>
    <mergeCell ref="H99:H100"/>
    <mergeCell ref="B109:C109"/>
    <mergeCell ref="B110:C110"/>
    <mergeCell ref="B94:C94"/>
    <mergeCell ref="B95:C95"/>
    <mergeCell ref="B96:C96"/>
    <mergeCell ref="B97:C97"/>
    <mergeCell ref="B99:C99"/>
    <mergeCell ref="D99:E99"/>
    <mergeCell ref="B111:C111"/>
    <mergeCell ref="B112:C112"/>
    <mergeCell ref="B113:C113"/>
    <mergeCell ref="B114:C114"/>
    <mergeCell ref="F99:F10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showGridLines="0" workbookViewId="0"/>
  </sheetViews>
  <sheetFormatPr baseColWidth="10" defaultRowHeight="14.4" x14ac:dyDescent="0.3"/>
  <cols>
    <col min="1" max="1" width="2.33203125" customWidth="1"/>
    <col min="2" max="2" width="6.109375" customWidth="1"/>
    <col min="3" max="3" width="7.88671875" customWidth="1"/>
    <col min="4" max="4" width="14.77734375" bestFit="1" customWidth="1"/>
    <col min="5" max="5" width="13.21875" customWidth="1"/>
    <col min="6" max="6" width="12.21875" customWidth="1"/>
    <col min="7" max="7" width="7.6640625" customWidth="1"/>
  </cols>
  <sheetData>
    <row r="1" spans="1:5" x14ac:dyDescent="0.3">
      <c r="A1" s="2" t="s">
        <v>89</v>
      </c>
    </row>
    <row r="2" spans="1:5" x14ac:dyDescent="0.3">
      <c r="A2" s="2" t="s">
        <v>90</v>
      </c>
    </row>
    <row r="3" spans="1:5" x14ac:dyDescent="0.3">
      <c r="A3" s="2" t="s">
        <v>91</v>
      </c>
    </row>
    <row r="4" spans="1:5" x14ac:dyDescent="0.3">
      <c r="A4" s="2" t="s">
        <v>92</v>
      </c>
    </row>
    <row r="5" spans="1:5" x14ac:dyDescent="0.3">
      <c r="A5" s="2" t="s">
        <v>93</v>
      </c>
    </row>
    <row r="6" spans="1:5" x14ac:dyDescent="0.3">
      <c r="A6" s="2"/>
      <c r="B6" t="s">
        <v>94</v>
      </c>
    </row>
    <row r="7" spans="1:5" x14ac:dyDescent="0.3">
      <c r="A7" s="2"/>
      <c r="B7" t="s">
        <v>95</v>
      </c>
    </row>
    <row r="8" spans="1:5" x14ac:dyDescent="0.3">
      <c r="A8" s="2"/>
      <c r="B8" t="s">
        <v>96</v>
      </c>
    </row>
    <row r="9" spans="1:5" x14ac:dyDescent="0.3">
      <c r="A9" s="2" t="s">
        <v>97</v>
      </c>
    </row>
    <row r="10" spans="1:5" x14ac:dyDescent="0.3">
      <c r="B10" t="s">
        <v>98</v>
      </c>
    </row>
    <row r="11" spans="1:5" x14ac:dyDescent="0.3">
      <c r="B11" t="s">
        <v>99</v>
      </c>
    </row>
    <row r="12" spans="1:5" x14ac:dyDescent="0.3">
      <c r="B12" t="s">
        <v>100</v>
      </c>
    </row>
    <row r="14" spans="1:5" ht="15" thickBot="1" x14ac:dyDescent="0.35">
      <c r="A14" t="s">
        <v>101</v>
      </c>
    </row>
    <row r="15" spans="1:5" ht="15" thickBot="1" x14ac:dyDescent="0.35">
      <c r="B15" s="17" t="s">
        <v>102</v>
      </c>
      <c r="C15" s="17" t="s">
        <v>103</v>
      </c>
      <c r="D15" s="17" t="s">
        <v>104</v>
      </c>
      <c r="E15" s="17" t="s">
        <v>105</v>
      </c>
    </row>
    <row r="16" spans="1:5" ht="15" thickBot="1" x14ac:dyDescent="0.35">
      <c r="B16" s="16" t="s">
        <v>113</v>
      </c>
      <c r="C16" s="16" t="s">
        <v>53</v>
      </c>
      <c r="D16" s="19">
        <v>0</v>
      </c>
      <c r="E16" s="19">
        <v>2040</v>
      </c>
    </row>
    <row r="19" spans="1:7" ht="15" thickBot="1" x14ac:dyDescent="0.35">
      <c r="A19" t="s">
        <v>106</v>
      </c>
    </row>
    <row r="20" spans="1:7" ht="15" thickBot="1" x14ac:dyDescent="0.35">
      <c r="B20" s="17" t="s">
        <v>102</v>
      </c>
      <c r="C20" s="17" t="s">
        <v>103</v>
      </c>
      <c r="D20" s="17" t="s">
        <v>104</v>
      </c>
      <c r="E20" s="17" t="s">
        <v>105</v>
      </c>
      <c r="F20" s="17" t="s">
        <v>107</v>
      </c>
    </row>
    <row r="21" spans="1:7" x14ac:dyDescent="0.3">
      <c r="B21" s="18" t="s">
        <v>114</v>
      </c>
      <c r="C21" s="18" t="s">
        <v>17</v>
      </c>
      <c r="D21" s="20">
        <v>0</v>
      </c>
      <c r="E21" s="20">
        <v>3199.9999999999991</v>
      </c>
      <c r="F21" s="18" t="s">
        <v>115</v>
      </c>
    </row>
    <row r="22" spans="1:7" ht="15" thickBot="1" x14ac:dyDescent="0.35">
      <c r="B22" s="16" t="s">
        <v>116</v>
      </c>
      <c r="C22" s="16" t="s">
        <v>18</v>
      </c>
      <c r="D22" s="19">
        <v>0</v>
      </c>
      <c r="E22" s="19">
        <v>2800</v>
      </c>
      <c r="F22" s="16" t="s">
        <v>115</v>
      </c>
    </row>
    <row r="25" spans="1:7" ht="15" thickBot="1" x14ac:dyDescent="0.35">
      <c r="A25" t="s">
        <v>108</v>
      </c>
    </row>
    <row r="26" spans="1:7" ht="15" thickBot="1" x14ac:dyDescent="0.35">
      <c r="B26" s="17" t="s">
        <v>102</v>
      </c>
      <c r="C26" s="17" t="s">
        <v>103</v>
      </c>
      <c r="D26" s="17" t="s">
        <v>109</v>
      </c>
      <c r="E26" s="17" t="s">
        <v>110</v>
      </c>
      <c r="F26" s="17" t="s">
        <v>111</v>
      </c>
      <c r="G26" s="17" t="s">
        <v>112</v>
      </c>
    </row>
    <row r="27" spans="1:7" x14ac:dyDescent="0.3">
      <c r="B27" s="18" t="s">
        <v>117</v>
      </c>
      <c r="C27" s="18" t="s">
        <v>118</v>
      </c>
      <c r="D27" s="20">
        <v>2000</v>
      </c>
      <c r="E27" s="18" t="s">
        <v>119</v>
      </c>
      <c r="F27" s="18" t="s">
        <v>120</v>
      </c>
      <c r="G27" s="18">
        <v>0</v>
      </c>
    </row>
    <row r="28" spans="1:7" x14ac:dyDescent="0.3">
      <c r="B28" s="18" t="s">
        <v>121</v>
      </c>
      <c r="C28" s="18" t="s">
        <v>122</v>
      </c>
      <c r="D28" s="20">
        <v>5999.9999999999991</v>
      </c>
      <c r="E28" s="18" t="s">
        <v>123</v>
      </c>
      <c r="F28" s="18" t="s">
        <v>120</v>
      </c>
      <c r="G28" s="18">
        <v>0</v>
      </c>
    </row>
    <row r="29" spans="1:7" ht="15" thickBot="1" x14ac:dyDescent="0.35">
      <c r="B29" s="16" t="s">
        <v>124</v>
      </c>
      <c r="C29" s="16" t="s">
        <v>125</v>
      </c>
      <c r="D29" s="19">
        <v>3199.9999999999991</v>
      </c>
      <c r="E29" s="16" t="s">
        <v>126</v>
      </c>
      <c r="F29" s="16" t="s">
        <v>127</v>
      </c>
      <c r="G29" s="16">
        <v>800.00000000000091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"/>
  <sheetViews>
    <sheetView workbookViewId="0">
      <selection activeCell="A14" sqref="A14:B14"/>
    </sheetView>
  </sheetViews>
  <sheetFormatPr baseColWidth="10" defaultRowHeight="14.4" x14ac:dyDescent="0.3"/>
  <sheetData>
    <row r="1" spans="1:7" x14ac:dyDescent="0.3">
      <c r="A1" s="1" t="s">
        <v>0</v>
      </c>
    </row>
    <row r="2" spans="1:7" x14ac:dyDescent="0.3">
      <c r="C2" s="2" t="s">
        <v>1</v>
      </c>
    </row>
    <row r="4" spans="1:7" x14ac:dyDescent="0.3">
      <c r="A4" t="s">
        <v>2</v>
      </c>
      <c r="F4" t="s">
        <v>5</v>
      </c>
    </row>
    <row r="5" spans="1:7" x14ac:dyDescent="0.3">
      <c r="B5" t="s">
        <v>3</v>
      </c>
      <c r="F5" s="2" t="s">
        <v>6</v>
      </c>
      <c r="G5" s="2" t="s">
        <v>7</v>
      </c>
    </row>
    <row r="6" spans="1:7" x14ac:dyDescent="0.3">
      <c r="B6" t="s">
        <v>4</v>
      </c>
      <c r="G6" s="2" t="s">
        <v>8</v>
      </c>
    </row>
    <row r="7" spans="1:7" x14ac:dyDescent="0.3">
      <c r="G7" s="2" t="s">
        <v>9</v>
      </c>
    </row>
    <row r="8" spans="1:7" x14ac:dyDescent="0.3">
      <c r="G8" s="2" t="s">
        <v>10</v>
      </c>
    </row>
    <row r="9" spans="1:7" x14ac:dyDescent="0.3">
      <c r="G9" s="2" t="s">
        <v>11</v>
      </c>
    </row>
    <row r="11" spans="1:7" x14ac:dyDescent="0.3">
      <c r="A11" t="s">
        <v>88</v>
      </c>
    </row>
    <row r="13" spans="1:7" x14ac:dyDescent="0.3">
      <c r="A13" t="s">
        <v>17</v>
      </c>
      <c r="B13" t="s">
        <v>18</v>
      </c>
      <c r="C13" t="s">
        <v>53</v>
      </c>
    </row>
    <row r="14" spans="1:7" x14ac:dyDescent="0.3">
      <c r="A14">
        <v>3200.0000000000005</v>
      </c>
      <c r="B14">
        <v>2800</v>
      </c>
      <c r="C14">
        <f>0.2*A14+0.5*B14</f>
        <v>2040</v>
      </c>
    </row>
    <row r="16" spans="1:7" x14ac:dyDescent="0.3">
      <c r="A16" s="2" t="s">
        <v>7</v>
      </c>
      <c r="B16">
        <f>0.1*A14+0.6*B14</f>
        <v>2000</v>
      </c>
      <c r="C16">
        <v>2000</v>
      </c>
    </row>
    <row r="17" spans="1:3" x14ac:dyDescent="0.3">
      <c r="A17" s="2" t="s">
        <v>8</v>
      </c>
      <c r="B17">
        <f>A14+B14</f>
        <v>6000</v>
      </c>
      <c r="C17">
        <v>6000</v>
      </c>
    </row>
    <row r="18" spans="1:3" x14ac:dyDescent="0.3">
      <c r="A18" s="2" t="s">
        <v>9</v>
      </c>
      <c r="B18">
        <f>A14</f>
        <v>3200.0000000000005</v>
      </c>
      <c r="C18">
        <v>4000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Informe de respuestas 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Castillo</dc:creator>
  <cp:lastModifiedBy>Ivan García Cano</cp:lastModifiedBy>
  <dcterms:created xsi:type="dcterms:W3CDTF">2020-12-03T18:58:05Z</dcterms:created>
  <dcterms:modified xsi:type="dcterms:W3CDTF">2020-12-05T08:30:48Z</dcterms:modified>
</cp:coreProperties>
</file>