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7.png" ContentType="image/png"/>
  <Override PartName="/xl/media/image8.png" ContentType="image/png"/>
  <Override PartName="/xl/media/image9.png" ContentType="image/png"/>
  <Override PartName="/xl/media/image25.png" ContentType="image/png"/>
  <Override PartName="/xl/media/image24.png" ContentType="image/png"/>
  <Override PartName="/xl/media/image23.png" ContentType="image/png"/>
  <Override PartName="/xl/media/image22.png" ContentType="image/png"/>
  <Override PartName="/xl/media/image21.png" ContentType="image/png"/>
  <Override PartName="/xl/media/image20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Informe de respuestas 1" sheetId="2" state="visible" r:id="rId3"/>
    <sheet name="Hoja2" sheetId="3" state="visible" r:id="rId4"/>
  </sheets>
  <definedNames>
    <definedName function="false" hidden="false" localSheetId="2" name="solver_adj" vbProcedure="false">Hoja2!$A$14:$B$14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2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lhs1" vbProcedure="false">Hoja2!$B$16</definedName>
    <definedName function="false" hidden="false" localSheetId="2" name="solver_lhs2" vbProcedure="false">Hoja2!$B$17</definedName>
    <definedName function="false" hidden="false" localSheetId="2" name="solver_lhs3" vbProcedure="false">Hoja2!$B$18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3</definedName>
    <definedName function="false" hidden="false" localSheetId="2" name="solver_nwt" vbProcedure="false">1</definedName>
    <definedName function="false" hidden="false" localSheetId="2" name="solver_opt" vbProcedure="false">Hoja2!$C$14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el1" vbProcedure="false">1</definedName>
    <definedName function="false" hidden="false" localSheetId="2" name="solver_rel2" vbProcedure="false">1</definedName>
    <definedName function="false" hidden="false" localSheetId="2" name="solver_rel3" vbProcedure="false">1</definedName>
    <definedName function="false" hidden="false" localSheetId="2" name="solver_rhs1" vbProcedure="false">Hoja2!$C$16</definedName>
    <definedName function="false" hidden="false" localSheetId="2" name="solver_rhs2" vbProcedure="false">Hoja2!$C$17</definedName>
    <definedName function="false" hidden="false" localSheetId="2" name="solver_rhs3" vbProcedure="false">Hoja2!$C$18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1</definedName>
    <definedName function="false" hidden="false" localSheetId="2" name="solver_val" vbProcedure="false">0</definedName>
    <definedName function="false" hidden="false" localSheetId="2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<sst xmlns="http://schemas.openxmlformats.org/spreadsheetml/2006/main" count="317" uniqueCount="130">
  <si>
    <t xml:space="preserve">Sea la función objetivo definida como sigue</t>
  </si>
  <si>
    <t xml:space="preserve">(Max)</t>
  </si>
  <si>
    <t xml:space="preserve">Donde</t>
  </si>
  <si>
    <t xml:space="preserve">Sean las restricciones del sistema como siguen</t>
  </si>
  <si>
    <t xml:space="preserve">La cantidad de botellas de cerveza clara</t>
  </si>
  <si>
    <t xml:space="preserve">s.a.</t>
  </si>
  <si>
    <t xml:space="preserve">r1:</t>
  </si>
  <si>
    <t xml:space="preserve">La cantidad de botellas de cerveza oscura</t>
  </si>
  <si>
    <t xml:space="preserve">r2:</t>
  </si>
  <si>
    <t xml:space="preserve">r3:</t>
  </si>
  <si>
    <t xml:space="preserve">r4:</t>
  </si>
  <si>
    <t xml:space="preserve">r5:</t>
  </si>
  <si>
    <t xml:space="preserve">Calculamos ahora los límites aj y bj para cada variabla tendremos lo siguiente</t>
  </si>
  <si>
    <t xml:space="preserve">Restricción</t>
  </si>
  <si>
    <t xml:space="preserve">Obtenemos lo siguiente</t>
  </si>
  <si>
    <t xml:space="preserve">r1</t>
  </si>
  <si>
    <t xml:space="preserve">r2</t>
  </si>
  <si>
    <t xml:space="preserve">r3</t>
  </si>
  <si>
    <t xml:space="preserve">MAX</t>
  </si>
  <si>
    <t xml:space="preserve">Calculando la cadena de cromosomas para cada variable tendremos lo siguiente</t>
  </si>
  <si>
    <t xml:space="preserve">Verificando que se cumpla el tamaño de la cadena de cromosomas para cada variable tendremos lo siguiente</t>
  </si>
  <si>
    <t xml:space="preserve">La cadena de cromosomas es de </t>
  </si>
  <si>
    <t xml:space="preserve">28 bits</t>
  </si>
  <si>
    <t xml:space="preserve">Vector I -&gt;</t>
  </si>
  <si>
    <t xml:space="preserve">Vector II -&gt;</t>
  </si>
  <si>
    <t xml:space="preserve">ID</t>
  </si>
  <si>
    <t xml:space="preserve">Vector</t>
  </si>
  <si>
    <t xml:space="preserve">x1</t>
  </si>
  <si>
    <t xml:space="preserve">x2</t>
  </si>
  <si>
    <t xml:space="preserve">r4</t>
  </si>
  <si>
    <t xml:space="preserve">r5</t>
  </si>
  <si>
    <t xml:space="preserve">V1</t>
  </si>
  <si>
    <t xml:space="preserve">0001000011111010001100000101</t>
  </si>
  <si>
    <t xml:space="preserve">V2</t>
  </si>
  <si>
    <t xml:space="preserve">0000110000010100010100100100</t>
  </si>
  <si>
    <t xml:space="preserve">V3</t>
  </si>
  <si>
    <t xml:space="preserve">0001000010011000100010111011</t>
  </si>
  <si>
    <t xml:space="preserve">V4</t>
  </si>
  <si>
    <t xml:space="preserve">0001111001010010011101000011</t>
  </si>
  <si>
    <t xml:space="preserve">V5</t>
  </si>
  <si>
    <t xml:space="preserve">0001010101000000100010101101</t>
  </si>
  <si>
    <t xml:space="preserve">Subcadenas</t>
  </si>
  <si>
    <t xml:space="preserve">000100001111101</t>
  </si>
  <si>
    <t xml:space="preserve">0001100000101</t>
  </si>
  <si>
    <t xml:space="preserve">000011000001010</t>
  </si>
  <si>
    <t xml:space="preserve">0010100100100</t>
  </si>
  <si>
    <t xml:space="preserve">000100001001100</t>
  </si>
  <si>
    <t xml:space="preserve">0100010111011</t>
  </si>
  <si>
    <t xml:space="preserve">000111100101001</t>
  </si>
  <si>
    <t xml:space="preserve">0011101000011</t>
  </si>
  <si>
    <t xml:space="preserve">000101010100000</t>
  </si>
  <si>
    <t xml:space="preserve">0100010101101</t>
  </si>
  <si>
    <t xml:space="preserve">Dado que se han cumplido todas las restricciones procedemos a iterar</t>
  </si>
  <si>
    <t xml:space="preserve">Z</t>
  </si>
  <si>
    <t xml:space="preserve">%Z</t>
  </si>
  <si>
    <t xml:space="preserve">%Z (acum)</t>
  </si>
  <si>
    <t xml:space="preserve">Aleatorio[0,1]</t>
  </si>
  <si>
    <t xml:space="preserve">2a Población</t>
  </si>
  <si>
    <t xml:space="preserve">SUM Z</t>
  </si>
  <si>
    <t xml:space="preserve">Procedemos ahora a plantear la 2a población</t>
  </si>
  <si>
    <t xml:space="preserve">Operación</t>
  </si>
  <si>
    <t xml:space="preserve">Posición</t>
  </si>
  <si>
    <t xml:space="preserve">V1'</t>
  </si>
  <si>
    <t xml:space="preserve">V2'</t>
  </si>
  <si>
    <t xml:space="preserve">V3'</t>
  </si>
  <si>
    <t xml:space="preserve">V4'</t>
  </si>
  <si>
    <t xml:space="preserve">0001000010011010011101000011</t>
  </si>
  <si>
    <t xml:space="preserve">V5'</t>
  </si>
  <si>
    <t xml:space="preserve">0001010101000000100010111101</t>
  </si>
  <si>
    <t xml:space="preserve">Vectores empleados</t>
  </si>
  <si>
    <t xml:space="preserve">-</t>
  </si>
  <si>
    <t xml:space="preserve">000100001001101</t>
  </si>
  <si>
    <t xml:space="preserve">Cruce</t>
  </si>
  <si>
    <t xml:space="preserve">V3 y V4</t>
  </si>
  <si>
    <t xml:space="preserve">0100010111101</t>
  </si>
  <si>
    <t xml:space="preserve">Mutación</t>
  </si>
  <si>
    <t xml:space="preserve">3a Población</t>
  </si>
  <si>
    <t xml:space="preserve">Procedemos ahora a plantear la 3a población</t>
  </si>
  <si>
    <t xml:space="preserve">V1''</t>
  </si>
  <si>
    <t xml:space="preserve">V2''</t>
  </si>
  <si>
    <t xml:space="preserve">V3''</t>
  </si>
  <si>
    <t xml:space="preserve">V4''</t>
  </si>
  <si>
    <t xml:space="preserve">0000110000011000100010111011</t>
  </si>
  <si>
    <t xml:space="preserve">V5''</t>
  </si>
  <si>
    <t xml:space="preserve">0001010101010000100010101101</t>
  </si>
  <si>
    <t xml:space="preserve">000011000001100</t>
  </si>
  <si>
    <t xml:space="preserve">V2' y V3'</t>
  </si>
  <si>
    <t xml:space="preserve">000101010101000</t>
  </si>
  <si>
    <t xml:space="preserve">Dado que se han repetido dos vectores, elegiremos el vector con mejor aptitud, que es el vector V3'', tal que </t>
  </si>
  <si>
    <t xml:space="preserve">Solución obtenida por solver</t>
  </si>
  <si>
    <t xml:space="preserve">Microsoft Excel 15.0 Informe de respuestas</t>
  </si>
  <si>
    <t xml:space="preserve">Hoja de cálculo: [genetico.xlsx]Hoja2</t>
  </si>
  <si>
    <t xml:space="preserve">Informe creado: 03/12/2020 07:38:35 p. m.</t>
  </si>
  <si>
    <t xml:space="preserve">Resultado: Solver encontró una solución. Se cumplen todas las restricciones y condiciones óptimas.</t>
  </si>
  <si>
    <t xml:space="preserve">Motor de Solver</t>
  </si>
  <si>
    <t xml:space="preserve">Motor: GRG Nonlinear</t>
  </si>
  <si>
    <t xml:space="preserve">Tiempo de la solución: 0.031 segundos.</t>
  </si>
  <si>
    <t xml:space="preserve">Iteraciones: 3 Subproblemas: 0</t>
  </si>
  <si>
    <t xml:space="preserve">Opciones de Solver</t>
  </si>
  <si>
    <t xml:space="preserve">Tiempo máximo Ilimitado,  Iteraciones Ilimitado, Precision 0.000001, Usar escala automática</t>
  </si>
  <si>
    <t xml:space="preserve"> Convergencia 0.0001, Tamaño de población 100, Valor de inicialización aleatorio 0, Adelantada de derivados, Requerir límites</t>
  </si>
  <si>
    <t xml:space="preserve">Máximo de subproblemas Ilimitado, Máximo de soluciones de enteros Ilimitado, Tolerancia de enteros 1%, Asumir no negativo</t>
  </si>
  <si>
    <t xml:space="preserve">Celda objetivo (Máx)</t>
  </si>
  <si>
    <t xml:space="preserve">Celda</t>
  </si>
  <si>
    <t xml:space="preserve">Nombre</t>
  </si>
  <si>
    <t xml:space="preserve">Valor original</t>
  </si>
  <si>
    <t xml:space="preserve">Valor final</t>
  </si>
  <si>
    <t xml:space="preserve">$C$14</t>
  </si>
  <si>
    <t xml:space="preserve">Celdas de variables</t>
  </si>
  <si>
    <t xml:space="preserve">Entero</t>
  </si>
  <si>
    <t xml:space="preserve">$A$14</t>
  </si>
  <si>
    <t xml:space="preserve">Continuar</t>
  </si>
  <si>
    <t xml:space="preserve">$B$14</t>
  </si>
  <si>
    <t xml:space="preserve">Restricciones</t>
  </si>
  <si>
    <t xml:space="preserve">Valor de la celda</t>
  </si>
  <si>
    <t xml:space="preserve">Fórmula</t>
  </si>
  <si>
    <t xml:space="preserve">Estado</t>
  </si>
  <si>
    <t xml:space="preserve">Demora</t>
  </si>
  <si>
    <t xml:space="preserve">$B$16</t>
  </si>
  <si>
    <t xml:space="preserve">r1: x2</t>
  </si>
  <si>
    <t xml:space="preserve">$B$16&lt;=$C$16</t>
  </si>
  <si>
    <t xml:space="preserve">Vinculante</t>
  </si>
  <si>
    <t xml:space="preserve">$B$17</t>
  </si>
  <si>
    <t xml:space="preserve">r2: x2</t>
  </si>
  <si>
    <t xml:space="preserve">$B$17&lt;=$C$17</t>
  </si>
  <si>
    <t xml:space="preserve">$B$18</t>
  </si>
  <si>
    <t xml:space="preserve">r3: x2</t>
  </si>
  <si>
    <t xml:space="preserve">$B$18&lt;=$C$18</t>
  </si>
  <si>
    <t xml:space="preserve">No vinculante</t>
  </si>
  <si>
    <t xml:space="preserve">Resolviendo por Solver tendremos lo siguiente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</si>
</sst>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808080"/>
      </top>
      <bottom style="medium">
        <color rgb="FF808080"/>
      </bottom>
      <diagonal/>
    </border>
    <border diagonalUp="false" diagonalDown="false">
      <left/>
      <right/>
      <top style="thin">
        <color rgb="FF808080"/>
      </top>
      <bottom style="medium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<Relationship Id="rId3" Type="http://schemas.openxmlformats.org/officeDocument/2006/relationships/image" Target="../media/image20.png"/><Relationship Id="rId4" Type="http://schemas.openxmlformats.org/officeDocument/2006/relationships/image" Target="../media/image21.png"/><Relationship Id="rId5" Type="http://schemas.openxmlformats.org/officeDocument/2006/relationships/image" Target="../media/image22.png"/><Relationship Id="rId6" Type="http://schemas.openxmlformats.org/officeDocument/2006/relationships/image" Target="../media/image23.png"/><Relationship Id="rId7" Type="http://schemas.openxmlformats.org/officeDocument/2006/relationships/image" Target="../media/image24.png"/><Relationship Id="rId8" Type="http://schemas.openxmlformats.org/officeDocument/2006/relationships/image" Target="../media/image2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15120</xdr:colOff>
      <xdr:row>1</xdr:row>
      <xdr:rowOff>15120</xdr:rowOff>
    </xdr:from>
    <xdr:to>
      <xdr:col>1</xdr:col>
      <xdr:colOff>442080</xdr:colOff>
      <xdr:row>2</xdr:row>
      <xdr:rowOff>7200</xdr:rowOff>
    </xdr:to>
    <xdr:pic>
      <xdr:nvPicPr>
        <xdr:cNvPr id="0" name="Imagen 1" descr=""/>
        <xdr:cNvPicPr/>
      </xdr:nvPicPr>
      <xdr:blipFill>
        <a:blip r:embed="rId1"/>
        <a:srcRect l="0" t="0" r="0" b="88667"/>
        <a:stretch/>
      </xdr:blipFill>
      <xdr:spPr>
        <a:xfrm>
          <a:off x="15120" y="198000"/>
          <a:ext cx="1242000" cy="17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5</xdr:row>
      <xdr:rowOff>7560</xdr:rowOff>
    </xdr:from>
    <xdr:to>
      <xdr:col>8</xdr:col>
      <xdr:colOff>251280</xdr:colOff>
      <xdr:row>5</xdr:row>
      <xdr:rowOff>174960</xdr:rowOff>
    </xdr:to>
    <xdr:pic>
      <xdr:nvPicPr>
        <xdr:cNvPr id="1" name="Imagen 2" descr=""/>
        <xdr:cNvPicPr/>
      </xdr:nvPicPr>
      <xdr:blipFill>
        <a:blip r:embed="rId2"/>
        <a:srcRect l="8122" t="36444" r="8771" b="52711"/>
        <a:stretch/>
      </xdr:blipFill>
      <xdr:spPr>
        <a:xfrm>
          <a:off x="6193800" y="921960"/>
          <a:ext cx="1036080" cy="16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7560</xdr:colOff>
      <xdr:row>5</xdr:row>
      <xdr:rowOff>45720</xdr:rowOff>
    </xdr:from>
    <xdr:to>
      <xdr:col>0</xdr:col>
      <xdr:colOff>266400</xdr:colOff>
      <xdr:row>5</xdr:row>
      <xdr:rowOff>167400</xdr:rowOff>
    </xdr:to>
    <xdr:pic>
      <xdr:nvPicPr>
        <xdr:cNvPr id="2" name="Imagen 4" descr=""/>
        <xdr:cNvPicPr/>
      </xdr:nvPicPr>
      <xdr:blipFill>
        <a:blip r:embed="rId3"/>
        <a:srcRect l="38748" t="92111" r="40018" b="0"/>
        <a:stretch/>
      </xdr:blipFill>
      <xdr:spPr>
        <a:xfrm>
          <a:off x="7560" y="960120"/>
          <a:ext cx="258840" cy="12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30600</xdr:rowOff>
    </xdr:from>
    <xdr:to>
      <xdr:col>0</xdr:col>
      <xdr:colOff>266400</xdr:colOff>
      <xdr:row>4</xdr:row>
      <xdr:rowOff>167400</xdr:rowOff>
    </xdr:to>
    <xdr:pic>
      <xdr:nvPicPr>
        <xdr:cNvPr id="3" name="Imagen 5" descr=""/>
        <xdr:cNvPicPr/>
      </xdr:nvPicPr>
      <xdr:blipFill>
        <a:blip r:embed="rId4"/>
        <a:srcRect l="37507" t="72911" r="40638" b="18245"/>
        <a:stretch/>
      </xdr:blipFill>
      <xdr:spPr>
        <a:xfrm>
          <a:off x="0" y="762120"/>
          <a:ext cx="26640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15120</xdr:colOff>
      <xdr:row>8</xdr:row>
      <xdr:rowOff>23040</xdr:rowOff>
    </xdr:from>
    <xdr:to>
      <xdr:col>7</xdr:col>
      <xdr:colOff>525240</xdr:colOff>
      <xdr:row>8</xdr:row>
      <xdr:rowOff>167400</xdr:rowOff>
    </xdr:to>
    <xdr:pic>
      <xdr:nvPicPr>
        <xdr:cNvPr id="4" name="Imagen 7" descr=""/>
        <xdr:cNvPicPr/>
      </xdr:nvPicPr>
      <xdr:blipFill>
        <a:blip r:embed="rId5"/>
        <a:srcRect l="0" t="60651" r="0" b="8211"/>
        <a:stretch/>
      </xdr:blipFill>
      <xdr:spPr>
        <a:xfrm>
          <a:off x="6178320" y="1486080"/>
          <a:ext cx="510120" cy="14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7</xdr:row>
      <xdr:rowOff>15120</xdr:rowOff>
    </xdr:from>
    <xdr:to>
      <xdr:col>7</xdr:col>
      <xdr:colOff>510120</xdr:colOff>
      <xdr:row>7</xdr:row>
      <xdr:rowOff>167040</xdr:rowOff>
    </xdr:to>
    <xdr:pic>
      <xdr:nvPicPr>
        <xdr:cNvPr id="5" name="Imagen 8" descr=""/>
        <xdr:cNvPicPr/>
      </xdr:nvPicPr>
      <xdr:blipFill>
        <a:blip r:embed="rId6"/>
        <a:srcRect l="7475" t="4880" r="0" b="62277"/>
        <a:stretch/>
      </xdr:blipFill>
      <xdr:spPr>
        <a:xfrm>
          <a:off x="6201360" y="1295280"/>
          <a:ext cx="4719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15120</xdr:colOff>
      <xdr:row>4</xdr:row>
      <xdr:rowOff>23040</xdr:rowOff>
    </xdr:from>
    <xdr:to>
      <xdr:col>8</xdr:col>
      <xdr:colOff>654840</xdr:colOff>
      <xdr:row>4</xdr:row>
      <xdr:rowOff>174960</xdr:rowOff>
    </xdr:to>
    <xdr:pic>
      <xdr:nvPicPr>
        <xdr:cNvPr id="6" name="Imagen 10" descr=""/>
        <xdr:cNvPicPr/>
      </xdr:nvPicPr>
      <xdr:blipFill>
        <a:blip r:embed="rId7"/>
        <a:stretch/>
      </xdr:blipFill>
      <xdr:spPr>
        <a:xfrm>
          <a:off x="6178320" y="754560"/>
          <a:ext cx="14551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6</xdr:row>
      <xdr:rowOff>7560</xdr:rowOff>
    </xdr:from>
    <xdr:to>
      <xdr:col>7</xdr:col>
      <xdr:colOff>700920</xdr:colOff>
      <xdr:row>6</xdr:row>
      <xdr:rowOff>174960</xdr:rowOff>
    </xdr:to>
    <xdr:pic>
      <xdr:nvPicPr>
        <xdr:cNvPr id="7" name="Imagen 12" descr=""/>
        <xdr:cNvPicPr/>
      </xdr:nvPicPr>
      <xdr:blipFill>
        <a:blip r:embed="rId8"/>
        <a:stretch/>
      </xdr:blipFill>
      <xdr:spPr>
        <a:xfrm>
          <a:off x="6193800" y="1104840"/>
          <a:ext cx="670320" cy="16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343440</xdr:colOff>
      <xdr:row>12</xdr:row>
      <xdr:rowOff>15120</xdr:rowOff>
    </xdr:from>
    <xdr:to>
      <xdr:col>1</xdr:col>
      <xdr:colOff>510840</xdr:colOff>
      <xdr:row>12</xdr:row>
      <xdr:rowOff>159480</xdr:rowOff>
    </xdr:to>
    <xdr:pic>
      <xdr:nvPicPr>
        <xdr:cNvPr id="8" name="Imagen 13" descr=""/>
        <xdr:cNvPicPr/>
      </xdr:nvPicPr>
      <xdr:blipFill>
        <a:blip r:embed="rId9"/>
        <a:srcRect l="7475" t="4880" r="59732" b="63904"/>
        <a:stretch/>
      </xdr:blipFill>
      <xdr:spPr>
        <a:xfrm>
          <a:off x="1158480" y="2209680"/>
          <a:ext cx="167400" cy="14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289440</xdr:colOff>
      <xdr:row>12</xdr:row>
      <xdr:rowOff>7560</xdr:rowOff>
    </xdr:from>
    <xdr:to>
      <xdr:col>2</xdr:col>
      <xdr:colOff>510120</xdr:colOff>
      <xdr:row>12</xdr:row>
      <xdr:rowOff>174960</xdr:rowOff>
    </xdr:to>
    <xdr:pic>
      <xdr:nvPicPr>
        <xdr:cNvPr id="9" name="Imagen 14" descr=""/>
        <xdr:cNvPicPr/>
      </xdr:nvPicPr>
      <xdr:blipFill>
        <a:blip r:embed="rId10"/>
        <a:srcRect l="0" t="60651" r="56700" b="3253"/>
        <a:stretch/>
      </xdr:blipFill>
      <xdr:spPr>
        <a:xfrm>
          <a:off x="2241360" y="2202120"/>
          <a:ext cx="220680" cy="16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15120</xdr:colOff>
      <xdr:row>14</xdr:row>
      <xdr:rowOff>7560</xdr:rowOff>
    </xdr:from>
    <xdr:to>
      <xdr:col>5</xdr:col>
      <xdr:colOff>281520</xdr:colOff>
      <xdr:row>14</xdr:row>
      <xdr:rowOff>174960</xdr:rowOff>
    </xdr:to>
    <xdr:pic>
      <xdr:nvPicPr>
        <xdr:cNvPr id="10" name="Imagen 17" descr=""/>
        <xdr:cNvPicPr/>
      </xdr:nvPicPr>
      <xdr:blipFill>
        <a:blip r:embed="rId11"/>
        <a:stretch/>
      </xdr:blipFill>
      <xdr:spPr>
        <a:xfrm>
          <a:off x="3918960" y="2567880"/>
          <a:ext cx="1019520" cy="16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7560</xdr:colOff>
      <xdr:row>16</xdr:row>
      <xdr:rowOff>7560</xdr:rowOff>
    </xdr:from>
    <xdr:to>
      <xdr:col>5</xdr:col>
      <xdr:colOff>190080</xdr:colOff>
      <xdr:row>16</xdr:row>
      <xdr:rowOff>159480</xdr:rowOff>
    </xdr:to>
    <xdr:pic>
      <xdr:nvPicPr>
        <xdr:cNvPr id="11" name="Imagen 18" descr=""/>
        <xdr:cNvPicPr/>
      </xdr:nvPicPr>
      <xdr:blipFill>
        <a:blip r:embed="rId12"/>
        <a:srcRect l="0" t="0" r="0" b="16732"/>
        <a:stretch/>
      </xdr:blipFill>
      <xdr:spPr>
        <a:xfrm>
          <a:off x="3911400" y="2933640"/>
          <a:ext cx="93564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45720</xdr:rowOff>
    </xdr:from>
    <xdr:to>
      <xdr:col>4</xdr:col>
      <xdr:colOff>281880</xdr:colOff>
      <xdr:row>23</xdr:row>
      <xdr:rowOff>151920</xdr:rowOff>
    </xdr:to>
    <xdr:pic>
      <xdr:nvPicPr>
        <xdr:cNvPr id="12" name="Imagen 22" descr=""/>
        <xdr:cNvPicPr/>
      </xdr:nvPicPr>
      <xdr:blipFill>
        <a:blip r:embed="rId13"/>
        <a:stretch/>
      </xdr:blipFill>
      <xdr:spPr>
        <a:xfrm>
          <a:off x="0" y="4069080"/>
          <a:ext cx="4185720" cy="28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23040</xdr:rowOff>
    </xdr:from>
    <xdr:to>
      <xdr:col>4</xdr:col>
      <xdr:colOff>396360</xdr:colOff>
      <xdr:row>20</xdr:row>
      <xdr:rowOff>159840</xdr:rowOff>
    </xdr:to>
    <xdr:pic>
      <xdr:nvPicPr>
        <xdr:cNvPr id="13" name="Imagen 24" descr=""/>
        <xdr:cNvPicPr/>
      </xdr:nvPicPr>
      <xdr:blipFill>
        <a:blip r:embed="rId14"/>
        <a:stretch/>
      </xdr:blipFill>
      <xdr:spPr>
        <a:xfrm>
          <a:off x="0" y="3497760"/>
          <a:ext cx="4300200" cy="319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30600</xdr:colOff>
      <xdr:row>25</xdr:row>
      <xdr:rowOff>7560</xdr:rowOff>
    </xdr:from>
    <xdr:to>
      <xdr:col>10</xdr:col>
      <xdr:colOff>91440</xdr:colOff>
      <xdr:row>25</xdr:row>
      <xdr:rowOff>182520</xdr:rowOff>
    </xdr:to>
    <xdr:pic>
      <xdr:nvPicPr>
        <xdr:cNvPr id="14" name="Imagen 25" descr=""/>
        <xdr:cNvPicPr/>
      </xdr:nvPicPr>
      <xdr:blipFill>
        <a:blip r:embed="rId15"/>
        <a:stretch/>
      </xdr:blipFill>
      <xdr:spPr>
        <a:xfrm>
          <a:off x="7009200" y="4579560"/>
          <a:ext cx="1567080" cy="17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30600</xdr:rowOff>
    </xdr:from>
    <xdr:to>
      <xdr:col>1</xdr:col>
      <xdr:colOff>1044000</xdr:colOff>
      <xdr:row>30</xdr:row>
      <xdr:rowOff>7560</xdr:rowOff>
    </xdr:to>
    <xdr:pic>
      <xdr:nvPicPr>
        <xdr:cNvPr id="15" name="Imagen 26" descr=""/>
        <xdr:cNvPicPr/>
      </xdr:nvPicPr>
      <xdr:blipFill>
        <a:blip r:embed="rId16"/>
        <a:stretch/>
      </xdr:blipFill>
      <xdr:spPr>
        <a:xfrm>
          <a:off x="0" y="4968360"/>
          <a:ext cx="1859040" cy="52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23040</xdr:colOff>
      <xdr:row>27</xdr:row>
      <xdr:rowOff>38160</xdr:rowOff>
    </xdr:from>
    <xdr:to>
      <xdr:col>6</xdr:col>
      <xdr:colOff>304920</xdr:colOff>
      <xdr:row>30</xdr:row>
      <xdr:rowOff>68400</xdr:rowOff>
    </xdr:to>
    <xdr:pic>
      <xdr:nvPicPr>
        <xdr:cNvPr id="16" name="Imagen 27" descr=""/>
        <xdr:cNvPicPr/>
      </xdr:nvPicPr>
      <xdr:blipFill>
        <a:blip r:embed="rId17"/>
        <a:stretch/>
      </xdr:blipFill>
      <xdr:spPr>
        <a:xfrm>
          <a:off x="3926880" y="4975920"/>
          <a:ext cx="1788120" cy="57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15120</xdr:colOff>
      <xdr:row>1</xdr:row>
      <xdr:rowOff>15120</xdr:rowOff>
    </xdr:from>
    <xdr:to>
      <xdr:col>1</xdr:col>
      <xdr:colOff>441720</xdr:colOff>
      <xdr:row>2</xdr:row>
      <xdr:rowOff>7200</xdr:rowOff>
    </xdr:to>
    <xdr:pic>
      <xdr:nvPicPr>
        <xdr:cNvPr id="17" name="Imagen 1" descr=""/>
        <xdr:cNvPicPr/>
      </xdr:nvPicPr>
      <xdr:blipFill>
        <a:blip r:embed="rId1"/>
        <a:srcRect l="0" t="0" r="0" b="88667"/>
        <a:stretch/>
      </xdr:blipFill>
      <xdr:spPr>
        <a:xfrm>
          <a:off x="15120" y="198000"/>
          <a:ext cx="1179360" cy="17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5</xdr:row>
      <xdr:rowOff>7560</xdr:rowOff>
    </xdr:from>
    <xdr:to>
      <xdr:col>8</xdr:col>
      <xdr:colOff>251280</xdr:colOff>
      <xdr:row>5</xdr:row>
      <xdr:rowOff>174960</xdr:rowOff>
    </xdr:to>
    <xdr:pic>
      <xdr:nvPicPr>
        <xdr:cNvPr id="18" name="Imagen 2" descr=""/>
        <xdr:cNvPicPr/>
      </xdr:nvPicPr>
      <xdr:blipFill>
        <a:blip r:embed="rId2"/>
        <a:srcRect l="8122" t="36444" r="8771" b="52711"/>
        <a:stretch/>
      </xdr:blipFill>
      <xdr:spPr>
        <a:xfrm>
          <a:off x="5302080" y="921960"/>
          <a:ext cx="973800" cy="167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7560</xdr:colOff>
      <xdr:row>5</xdr:row>
      <xdr:rowOff>45720</xdr:rowOff>
    </xdr:from>
    <xdr:to>
      <xdr:col>0</xdr:col>
      <xdr:colOff>266400</xdr:colOff>
      <xdr:row>5</xdr:row>
      <xdr:rowOff>167400</xdr:rowOff>
    </xdr:to>
    <xdr:pic>
      <xdr:nvPicPr>
        <xdr:cNvPr id="19" name="Imagen 3" descr=""/>
        <xdr:cNvPicPr/>
      </xdr:nvPicPr>
      <xdr:blipFill>
        <a:blip r:embed="rId3"/>
        <a:srcRect l="38748" t="92111" r="40018" b="0"/>
        <a:stretch/>
      </xdr:blipFill>
      <xdr:spPr>
        <a:xfrm>
          <a:off x="7560" y="960120"/>
          <a:ext cx="258840" cy="12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30600</xdr:rowOff>
    </xdr:from>
    <xdr:to>
      <xdr:col>0</xdr:col>
      <xdr:colOff>266400</xdr:colOff>
      <xdr:row>4</xdr:row>
      <xdr:rowOff>167400</xdr:rowOff>
    </xdr:to>
    <xdr:pic>
      <xdr:nvPicPr>
        <xdr:cNvPr id="20" name="Imagen 4" descr=""/>
        <xdr:cNvPicPr/>
      </xdr:nvPicPr>
      <xdr:blipFill>
        <a:blip r:embed="rId4"/>
        <a:srcRect l="37507" t="72911" r="40638" b="18245"/>
        <a:stretch/>
      </xdr:blipFill>
      <xdr:spPr>
        <a:xfrm>
          <a:off x="0" y="762120"/>
          <a:ext cx="266400" cy="1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15120</xdr:colOff>
      <xdr:row>8</xdr:row>
      <xdr:rowOff>23040</xdr:rowOff>
    </xdr:from>
    <xdr:to>
      <xdr:col>7</xdr:col>
      <xdr:colOff>525240</xdr:colOff>
      <xdr:row>8</xdr:row>
      <xdr:rowOff>167400</xdr:rowOff>
    </xdr:to>
    <xdr:pic>
      <xdr:nvPicPr>
        <xdr:cNvPr id="21" name="Imagen 5" descr=""/>
        <xdr:cNvPicPr/>
      </xdr:nvPicPr>
      <xdr:blipFill>
        <a:blip r:embed="rId5"/>
        <a:srcRect l="0" t="60651" r="0" b="8211"/>
        <a:stretch/>
      </xdr:blipFill>
      <xdr:spPr>
        <a:xfrm>
          <a:off x="5286600" y="1486080"/>
          <a:ext cx="510120" cy="14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38160</xdr:colOff>
      <xdr:row>7</xdr:row>
      <xdr:rowOff>15120</xdr:rowOff>
    </xdr:from>
    <xdr:to>
      <xdr:col>7</xdr:col>
      <xdr:colOff>510120</xdr:colOff>
      <xdr:row>7</xdr:row>
      <xdr:rowOff>167040</xdr:rowOff>
    </xdr:to>
    <xdr:pic>
      <xdr:nvPicPr>
        <xdr:cNvPr id="22" name="Imagen 6" descr=""/>
        <xdr:cNvPicPr/>
      </xdr:nvPicPr>
      <xdr:blipFill>
        <a:blip r:embed="rId6"/>
        <a:srcRect l="7475" t="4880" r="0" b="62277"/>
        <a:stretch/>
      </xdr:blipFill>
      <xdr:spPr>
        <a:xfrm>
          <a:off x="5309640" y="1295280"/>
          <a:ext cx="47196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15120</xdr:colOff>
      <xdr:row>4</xdr:row>
      <xdr:rowOff>23040</xdr:rowOff>
    </xdr:from>
    <xdr:to>
      <xdr:col>8</xdr:col>
      <xdr:colOff>654840</xdr:colOff>
      <xdr:row>4</xdr:row>
      <xdr:rowOff>174960</xdr:rowOff>
    </xdr:to>
    <xdr:pic>
      <xdr:nvPicPr>
        <xdr:cNvPr id="23" name="Imagen 7" descr=""/>
        <xdr:cNvPicPr/>
      </xdr:nvPicPr>
      <xdr:blipFill>
        <a:blip r:embed="rId7"/>
        <a:stretch/>
      </xdr:blipFill>
      <xdr:spPr>
        <a:xfrm>
          <a:off x="5286600" y="754560"/>
          <a:ext cx="139284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30600</xdr:colOff>
      <xdr:row>6</xdr:row>
      <xdr:rowOff>7560</xdr:rowOff>
    </xdr:from>
    <xdr:to>
      <xdr:col>7</xdr:col>
      <xdr:colOff>700920</xdr:colOff>
      <xdr:row>6</xdr:row>
      <xdr:rowOff>174960</xdr:rowOff>
    </xdr:to>
    <xdr:pic>
      <xdr:nvPicPr>
        <xdr:cNvPr id="24" name="Imagen 8" descr=""/>
        <xdr:cNvPicPr/>
      </xdr:nvPicPr>
      <xdr:blipFill>
        <a:blip r:embed="rId8"/>
        <a:stretch/>
      </xdr:blipFill>
      <xdr:spPr>
        <a:xfrm>
          <a:off x="5302080" y="1104840"/>
          <a:ext cx="670320" cy="167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5"/>
  <sheetViews>
    <sheetView showFormulas="false" showGridLines="true" showRowColHeaders="true" showZeros="true" rightToLeft="false" tabSelected="true" showOutlineSymbols="true" defaultGridColor="true" view="normal" topLeftCell="A73" colorId="64" zoomScale="75" zoomScaleNormal="75" zoomScalePageLayoutView="100" workbookViewId="0">
      <selection pane="topLeft" activeCell="D93" activeCellId="0" sqref="D93"/>
    </sheetView>
  </sheetViews>
  <sheetFormatPr defaultRowHeight="14.4" zeroHeight="false" outlineLevelRow="0" outlineLevelCol="0"/>
  <cols>
    <col collapsed="false" customWidth="true" hidden="false" outlineLevel="0" max="1" min="1" style="0" width="11.56"/>
    <col collapsed="false" customWidth="true" hidden="false" outlineLevel="0" max="3" min="2" style="0" width="16.11"/>
    <col collapsed="false" customWidth="true" hidden="false" outlineLevel="0" max="4" min="4" style="0" width="11.56"/>
    <col collapsed="false" customWidth="true" hidden="false" outlineLevel="0" max="7" min="5" style="0" width="10.67"/>
    <col collapsed="false" customWidth="true" hidden="false" outlineLevel="0" max="8" min="8" style="0" width="11.56"/>
    <col collapsed="false" customWidth="true" hidden="false" outlineLevel="0" max="1025" min="9" style="0" width="10.67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C2" s="2" t="s">
        <v>1</v>
      </c>
    </row>
    <row r="4" customFormat="false" ht="14.4" hidden="false" customHeight="false" outlineLevel="0" collapsed="false">
      <c r="A4" s="0" t="s">
        <v>2</v>
      </c>
      <c r="F4" s="0" t="s">
        <v>3</v>
      </c>
    </row>
    <row r="5" customFormat="false" ht="14.4" hidden="false" customHeight="false" outlineLevel="0" collapsed="false">
      <c r="B5" s="0" t="s">
        <v>4</v>
      </c>
      <c r="F5" s="2" t="s">
        <v>5</v>
      </c>
      <c r="G5" s="2" t="s">
        <v>6</v>
      </c>
    </row>
    <row r="6" customFormat="false" ht="14.4" hidden="false" customHeight="false" outlineLevel="0" collapsed="false">
      <c r="B6" s="0" t="s">
        <v>7</v>
      </c>
      <c r="G6" s="2" t="s">
        <v>8</v>
      </c>
    </row>
    <row r="7" customFormat="false" ht="14.4" hidden="false" customHeight="false" outlineLevel="0" collapsed="false">
      <c r="G7" s="2" t="s">
        <v>9</v>
      </c>
    </row>
    <row r="8" customFormat="false" ht="14.4" hidden="false" customHeight="false" outlineLevel="0" collapsed="false">
      <c r="G8" s="2" t="s">
        <v>10</v>
      </c>
    </row>
    <row r="9" customFormat="false" ht="14.4" hidden="false" customHeight="false" outlineLevel="0" collapsed="false">
      <c r="G9" s="2" t="s">
        <v>11</v>
      </c>
    </row>
    <row r="11" customFormat="false" ht="14.4" hidden="false" customHeight="false" outlineLevel="0" collapsed="false">
      <c r="A11" s="0" t="s">
        <v>12</v>
      </c>
    </row>
    <row r="13" customFormat="false" ht="14.4" hidden="false" customHeight="false" outlineLevel="0" collapsed="false">
      <c r="A13" s="3" t="s">
        <v>13</v>
      </c>
      <c r="B13" s="3"/>
      <c r="C13" s="3"/>
      <c r="E13" s="0" t="s">
        <v>14</v>
      </c>
    </row>
    <row r="14" customFormat="false" ht="14.4" hidden="false" customHeight="false" outlineLevel="0" collapsed="false">
      <c r="A14" s="3" t="s">
        <v>15</v>
      </c>
      <c r="B14" s="3" t="n">
        <f aca="false">2000/0.1</f>
        <v>20000</v>
      </c>
      <c r="C14" s="3" t="n">
        <f aca="false">2000/0.6</f>
        <v>3333.33333333333</v>
      </c>
    </row>
    <row r="15" customFormat="false" ht="14.4" hidden="false" customHeight="false" outlineLevel="0" collapsed="false">
      <c r="A15" s="3" t="s">
        <v>16</v>
      </c>
      <c r="B15" s="3" t="n">
        <v>6000</v>
      </c>
      <c r="C15" s="3" t="n">
        <v>6000</v>
      </c>
    </row>
    <row r="16" customFormat="false" ht="14.4" hidden="false" customHeight="false" outlineLevel="0" collapsed="false">
      <c r="A16" s="3" t="s">
        <v>17</v>
      </c>
      <c r="B16" s="3" t="n">
        <v>4000</v>
      </c>
      <c r="C16" s="3" t="n">
        <v>0</v>
      </c>
    </row>
    <row r="17" customFormat="false" ht="14.4" hidden="false" customHeight="false" outlineLevel="0" collapsed="false">
      <c r="A17" s="3" t="s">
        <v>18</v>
      </c>
      <c r="B17" s="3" t="n">
        <f aca="false">MAX(B14:B16)</f>
        <v>20000</v>
      </c>
      <c r="C17" s="3" t="n">
        <f aca="false">MAX(C14:C16)</f>
        <v>6000</v>
      </c>
    </row>
    <row r="19" customFormat="false" ht="14.4" hidden="false" customHeight="false" outlineLevel="0" collapsed="false">
      <c r="A19" s="2" t="s">
        <v>19</v>
      </c>
    </row>
    <row r="26" customFormat="false" ht="14.4" hidden="false" customHeight="false" outlineLevel="0" collapsed="false">
      <c r="A26" s="2" t="s">
        <v>20</v>
      </c>
    </row>
    <row r="28" customFormat="false" ht="14.4" hidden="false" customHeight="false" outlineLevel="0" collapsed="false">
      <c r="I28" s="0" t="s">
        <v>21</v>
      </c>
    </row>
    <row r="29" customFormat="false" ht="14.4" hidden="false" customHeight="false" outlineLevel="0" collapsed="false">
      <c r="I29" s="2" t="s">
        <v>22</v>
      </c>
    </row>
    <row r="33" customFormat="false" ht="14.4" hidden="false" customHeight="false" outlineLevel="0" collapsed="false">
      <c r="A33" s="3" t="s">
        <v>23</v>
      </c>
      <c r="B33" s="4" t="n">
        <f aca="true">RAND()</f>
        <v>0.231459525059431</v>
      </c>
      <c r="C33" s="4" t="n">
        <f aca="true">RAND()</f>
        <v>0.337205133555533</v>
      </c>
      <c r="D33" s="4" t="n">
        <f aca="true">RAND()</f>
        <v>0.967613648773987</v>
      </c>
      <c r="E33" s="4" t="n">
        <f aca="true">RAND()</f>
        <v>0.351016925900651</v>
      </c>
      <c r="F33" s="4" t="n">
        <f aca="true">RAND()</f>
        <v>0.367305708621512</v>
      </c>
      <c r="G33" s="4" t="n">
        <f aca="true">RAND()</f>
        <v>0.181185700908591</v>
      </c>
      <c r="H33" s="4" t="n">
        <f aca="true">RAND()</f>
        <v>0.64485526934932</v>
      </c>
      <c r="I33" s="4" t="n">
        <f aca="true">RAND()</f>
        <v>0.989834319877887</v>
      </c>
      <c r="J33" s="4" t="n">
        <f aca="true">RAND()</f>
        <v>0.905536785207103</v>
      </c>
      <c r="K33" s="4" t="n">
        <f aca="true">RAND()</f>
        <v>0.819160382807325</v>
      </c>
      <c r="L33" s="4" t="n">
        <f aca="true">RAND()</f>
        <v>0.491494637018061</v>
      </c>
      <c r="M33" s="4" t="n">
        <f aca="true">RAND()</f>
        <v>0.511415438186372</v>
      </c>
      <c r="N33" s="4" t="n">
        <f aca="true">RAND()</f>
        <v>0.110089311545304</v>
      </c>
      <c r="O33" s="4" t="n">
        <f aca="true">RAND()</f>
        <v>0.661611867909914</v>
      </c>
      <c r="P33" s="4" t="n">
        <f aca="true">RAND()</f>
        <v>0.450774429333892</v>
      </c>
    </row>
    <row r="34" customFormat="false" ht="14.4" hidden="false" customHeight="false" outlineLevel="0" collapsed="false">
      <c r="A34" s="3" t="s">
        <v>24</v>
      </c>
      <c r="B34" s="4" t="n">
        <f aca="true">RAND()</f>
        <v>0.79709145847316</v>
      </c>
      <c r="C34" s="4" t="n">
        <f aca="true">RAND()</f>
        <v>0.17618264972442</v>
      </c>
      <c r="D34" s="4" t="n">
        <f aca="true">RAND()</f>
        <v>0.35014190062379</v>
      </c>
      <c r="E34" s="4" t="n">
        <f aca="true">RAND()</f>
        <v>0.462508727326702</v>
      </c>
      <c r="F34" s="4" t="n">
        <f aca="true">RAND()</f>
        <v>0.729426733399712</v>
      </c>
      <c r="G34" s="4" t="n">
        <f aca="true">RAND()</f>
        <v>0.826733808701533</v>
      </c>
      <c r="H34" s="4" t="n">
        <f aca="true">RAND()</f>
        <v>0.447222359537057</v>
      </c>
      <c r="I34" s="4" t="n">
        <f aca="true">RAND()</f>
        <v>0.0458641115382443</v>
      </c>
      <c r="J34" s="4" t="n">
        <f aca="true">RAND()</f>
        <v>0.253123856870403</v>
      </c>
      <c r="K34" s="4" t="n">
        <f aca="true">RAND()</f>
        <v>0.831847749437649</v>
      </c>
      <c r="L34" s="4" t="n">
        <f aca="true">RAND()</f>
        <v>0.947206555412125</v>
      </c>
      <c r="M34" s="4" t="n">
        <f aca="true">RAND()</f>
        <v>0.420031688830251</v>
      </c>
      <c r="N34" s="4" t="n">
        <f aca="true">RAND()</f>
        <v>0.402993123466181</v>
      </c>
    </row>
    <row r="36" customFormat="false" ht="14.4" hidden="false" customHeight="false" outlineLevel="0" collapsed="false">
      <c r="A36" s="5" t="s">
        <v>25</v>
      </c>
      <c r="B36" s="5" t="s">
        <v>26</v>
      </c>
      <c r="C36" s="5"/>
      <c r="D36" s="5" t="s">
        <v>27</v>
      </c>
      <c r="E36" s="5" t="s">
        <v>28</v>
      </c>
      <c r="F36" s="5" t="s">
        <v>15</v>
      </c>
      <c r="G36" s="5" t="s">
        <v>16</v>
      </c>
      <c r="H36" s="5" t="s">
        <v>17</v>
      </c>
      <c r="I36" s="5" t="s">
        <v>29</v>
      </c>
      <c r="J36" s="5" t="s">
        <v>30</v>
      </c>
    </row>
    <row r="37" customFormat="false" ht="14.4" hidden="false" customHeight="false" outlineLevel="0" collapsed="false">
      <c r="A37" s="5" t="s">
        <v>31</v>
      </c>
      <c r="B37" s="6" t="s">
        <v>32</v>
      </c>
      <c r="C37" s="6"/>
      <c r="D37" s="5" t="n">
        <f aca="false">D45</f>
        <v>2173</v>
      </c>
      <c r="E37" s="5" t="n">
        <f aca="false">E45</f>
        <v>773</v>
      </c>
      <c r="F37" s="5" t="str">
        <f aca="false">IF(0.1*D37+0.6*E37&lt;=2000,"T","F")</f>
        <v>T</v>
      </c>
      <c r="G37" s="5" t="str">
        <f aca="false">IF(D37+E37&lt;=6000,"T","F")</f>
        <v>T</v>
      </c>
      <c r="H37" s="5" t="str">
        <f aca="false">IF(D37&lt;=4000,"T","F")</f>
        <v>T</v>
      </c>
      <c r="I37" s="5" t="str">
        <f aca="false">IF(D37&gt;=0,"T","F")</f>
        <v>T</v>
      </c>
      <c r="J37" s="5" t="str">
        <f aca="false">IF(E37&gt;=0,"T","F")</f>
        <v>T</v>
      </c>
    </row>
    <row r="38" customFormat="false" ht="14.4" hidden="false" customHeight="false" outlineLevel="0" collapsed="false">
      <c r="A38" s="5" t="s">
        <v>33</v>
      </c>
      <c r="B38" s="6" t="s">
        <v>34</v>
      </c>
      <c r="C38" s="6"/>
      <c r="D38" s="5" t="n">
        <f aca="false">D46</f>
        <v>1546</v>
      </c>
      <c r="E38" s="5" t="n">
        <f aca="false">E46</f>
        <v>1316</v>
      </c>
      <c r="F38" s="5" t="str">
        <f aca="false">IF(0.1*D38+0.6*E38&lt;=2000,"T","F")</f>
        <v>T</v>
      </c>
      <c r="G38" s="5" t="str">
        <f aca="false">IF(D38+E38&lt;=6000,"T","F")</f>
        <v>T</v>
      </c>
      <c r="H38" s="5" t="str">
        <f aca="false">IF(D38&lt;=4000,"T","F")</f>
        <v>T</v>
      </c>
      <c r="I38" s="5" t="str">
        <f aca="false">IF(D38&gt;=0,"T","F")</f>
        <v>T</v>
      </c>
      <c r="J38" s="5" t="str">
        <f aca="false">IF(E38&gt;=0,"T","F")</f>
        <v>T</v>
      </c>
    </row>
    <row r="39" customFormat="false" ht="14.4" hidden="false" customHeight="false" outlineLevel="0" collapsed="false">
      <c r="A39" s="5" t="s">
        <v>35</v>
      </c>
      <c r="B39" s="6" t="s">
        <v>36</v>
      </c>
      <c r="C39" s="6"/>
      <c r="D39" s="5" t="n">
        <f aca="false">D47</f>
        <v>2124</v>
      </c>
      <c r="E39" s="5" t="n">
        <f aca="false">E47</f>
        <v>2235</v>
      </c>
      <c r="F39" s="5" t="str">
        <f aca="false">IF(0.1*D39+0.6*E39&lt;=2000,"T","F")</f>
        <v>T</v>
      </c>
      <c r="G39" s="5" t="str">
        <f aca="false">IF(D39+E39&lt;=6000,"T","F")</f>
        <v>T</v>
      </c>
      <c r="H39" s="5" t="str">
        <f aca="false">IF(D39&lt;=4000,"T","F")</f>
        <v>T</v>
      </c>
      <c r="I39" s="5" t="str">
        <f aca="false">IF(D39&gt;=0,"T","F")</f>
        <v>T</v>
      </c>
      <c r="J39" s="5" t="str">
        <f aca="false">IF(E39&gt;=0,"T","F")</f>
        <v>T</v>
      </c>
    </row>
    <row r="40" customFormat="false" ht="14.4" hidden="false" customHeight="false" outlineLevel="0" collapsed="false">
      <c r="A40" s="5" t="s">
        <v>37</v>
      </c>
      <c r="B40" s="6" t="s">
        <v>38</v>
      </c>
      <c r="C40" s="6"/>
      <c r="D40" s="5" t="n">
        <f aca="false">D48</f>
        <v>3881</v>
      </c>
      <c r="E40" s="5" t="n">
        <f aca="false">E48</f>
        <v>1859</v>
      </c>
      <c r="F40" s="5" t="str">
        <f aca="false">IF(0.1*D40+0.6*E40&lt;=2000,"T","F")</f>
        <v>T</v>
      </c>
      <c r="G40" s="5" t="str">
        <f aca="false">IF(D40+E40&lt;=6000,"T","F")</f>
        <v>T</v>
      </c>
      <c r="H40" s="5" t="str">
        <f aca="false">IF(D40&lt;=4000,"T","F")</f>
        <v>T</v>
      </c>
      <c r="I40" s="5" t="str">
        <f aca="false">IF(D40&gt;=0,"T","F")</f>
        <v>T</v>
      </c>
      <c r="J40" s="5" t="str">
        <f aca="false">IF(E40&gt;=0,"T","F")</f>
        <v>T</v>
      </c>
    </row>
    <row r="41" customFormat="false" ht="14.4" hidden="false" customHeight="false" outlineLevel="0" collapsed="false">
      <c r="A41" s="5" t="s">
        <v>39</v>
      </c>
      <c r="B41" s="6" t="s">
        <v>40</v>
      </c>
      <c r="C41" s="6"/>
      <c r="D41" s="5" t="n">
        <f aca="false">D49</f>
        <v>2720</v>
      </c>
      <c r="E41" s="5" t="n">
        <f aca="false">E49</f>
        <v>2221</v>
      </c>
      <c r="F41" s="5" t="str">
        <f aca="false">IF(0.1*D41+0.6*E41&lt;=2000,"T","F")</f>
        <v>T</v>
      </c>
      <c r="G41" s="5" t="str">
        <f aca="false">IF(D41+E41&lt;=6000,"T","F")</f>
        <v>T</v>
      </c>
      <c r="H41" s="5" t="str">
        <f aca="false">IF(D41&lt;=4000,"T","F")</f>
        <v>T</v>
      </c>
      <c r="I41" s="5" t="str">
        <f aca="false">IF(D41&gt;=0,"T","F")</f>
        <v>T</v>
      </c>
      <c r="J41" s="5" t="str">
        <f aca="false">IF(E41&gt;=0,"T","F")</f>
        <v>T</v>
      </c>
    </row>
    <row r="43" customFormat="false" ht="14.4" hidden="false" customHeight="false" outlineLevel="0" collapsed="false">
      <c r="B43" s="5" t="s">
        <v>41</v>
      </c>
      <c r="C43" s="5"/>
      <c r="D43" s="5" t="s">
        <v>41</v>
      </c>
      <c r="E43" s="5"/>
    </row>
    <row r="44" customFormat="false" ht="14.4" hidden="false" customHeight="false" outlineLevel="0" collapsed="false">
      <c r="B44" s="5" t="s">
        <v>27</v>
      </c>
      <c r="C44" s="5" t="s">
        <v>28</v>
      </c>
      <c r="D44" s="5" t="s">
        <v>27</v>
      </c>
      <c r="E44" s="5" t="s">
        <v>28</v>
      </c>
    </row>
    <row r="45" customFormat="false" ht="14.4" hidden="false" customHeight="false" outlineLevel="0" collapsed="false">
      <c r="B45" s="5" t="s">
        <v>42</v>
      </c>
      <c r="C45" s="5" t="s">
        <v>43</v>
      </c>
      <c r="D45" s="5" t="n">
        <v>2173</v>
      </c>
      <c r="E45" s="5" t="n">
        <v>773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customFormat="false" ht="14.4" hidden="false" customHeight="false" outlineLevel="0" collapsed="false">
      <c r="B46" s="5" t="s">
        <v>44</v>
      </c>
      <c r="C46" s="5" t="s">
        <v>45</v>
      </c>
      <c r="D46" s="5" t="n">
        <v>1546</v>
      </c>
      <c r="E46" s="5" t="n">
        <v>1316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customFormat="false" ht="14.4" hidden="false" customHeight="false" outlineLevel="0" collapsed="false">
      <c r="B47" s="5" t="s">
        <v>46</v>
      </c>
      <c r="C47" s="5" t="s">
        <v>47</v>
      </c>
      <c r="D47" s="5" t="n">
        <v>2124</v>
      </c>
      <c r="E47" s="5" t="n">
        <v>2235</v>
      </c>
    </row>
    <row r="48" customFormat="false" ht="14.4" hidden="false" customHeight="false" outlineLevel="0" collapsed="false">
      <c r="B48" s="5" t="s">
        <v>48</v>
      </c>
      <c r="C48" s="5" t="s">
        <v>49</v>
      </c>
      <c r="D48" s="5" t="n">
        <v>3881</v>
      </c>
      <c r="E48" s="5" t="n">
        <v>1859</v>
      </c>
    </row>
    <row r="49" customFormat="false" ht="14.4" hidden="false" customHeight="false" outlineLevel="0" collapsed="false">
      <c r="B49" s="5" t="s">
        <v>50</v>
      </c>
      <c r="C49" s="5" t="s">
        <v>51</v>
      </c>
      <c r="D49" s="5" t="n">
        <v>2720</v>
      </c>
      <c r="E49" s="5" t="n">
        <v>2221</v>
      </c>
    </row>
    <row r="51" customFormat="false" ht="14.4" hidden="false" customHeight="false" outlineLevel="0" collapsed="false">
      <c r="A51" s="2" t="s">
        <v>52</v>
      </c>
    </row>
    <row r="53" customFormat="false" ht="14.4" hidden="false" customHeight="false" outlineLevel="0" collapsed="false">
      <c r="A53" s="8" t="s">
        <v>25</v>
      </c>
      <c r="B53" s="8" t="s">
        <v>26</v>
      </c>
      <c r="C53" s="8"/>
      <c r="D53" s="5" t="s">
        <v>27</v>
      </c>
      <c r="E53" s="5" t="s">
        <v>28</v>
      </c>
      <c r="F53" s="9" t="s">
        <v>53</v>
      </c>
      <c r="G53" s="9" t="s">
        <v>54</v>
      </c>
      <c r="H53" s="9" t="s">
        <v>55</v>
      </c>
      <c r="I53" s="9" t="s">
        <v>56</v>
      </c>
      <c r="J53" s="9" t="s">
        <v>57</v>
      </c>
    </row>
    <row r="54" customFormat="false" ht="14.4" hidden="false" customHeight="false" outlineLevel="0" collapsed="false">
      <c r="A54" s="8" t="s">
        <v>31</v>
      </c>
      <c r="B54" s="8" t="s">
        <v>32</v>
      </c>
      <c r="C54" s="8"/>
      <c r="D54" s="8" t="n">
        <v>2173</v>
      </c>
      <c r="E54" s="8" t="n">
        <v>773</v>
      </c>
      <c r="F54" s="10" t="n">
        <f aca="false">0.2*D54+0.5*E54</f>
        <v>821.1</v>
      </c>
      <c r="G54" s="10" t="n">
        <f aca="false">F54/F59</f>
        <v>0.122720750881808</v>
      </c>
      <c r="H54" s="10" t="n">
        <f aca="false">G54</f>
        <v>0.122720750881808</v>
      </c>
      <c r="I54" s="10" t="n">
        <v>0.337493156605983</v>
      </c>
      <c r="J54" s="5" t="s">
        <v>35</v>
      </c>
    </row>
    <row r="55" customFormat="false" ht="14.4" hidden="false" customHeight="false" outlineLevel="0" collapsed="false">
      <c r="A55" s="8" t="s">
        <v>33</v>
      </c>
      <c r="B55" s="8" t="s">
        <v>34</v>
      </c>
      <c r="C55" s="8"/>
      <c r="D55" s="8" t="n">
        <v>1546</v>
      </c>
      <c r="E55" s="8" t="n">
        <v>1316</v>
      </c>
      <c r="F55" s="10" t="n">
        <f aca="false">0.2*D55+0.5*E55</f>
        <v>967.2</v>
      </c>
      <c r="G55" s="10" t="n">
        <f aca="false">F55/F59</f>
        <v>0.144556704728881</v>
      </c>
      <c r="H55" s="10" t="n">
        <f aca="false">H54+G55</f>
        <v>0.267277455610689</v>
      </c>
      <c r="I55" s="10" t="n">
        <v>0.822022416380388</v>
      </c>
      <c r="J55" s="5" t="s">
        <v>39</v>
      </c>
    </row>
    <row r="56" customFormat="false" ht="14.4" hidden="false" customHeight="false" outlineLevel="0" collapsed="false">
      <c r="A56" s="8" t="s">
        <v>35</v>
      </c>
      <c r="B56" s="8" t="s">
        <v>36</v>
      </c>
      <c r="C56" s="8"/>
      <c r="D56" s="8" t="n">
        <v>2124</v>
      </c>
      <c r="E56" s="8" t="n">
        <v>2235</v>
      </c>
      <c r="F56" s="10" t="n">
        <f aca="false">0.2*D56+0.5*E56</f>
        <v>1542.3</v>
      </c>
      <c r="G56" s="10" t="n">
        <f aca="false">F56/F59</f>
        <v>0.230510551802475</v>
      </c>
      <c r="H56" s="10" t="n">
        <f aca="false">H55+G56</f>
        <v>0.497788007413164</v>
      </c>
      <c r="I56" s="10" t="n">
        <v>0.960746989679364</v>
      </c>
      <c r="J56" s="5" t="s">
        <v>39</v>
      </c>
    </row>
    <row r="57" customFormat="false" ht="14.4" hidden="false" customHeight="false" outlineLevel="0" collapsed="false">
      <c r="A57" s="8" t="s">
        <v>37</v>
      </c>
      <c r="B57" s="8" t="s">
        <v>38</v>
      </c>
      <c r="C57" s="8"/>
      <c r="D57" s="8" t="n">
        <v>3881</v>
      </c>
      <c r="E57" s="8" t="n">
        <v>1859</v>
      </c>
      <c r="F57" s="10" t="n">
        <f aca="false">0.2*D57+0.5*E57</f>
        <v>1705.7</v>
      </c>
      <c r="G57" s="10" t="n">
        <f aca="false">F57/F59</f>
        <v>0.254932145632809</v>
      </c>
      <c r="H57" s="10" t="n">
        <f aca="false">H56+G57</f>
        <v>0.752720153045974</v>
      </c>
      <c r="I57" s="10" t="n">
        <v>0.640461496836105</v>
      </c>
      <c r="J57" s="5" t="s">
        <v>37</v>
      </c>
    </row>
    <row r="58" customFormat="false" ht="14.4" hidden="false" customHeight="false" outlineLevel="0" collapsed="false">
      <c r="A58" s="8" t="s">
        <v>39</v>
      </c>
      <c r="B58" s="8" t="s">
        <v>40</v>
      </c>
      <c r="C58" s="8"/>
      <c r="D58" s="8" t="n">
        <v>2720</v>
      </c>
      <c r="E58" s="8" t="n">
        <v>2221</v>
      </c>
      <c r="F58" s="10" t="n">
        <f aca="false">0.2*D58+0.5*E58</f>
        <v>1654.5</v>
      </c>
      <c r="G58" s="10" t="n">
        <f aca="false">F58/F59</f>
        <v>0.247279846954026</v>
      </c>
      <c r="H58" s="10" t="n">
        <f aca="false">H57+G58</f>
        <v>1</v>
      </c>
      <c r="I58" s="10" t="n">
        <v>0.721859029763687</v>
      </c>
      <c r="J58" s="5" t="s">
        <v>37</v>
      </c>
    </row>
    <row r="59" customFormat="false" ht="14.4" hidden="false" customHeight="false" outlineLevel="0" collapsed="false">
      <c r="E59" s="5" t="s">
        <v>58</v>
      </c>
      <c r="F59" s="10" t="n">
        <f aca="false">SUM(F54:F58)</f>
        <v>6690.8</v>
      </c>
    </row>
    <row r="62" customFormat="false" ht="14.4" hidden="false" customHeight="false" outlineLevel="0" collapsed="false">
      <c r="A62" s="2" t="s">
        <v>59</v>
      </c>
    </row>
    <row r="64" customFormat="false" ht="14.4" hidden="false" customHeight="false" outlineLevel="0" collapsed="false">
      <c r="A64" s="5" t="s">
        <v>25</v>
      </c>
      <c r="B64" s="5" t="s">
        <v>26</v>
      </c>
      <c r="C64" s="5"/>
      <c r="D64" s="5" t="s">
        <v>27</v>
      </c>
      <c r="E64" s="5" t="s">
        <v>28</v>
      </c>
      <c r="F64" s="5" t="s">
        <v>15</v>
      </c>
      <c r="G64" s="5" t="s">
        <v>16</v>
      </c>
      <c r="H64" s="5" t="s">
        <v>17</v>
      </c>
      <c r="I64" s="5" t="s">
        <v>29</v>
      </c>
      <c r="J64" s="5" t="s">
        <v>30</v>
      </c>
      <c r="L64" s="0" t="s">
        <v>60</v>
      </c>
      <c r="M64" s="11" t="s">
        <v>61</v>
      </c>
    </row>
    <row r="65" customFormat="false" ht="14.4" hidden="false" customHeight="false" outlineLevel="0" collapsed="false">
      <c r="A65" s="5" t="s">
        <v>62</v>
      </c>
      <c r="B65" s="8" t="s">
        <v>36</v>
      </c>
      <c r="C65" s="8"/>
      <c r="D65" s="8" t="n">
        <v>2124</v>
      </c>
      <c r="E65" s="8" t="n">
        <v>2235</v>
      </c>
      <c r="F65" s="5" t="str">
        <f aca="false">IF(0.1*D65+0.6*E65&lt;=2000,"T","F")</f>
        <v>T</v>
      </c>
      <c r="G65" s="5" t="str">
        <f aca="false">IF(D65+E65&lt;=6000,"T","F")</f>
        <v>T</v>
      </c>
      <c r="H65" s="5" t="str">
        <f aca="false">IF(D65&lt;=4000,"T","F")</f>
        <v>T</v>
      </c>
      <c r="I65" s="5" t="str">
        <f aca="false">IF(D65&gt;=0,"T","F")</f>
        <v>T</v>
      </c>
      <c r="J65" s="5" t="str">
        <f aca="false">IF(E65&gt;=0,"T","F")</f>
        <v>T</v>
      </c>
      <c r="L65" s="0" t="str">
        <f aca="true">IF(RAND()*10&gt;5,"Mutación","Cruce")</f>
        <v>Mutación</v>
      </c>
      <c r="M65" s="12" t="n">
        <f aca="true">RAND()*27</f>
        <v>2.72064226309586</v>
      </c>
    </row>
    <row r="66" customFormat="false" ht="14.4" hidden="false" customHeight="false" outlineLevel="0" collapsed="false">
      <c r="A66" s="5" t="s">
        <v>63</v>
      </c>
      <c r="B66" s="8" t="s">
        <v>38</v>
      </c>
      <c r="C66" s="8"/>
      <c r="D66" s="8" t="n">
        <v>3881</v>
      </c>
      <c r="E66" s="8" t="n">
        <v>1859</v>
      </c>
      <c r="F66" s="5" t="str">
        <f aca="false">IF(0.1*D66+0.6*E66&lt;=2000,"T","F")</f>
        <v>T</v>
      </c>
      <c r="G66" s="5" t="str">
        <f aca="false">IF(D66+E66&lt;=6000,"T","F")</f>
        <v>T</v>
      </c>
      <c r="H66" s="5" t="str">
        <f aca="false">IF(D66&lt;=4000,"T","F")</f>
        <v>T</v>
      </c>
      <c r="I66" s="5" t="str">
        <f aca="false">IF(D66&gt;=0,"T","F")</f>
        <v>T</v>
      </c>
      <c r="J66" s="5" t="str">
        <f aca="false">IF(E66&gt;=0,"T","F")</f>
        <v>T</v>
      </c>
      <c r="M66" s="12"/>
    </row>
    <row r="67" customFormat="false" ht="14.4" hidden="false" customHeight="false" outlineLevel="0" collapsed="false">
      <c r="A67" s="5" t="s">
        <v>64</v>
      </c>
      <c r="B67" s="8" t="s">
        <v>40</v>
      </c>
      <c r="C67" s="8"/>
      <c r="D67" s="8" t="n">
        <v>2720</v>
      </c>
      <c r="E67" s="8" t="n">
        <v>2221</v>
      </c>
      <c r="F67" s="5" t="str">
        <f aca="false">IF(0.1*D67+0.6*E67&lt;=2000,"T","F")</f>
        <v>T</v>
      </c>
      <c r="G67" s="5" t="str">
        <f aca="false">IF(D67+E67&lt;=6000,"T","F")</f>
        <v>T</v>
      </c>
      <c r="H67" s="5" t="str">
        <f aca="false">IF(D67&lt;=4000,"T","F")</f>
        <v>T</v>
      </c>
      <c r="I67" s="5" t="str">
        <f aca="false">IF(D67&gt;=0,"T","F")</f>
        <v>T</v>
      </c>
      <c r="J67" s="5" t="str">
        <f aca="false">IF(E67&gt;=0,"T","F")</f>
        <v>T</v>
      </c>
    </row>
    <row r="68" customFormat="false" ht="14.4" hidden="false" customHeight="false" outlineLevel="0" collapsed="false">
      <c r="A68" s="5" t="s">
        <v>65</v>
      </c>
      <c r="B68" s="8" t="s">
        <v>66</v>
      </c>
      <c r="C68" s="8"/>
      <c r="D68" s="5" t="n">
        <f aca="false">D76</f>
        <v>2125</v>
      </c>
      <c r="E68" s="5" t="n">
        <f aca="false">E76</f>
        <v>1859</v>
      </c>
      <c r="F68" s="5" t="str">
        <f aca="false">IF(0.1*D68+0.6*E68&lt;=2000,"T","F")</f>
        <v>T</v>
      </c>
      <c r="G68" s="5" t="str">
        <f aca="false">IF(D68+E68&lt;=6000,"T","F")</f>
        <v>T</v>
      </c>
      <c r="H68" s="5" t="str">
        <f aca="false">IF(D68&lt;=4000,"T","F")</f>
        <v>T</v>
      </c>
      <c r="I68" s="5" t="str">
        <f aca="false">IF(D68&gt;=0,"T","F")</f>
        <v>T</v>
      </c>
      <c r="J68" s="5" t="str">
        <f aca="false">IF(E68&gt;=0,"T","F")</f>
        <v>T</v>
      </c>
    </row>
    <row r="69" customFormat="false" ht="14.4" hidden="false" customHeight="false" outlineLevel="0" collapsed="false">
      <c r="A69" s="5" t="s">
        <v>67</v>
      </c>
      <c r="B69" s="8" t="s">
        <v>68</v>
      </c>
      <c r="C69" s="8"/>
      <c r="D69" s="5" t="n">
        <f aca="false">D77</f>
        <v>2720</v>
      </c>
      <c r="E69" s="5" t="n">
        <f aca="false">E77</f>
        <v>2237</v>
      </c>
      <c r="F69" s="5" t="str">
        <f aca="false">IF(0.1*D69+0.6*E69&lt;=2000,"T","F")</f>
        <v>T</v>
      </c>
      <c r="G69" s="5" t="str">
        <f aca="false">IF(D69+E69&lt;=6000,"T","F")</f>
        <v>T</v>
      </c>
      <c r="H69" s="5" t="str">
        <f aca="false">IF(D69&lt;=4000,"T","F")</f>
        <v>T</v>
      </c>
      <c r="I69" s="5" t="str">
        <f aca="false">IF(D69&gt;=0,"T","F")</f>
        <v>T</v>
      </c>
      <c r="J69" s="5" t="str">
        <f aca="false">IF(E69&gt;=0,"T","F")</f>
        <v>T</v>
      </c>
    </row>
    <row r="71" customFormat="false" ht="14.4" hidden="false" customHeight="true" outlineLevel="0" collapsed="false">
      <c r="B71" s="5" t="s">
        <v>41</v>
      </c>
      <c r="C71" s="5"/>
      <c r="D71" s="5" t="s">
        <v>41</v>
      </c>
      <c r="E71" s="5"/>
      <c r="F71" s="8" t="s">
        <v>60</v>
      </c>
      <c r="G71" s="8" t="s">
        <v>61</v>
      </c>
      <c r="H71" s="13" t="s">
        <v>69</v>
      </c>
    </row>
    <row r="72" customFormat="false" ht="14.4" hidden="false" customHeight="false" outlineLevel="0" collapsed="false">
      <c r="B72" s="5" t="s">
        <v>27</v>
      </c>
      <c r="C72" s="5" t="s">
        <v>28</v>
      </c>
      <c r="D72" s="5" t="s">
        <v>27</v>
      </c>
      <c r="E72" s="5" t="s">
        <v>28</v>
      </c>
      <c r="F72" s="8"/>
      <c r="G72" s="8"/>
      <c r="H72" s="13"/>
    </row>
    <row r="73" customFormat="false" ht="14.4" hidden="false" customHeight="false" outlineLevel="0" collapsed="false">
      <c r="B73" s="5" t="s">
        <v>46</v>
      </c>
      <c r="C73" s="5" t="s">
        <v>47</v>
      </c>
      <c r="D73" s="5" t="n">
        <v>2124</v>
      </c>
      <c r="E73" s="5" t="n">
        <v>2235</v>
      </c>
      <c r="F73" s="8" t="s">
        <v>70</v>
      </c>
      <c r="G73" s="14" t="s">
        <v>70</v>
      </c>
      <c r="H73" s="15"/>
      <c r="I73" s="7"/>
      <c r="J73" s="7"/>
    </row>
    <row r="74" customFormat="false" ht="14.4" hidden="false" customHeight="false" outlineLevel="0" collapsed="false">
      <c r="B74" s="5" t="s">
        <v>48</v>
      </c>
      <c r="C74" s="5" t="s">
        <v>49</v>
      </c>
      <c r="D74" s="5" t="n">
        <v>3881</v>
      </c>
      <c r="E74" s="5" t="n">
        <v>1859</v>
      </c>
      <c r="F74" s="8" t="s">
        <v>70</v>
      </c>
      <c r="G74" s="14" t="s">
        <v>70</v>
      </c>
      <c r="H74" s="15"/>
      <c r="I74" s="7"/>
      <c r="J74" s="7"/>
    </row>
    <row r="75" customFormat="false" ht="14.4" hidden="false" customHeight="false" outlineLevel="0" collapsed="false">
      <c r="B75" s="5" t="s">
        <v>50</v>
      </c>
      <c r="C75" s="5" t="s">
        <v>51</v>
      </c>
      <c r="D75" s="5" t="n">
        <v>2720</v>
      </c>
      <c r="E75" s="5" t="n">
        <v>2221</v>
      </c>
      <c r="F75" s="8" t="s">
        <v>70</v>
      </c>
      <c r="G75" s="8" t="s">
        <v>70</v>
      </c>
      <c r="H75" s="5"/>
    </row>
    <row r="76" customFormat="false" ht="14.4" hidden="false" customHeight="false" outlineLevel="0" collapsed="false">
      <c r="B76" s="5" t="s">
        <v>71</v>
      </c>
      <c r="C76" s="5" t="s">
        <v>49</v>
      </c>
      <c r="D76" s="5" t="n">
        <v>2125</v>
      </c>
      <c r="E76" s="5" t="n">
        <v>1859</v>
      </c>
      <c r="F76" s="8" t="s">
        <v>72</v>
      </c>
      <c r="G76" s="5" t="n">
        <v>14</v>
      </c>
      <c r="H76" s="5" t="s">
        <v>73</v>
      </c>
    </row>
    <row r="77" customFormat="false" ht="14.4" hidden="false" customHeight="false" outlineLevel="0" collapsed="false">
      <c r="B77" s="5" t="s">
        <v>50</v>
      </c>
      <c r="C77" s="5" t="s">
        <v>74</v>
      </c>
      <c r="D77" s="5" t="n">
        <v>2720</v>
      </c>
      <c r="E77" s="5" t="n">
        <v>2237</v>
      </c>
      <c r="F77" s="8" t="s">
        <v>75</v>
      </c>
      <c r="G77" s="5" t="n">
        <v>24</v>
      </c>
      <c r="H77" s="5" t="s">
        <v>39</v>
      </c>
    </row>
    <row r="79" customFormat="false" ht="14.4" hidden="false" customHeight="false" outlineLevel="0" collapsed="false">
      <c r="A79" s="2" t="s">
        <v>52</v>
      </c>
    </row>
    <row r="81" customFormat="false" ht="14.4" hidden="false" customHeight="false" outlineLevel="0" collapsed="false">
      <c r="A81" s="8" t="s">
        <v>25</v>
      </c>
      <c r="B81" s="8" t="s">
        <v>26</v>
      </c>
      <c r="C81" s="8"/>
      <c r="D81" s="5" t="s">
        <v>27</v>
      </c>
      <c r="E81" s="5" t="s">
        <v>28</v>
      </c>
      <c r="F81" s="9" t="s">
        <v>53</v>
      </c>
      <c r="G81" s="9" t="s">
        <v>54</v>
      </c>
      <c r="H81" s="9" t="s">
        <v>55</v>
      </c>
      <c r="I81" s="9" t="s">
        <v>56</v>
      </c>
      <c r="J81" s="9" t="s">
        <v>76</v>
      </c>
    </row>
    <row r="82" customFormat="false" ht="14.4" hidden="false" customHeight="false" outlineLevel="0" collapsed="false">
      <c r="A82" s="5" t="s">
        <v>62</v>
      </c>
      <c r="B82" s="8" t="s">
        <v>32</v>
      </c>
      <c r="C82" s="8"/>
      <c r="D82" s="8" t="n">
        <v>2124</v>
      </c>
      <c r="E82" s="8" t="n">
        <v>2235</v>
      </c>
      <c r="F82" s="10" t="n">
        <f aca="false">0.2*D82+0.5*E82</f>
        <v>1542.3</v>
      </c>
      <c r="G82" s="10" t="n">
        <f aca="false">F82/F87</f>
        <v>0.194747143127723</v>
      </c>
      <c r="H82" s="10" t="n">
        <f aca="false">G82</f>
        <v>0.194747143127723</v>
      </c>
      <c r="I82" s="10" t="n">
        <v>0.21197290015016</v>
      </c>
      <c r="J82" s="5" t="s">
        <v>63</v>
      </c>
    </row>
    <row r="83" customFormat="false" ht="14.4" hidden="false" customHeight="false" outlineLevel="0" collapsed="false">
      <c r="A83" s="5" t="s">
        <v>63</v>
      </c>
      <c r="B83" s="8" t="s">
        <v>34</v>
      </c>
      <c r="C83" s="8"/>
      <c r="D83" s="8" t="n">
        <v>3881</v>
      </c>
      <c r="E83" s="8" t="n">
        <v>1859</v>
      </c>
      <c r="F83" s="10" t="n">
        <f aca="false">0.2*D83+0.5*E83</f>
        <v>1705.7</v>
      </c>
      <c r="G83" s="10" t="n">
        <f aca="false">F83/F87</f>
        <v>0.215379758823158</v>
      </c>
      <c r="H83" s="10" t="n">
        <f aca="false">H82+G83</f>
        <v>0.410126901950881</v>
      </c>
      <c r="I83" s="10" t="n">
        <v>0.994112387980916</v>
      </c>
      <c r="J83" s="5" t="s">
        <v>67</v>
      </c>
    </row>
    <row r="84" customFormat="false" ht="14.4" hidden="false" customHeight="false" outlineLevel="0" collapsed="false">
      <c r="A84" s="5" t="s">
        <v>64</v>
      </c>
      <c r="B84" s="8" t="s">
        <v>36</v>
      </c>
      <c r="C84" s="8"/>
      <c r="D84" s="8" t="n">
        <v>2720</v>
      </c>
      <c r="E84" s="8" t="n">
        <v>2221</v>
      </c>
      <c r="F84" s="10" t="n">
        <f aca="false">0.2*D84+0.5*E84</f>
        <v>1654.5</v>
      </c>
      <c r="G84" s="10" t="n">
        <f aca="false">F84/F87</f>
        <v>0.208914704211124</v>
      </c>
      <c r="H84" s="10" t="n">
        <f aca="false">H83+G84</f>
        <v>0.619041606162005</v>
      </c>
      <c r="I84" s="10" t="n">
        <v>0.82511539042955</v>
      </c>
      <c r="J84" s="5" t="s">
        <v>67</v>
      </c>
    </row>
    <row r="85" customFormat="false" ht="14.4" hidden="false" customHeight="false" outlineLevel="0" collapsed="false">
      <c r="A85" s="5" t="s">
        <v>65</v>
      </c>
      <c r="B85" s="8" t="s">
        <v>38</v>
      </c>
      <c r="C85" s="8"/>
      <c r="D85" s="5" t="n">
        <v>2125</v>
      </c>
      <c r="E85" s="5" t="n">
        <v>1859</v>
      </c>
      <c r="F85" s="10" t="n">
        <f aca="false">0.2*D85+0.5*E85</f>
        <v>1354.5</v>
      </c>
      <c r="G85" s="10" t="n">
        <f aca="false">F85/F87</f>
        <v>0.17103352484374</v>
      </c>
      <c r="H85" s="10" t="n">
        <f aca="false">H84+G85</f>
        <v>0.790075131005745</v>
      </c>
      <c r="I85" s="10" t="n">
        <v>0.336308238249413</v>
      </c>
      <c r="J85" s="5" t="s">
        <v>64</v>
      </c>
    </row>
    <row r="86" customFormat="false" ht="14.4" hidden="false" customHeight="false" outlineLevel="0" collapsed="false">
      <c r="A86" s="5" t="s">
        <v>67</v>
      </c>
      <c r="B86" s="8" t="s">
        <v>40</v>
      </c>
      <c r="C86" s="8"/>
      <c r="D86" s="5" t="n">
        <v>2720</v>
      </c>
      <c r="E86" s="5" t="n">
        <v>2237</v>
      </c>
      <c r="F86" s="10" t="n">
        <f aca="false">0.2*D86+0.5*E86</f>
        <v>1662.5</v>
      </c>
      <c r="G86" s="10" t="n">
        <f aca="false">F86/F87</f>
        <v>0.209924868994255</v>
      </c>
      <c r="H86" s="10" t="n">
        <f aca="false">H85+G86</f>
        <v>1</v>
      </c>
      <c r="I86" s="10" t="n">
        <v>0.439104725449485</v>
      </c>
      <c r="J86" s="5" t="s">
        <v>64</v>
      </c>
    </row>
    <row r="87" customFormat="false" ht="14.4" hidden="false" customHeight="false" outlineLevel="0" collapsed="false">
      <c r="E87" s="5" t="s">
        <v>58</v>
      </c>
      <c r="F87" s="10" t="n">
        <f aca="false">SUM(F82:F86)</f>
        <v>7919.5</v>
      </c>
    </row>
    <row r="90" customFormat="false" ht="14.4" hidden="false" customHeight="false" outlineLevel="0" collapsed="false">
      <c r="A90" s="2" t="s">
        <v>77</v>
      </c>
    </row>
    <row r="92" customFormat="false" ht="14.4" hidden="false" customHeight="false" outlineLevel="0" collapsed="false">
      <c r="A92" s="5" t="s">
        <v>25</v>
      </c>
      <c r="B92" s="5" t="s">
        <v>26</v>
      </c>
      <c r="C92" s="5"/>
      <c r="D92" s="5" t="s">
        <v>27</v>
      </c>
      <c r="E92" s="5" t="s">
        <v>28</v>
      </c>
      <c r="F92" s="5" t="s">
        <v>15</v>
      </c>
      <c r="G92" s="5" t="s">
        <v>16</v>
      </c>
      <c r="H92" s="5" t="s">
        <v>17</v>
      </c>
      <c r="I92" s="5" t="s">
        <v>29</v>
      </c>
      <c r="J92" s="5" t="s">
        <v>30</v>
      </c>
      <c r="L92" s="0" t="s">
        <v>60</v>
      </c>
      <c r="M92" s="11" t="s">
        <v>61</v>
      </c>
    </row>
    <row r="93" customFormat="false" ht="13.8" hidden="false" customHeight="false" outlineLevel="0" collapsed="false">
      <c r="A93" s="5" t="s">
        <v>78</v>
      </c>
      <c r="B93" s="8" t="s">
        <v>34</v>
      </c>
      <c r="C93" s="8"/>
      <c r="D93" s="8" t="n">
        <v>3881</v>
      </c>
      <c r="E93" s="8" t="n">
        <v>1859</v>
      </c>
      <c r="F93" s="5" t="str">
        <f aca="false">IF(0.1*D93+0.6*E93&lt;=2000,"T","F")</f>
        <v>T</v>
      </c>
      <c r="G93" s="5" t="str">
        <f aca="false">IF(D93+E93&lt;=6000,"T","F")</f>
        <v>T</v>
      </c>
      <c r="H93" s="5" t="str">
        <f aca="false">IF(D93&lt;=4000,"T","F")</f>
        <v>T</v>
      </c>
      <c r="I93" s="5" t="str">
        <f aca="false">IF(D93&gt;=0,"T","F")</f>
        <v>T</v>
      </c>
      <c r="J93" s="5" t="str">
        <f aca="false">IF(E93&gt;=0,"T","F")</f>
        <v>T</v>
      </c>
      <c r="L93" s="0" t="str">
        <f aca="true">IF(RAND()*10&gt;5,"Mutación","Cruce")</f>
        <v>Cruce</v>
      </c>
      <c r="M93" s="12" t="n">
        <f aca="true">RAND()*27</f>
        <v>22.4577319689275</v>
      </c>
    </row>
    <row r="94" customFormat="false" ht="13.8" hidden="false" customHeight="false" outlineLevel="0" collapsed="false">
      <c r="A94" s="5" t="s">
        <v>79</v>
      </c>
      <c r="B94" s="8" t="s">
        <v>36</v>
      </c>
      <c r="C94" s="8"/>
      <c r="D94" s="8" t="n">
        <v>2720</v>
      </c>
      <c r="E94" s="8" t="n">
        <v>2221</v>
      </c>
      <c r="F94" s="5" t="str">
        <f aca="false">IF(0.1*D94+0.6*E94&lt;=2000,"T","F")</f>
        <v>T</v>
      </c>
      <c r="G94" s="5" t="str">
        <f aca="false">IF(D94+E94&lt;=6000,"T","F")</f>
        <v>T</v>
      </c>
      <c r="H94" s="5" t="str">
        <f aca="false">IF(D94&lt;=4000,"T","F")</f>
        <v>T</v>
      </c>
      <c r="I94" s="5" t="str">
        <f aca="false">IF(D94&gt;=0,"T","F")</f>
        <v>T</v>
      </c>
      <c r="J94" s="5" t="str">
        <f aca="false">IF(E94&gt;=0,"T","F")</f>
        <v>T</v>
      </c>
      <c r="M94" s="12"/>
    </row>
    <row r="95" customFormat="false" ht="13.8" hidden="false" customHeight="false" outlineLevel="0" collapsed="false">
      <c r="A95" s="5" t="s">
        <v>80</v>
      </c>
      <c r="B95" s="8" t="s">
        <v>40</v>
      </c>
      <c r="C95" s="8"/>
      <c r="D95" s="5" t="n">
        <v>2720</v>
      </c>
      <c r="E95" s="5" t="n">
        <v>2237</v>
      </c>
      <c r="F95" s="5" t="str">
        <f aca="false">IF(0.1*D95+0.6*E95&lt;=2000,"T","F")</f>
        <v>T</v>
      </c>
      <c r="G95" s="5" t="str">
        <f aca="false">IF(D95+E95&lt;=6000,"T","F")</f>
        <v>T</v>
      </c>
      <c r="H95" s="5" t="str">
        <f aca="false">IF(D95&lt;=4000,"T","F")</f>
        <v>T</v>
      </c>
      <c r="I95" s="5" t="str">
        <f aca="false">IF(D95&gt;=0,"T","F")</f>
        <v>T</v>
      </c>
      <c r="J95" s="5" t="str">
        <f aca="false">IF(E95&gt;=0,"T","F")</f>
        <v>T</v>
      </c>
    </row>
    <row r="96" customFormat="false" ht="13.8" hidden="false" customHeight="false" outlineLevel="0" collapsed="false">
      <c r="A96" s="5" t="s">
        <v>81</v>
      </c>
      <c r="B96" s="8" t="s">
        <v>82</v>
      </c>
      <c r="C96" s="8"/>
      <c r="D96" s="5" t="n">
        <f aca="false">D104</f>
        <v>1548</v>
      </c>
      <c r="E96" s="5" t="n">
        <f aca="false">E104</f>
        <v>2235</v>
      </c>
      <c r="F96" s="5" t="str">
        <f aca="false">IF(0.1*D96+0.6*E96&lt;=2000,"T","F")</f>
        <v>T</v>
      </c>
      <c r="G96" s="5" t="str">
        <f aca="false">IF(D96+E96&lt;=6000,"T","F")</f>
        <v>T</v>
      </c>
      <c r="H96" s="5" t="str">
        <f aca="false">IF(D96&lt;=4000,"T","F")</f>
        <v>T</v>
      </c>
      <c r="I96" s="5" t="str">
        <f aca="false">IF(D96&gt;=0,"T","F")</f>
        <v>T</v>
      </c>
      <c r="J96" s="5" t="str">
        <f aca="false">IF(E96&gt;=0,"T","F")</f>
        <v>T</v>
      </c>
    </row>
    <row r="97" customFormat="false" ht="13.8" hidden="false" customHeight="false" outlineLevel="0" collapsed="false">
      <c r="A97" s="5" t="s">
        <v>83</v>
      </c>
      <c r="B97" s="8" t="s">
        <v>84</v>
      </c>
      <c r="C97" s="8"/>
      <c r="D97" s="5" t="n">
        <f aca="false">D105</f>
        <v>2728</v>
      </c>
      <c r="E97" s="5" t="n">
        <f aca="false">E105</f>
        <v>2221</v>
      </c>
      <c r="F97" s="5" t="str">
        <f aca="false">IF(0.1*D97+0.6*E97&lt;=2000,"T","F")</f>
        <v>T</v>
      </c>
      <c r="G97" s="5" t="str">
        <f aca="false">IF(D97+E97&lt;=6000,"T","F")</f>
        <v>T</v>
      </c>
      <c r="H97" s="5" t="str">
        <f aca="false">IF(D97&lt;=4000,"T","F")</f>
        <v>T</v>
      </c>
      <c r="I97" s="5" t="str">
        <f aca="false">IF(D97&gt;=0,"T","F")</f>
        <v>T</v>
      </c>
      <c r="J97" s="5" t="str">
        <f aca="false">IF(E97&gt;=0,"T","F")</f>
        <v>T</v>
      </c>
      <c r="L97" s="1"/>
    </row>
    <row r="99" customFormat="false" ht="14.4" hidden="false" customHeight="true" outlineLevel="0" collapsed="false">
      <c r="B99" s="5" t="s">
        <v>41</v>
      </c>
      <c r="C99" s="5"/>
      <c r="D99" s="5" t="s">
        <v>41</v>
      </c>
      <c r="E99" s="5"/>
      <c r="F99" s="8" t="s">
        <v>60</v>
      </c>
      <c r="G99" s="8" t="s">
        <v>61</v>
      </c>
      <c r="H99" s="13" t="s">
        <v>69</v>
      </c>
    </row>
    <row r="100" customFormat="false" ht="14.4" hidden="false" customHeight="false" outlineLevel="0" collapsed="false">
      <c r="B100" s="5" t="s">
        <v>27</v>
      </c>
      <c r="C100" s="5" t="s">
        <v>28</v>
      </c>
      <c r="D100" s="5" t="s">
        <v>27</v>
      </c>
      <c r="E100" s="5" t="s">
        <v>28</v>
      </c>
      <c r="F100" s="8"/>
      <c r="G100" s="8"/>
      <c r="H100" s="13"/>
    </row>
    <row r="101" customFormat="false" ht="14.4" hidden="false" customHeight="false" outlineLevel="0" collapsed="false">
      <c r="B101" s="5" t="s">
        <v>44</v>
      </c>
      <c r="C101" s="5" t="s">
        <v>45</v>
      </c>
      <c r="D101" s="5" t="n">
        <v>1546</v>
      </c>
      <c r="E101" s="5" t="n">
        <v>1316</v>
      </c>
      <c r="F101" s="8" t="s">
        <v>70</v>
      </c>
      <c r="G101" s="14" t="s">
        <v>70</v>
      </c>
      <c r="H101" s="15"/>
      <c r="I101" s="7"/>
      <c r="J101" s="7"/>
    </row>
    <row r="102" customFormat="false" ht="14.4" hidden="false" customHeight="false" outlineLevel="0" collapsed="false">
      <c r="B102" s="5" t="s">
        <v>46</v>
      </c>
      <c r="C102" s="5" t="s">
        <v>47</v>
      </c>
      <c r="D102" s="5" t="n">
        <v>2124</v>
      </c>
      <c r="E102" s="5" t="n">
        <v>2235</v>
      </c>
      <c r="F102" s="8" t="s">
        <v>70</v>
      </c>
      <c r="G102" s="14" t="s">
        <v>70</v>
      </c>
      <c r="H102" s="15"/>
      <c r="I102" s="7"/>
      <c r="J102" s="7"/>
    </row>
    <row r="103" customFormat="false" ht="14.4" hidden="false" customHeight="false" outlineLevel="0" collapsed="false">
      <c r="B103" s="5" t="s">
        <v>50</v>
      </c>
      <c r="C103" s="5" t="s">
        <v>74</v>
      </c>
      <c r="D103" s="5" t="n">
        <v>2720</v>
      </c>
      <c r="E103" s="5" t="n">
        <v>2237</v>
      </c>
      <c r="F103" s="8" t="s">
        <v>70</v>
      </c>
      <c r="G103" s="8" t="s">
        <v>70</v>
      </c>
      <c r="H103" s="5"/>
      <c r="L103" s="1"/>
    </row>
    <row r="104" customFormat="false" ht="14.4" hidden="false" customHeight="false" outlineLevel="0" collapsed="false">
      <c r="B104" s="5" t="s">
        <v>85</v>
      </c>
      <c r="C104" s="5" t="s">
        <v>47</v>
      </c>
      <c r="D104" s="5" t="n">
        <v>1548</v>
      </c>
      <c r="E104" s="5" t="n">
        <v>2235</v>
      </c>
      <c r="F104" s="8" t="s">
        <v>72</v>
      </c>
      <c r="G104" s="5" t="n">
        <v>10</v>
      </c>
      <c r="H104" s="5" t="s">
        <v>86</v>
      </c>
    </row>
    <row r="105" customFormat="false" ht="14.4" hidden="false" customHeight="false" outlineLevel="0" collapsed="false">
      <c r="B105" s="5" t="s">
        <v>87</v>
      </c>
      <c r="C105" s="5" t="s">
        <v>51</v>
      </c>
      <c r="D105" s="5" t="n">
        <v>2728</v>
      </c>
      <c r="E105" s="5" t="n">
        <v>2221</v>
      </c>
      <c r="F105" s="8" t="s">
        <v>75</v>
      </c>
      <c r="G105" s="5" t="n">
        <v>12</v>
      </c>
      <c r="H105" s="5" t="s">
        <v>67</v>
      </c>
    </row>
    <row r="107" customFormat="false" ht="14.4" hidden="false" customHeight="false" outlineLevel="0" collapsed="false">
      <c r="A107" s="2" t="s">
        <v>52</v>
      </c>
    </row>
    <row r="109" customFormat="false" ht="14.4" hidden="false" customHeight="false" outlineLevel="0" collapsed="false">
      <c r="A109" s="8" t="s">
        <v>25</v>
      </c>
      <c r="B109" s="8" t="s">
        <v>26</v>
      </c>
      <c r="C109" s="8"/>
      <c r="D109" s="5" t="s">
        <v>27</v>
      </c>
      <c r="E109" s="5" t="s">
        <v>28</v>
      </c>
      <c r="F109" s="9" t="s">
        <v>53</v>
      </c>
      <c r="G109" s="9" t="s">
        <v>54</v>
      </c>
      <c r="H109" s="9" t="s">
        <v>55</v>
      </c>
      <c r="I109" s="9" t="s">
        <v>56</v>
      </c>
      <c r="J109" s="9" t="s">
        <v>76</v>
      </c>
    </row>
    <row r="110" customFormat="false" ht="14.4" hidden="false" customHeight="false" outlineLevel="0" collapsed="false">
      <c r="A110" s="16" t="s">
        <v>78</v>
      </c>
      <c r="B110" s="9" t="s">
        <v>34</v>
      </c>
      <c r="C110" s="9"/>
      <c r="D110" s="9" t="n">
        <v>3881</v>
      </c>
      <c r="E110" s="9" t="n">
        <v>1859</v>
      </c>
      <c r="F110" s="17" t="n">
        <f aca="false">0.2*D110+0.5*E110</f>
        <v>1705.7</v>
      </c>
      <c r="G110" s="17" t="n">
        <f aca="false">F110/F115</f>
        <v>0.210426972945632</v>
      </c>
      <c r="H110" s="17" t="n">
        <f aca="false">G110</f>
        <v>0.210426972945632</v>
      </c>
      <c r="I110" s="17" t="n">
        <v>0.259584465157376</v>
      </c>
      <c r="J110" s="16" t="s">
        <v>79</v>
      </c>
    </row>
    <row r="111" customFormat="false" ht="14.4" hidden="false" customHeight="false" outlineLevel="0" collapsed="false">
      <c r="A111" s="5" t="s">
        <v>79</v>
      </c>
      <c r="B111" s="8" t="s">
        <v>36</v>
      </c>
      <c r="C111" s="8"/>
      <c r="D111" s="8" t="n">
        <v>2720</v>
      </c>
      <c r="E111" s="8" t="n">
        <v>2221</v>
      </c>
      <c r="F111" s="10" t="n">
        <f aca="false">0.2*D111+0.5*E111</f>
        <v>1654.5</v>
      </c>
      <c r="G111" s="10" t="n">
        <f aca="false">F111/F115</f>
        <v>0.204110586116286</v>
      </c>
      <c r="H111" s="10" t="n">
        <f aca="false">H110+G111</f>
        <v>0.414537559061918</v>
      </c>
      <c r="I111" s="10" t="n">
        <v>0.501220929087952</v>
      </c>
      <c r="J111" s="5" t="s">
        <v>80</v>
      </c>
    </row>
    <row r="112" customFormat="false" ht="14.4" hidden="false" customHeight="false" outlineLevel="0" collapsed="false">
      <c r="A112" s="18" t="s">
        <v>80</v>
      </c>
      <c r="B112" s="19" t="s">
        <v>40</v>
      </c>
      <c r="C112" s="19"/>
      <c r="D112" s="18" t="n">
        <v>2720</v>
      </c>
      <c r="E112" s="18" t="n">
        <v>2237</v>
      </c>
      <c r="F112" s="20" t="n">
        <f aca="false">0.2*D112+0.5*E112</f>
        <v>1662.5</v>
      </c>
      <c r="G112" s="20" t="n">
        <f aca="false">F112/F115</f>
        <v>0.205097521558371</v>
      </c>
      <c r="H112" s="20" t="n">
        <f aca="false">H111+G112</f>
        <v>0.619635080620289</v>
      </c>
      <c r="I112" s="20" t="n">
        <v>0.215548932163547</v>
      </c>
      <c r="J112" s="18" t="s">
        <v>79</v>
      </c>
    </row>
    <row r="113" customFormat="false" ht="14.4" hidden="false" customHeight="false" outlineLevel="0" collapsed="false">
      <c r="A113" s="5" t="s">
        <v>81</v>
      </c>
      <c r="B113" s="8" t="s">
        <v>82</v>
      </c>
      <c r="C113" s="8"/>
      <c r="D113" s="5" t="n">
        <v>1548</v>
      </c>
      <c r="E113" s="5" t="n">
        <v>2235</v>
      </c>
      <c r="F113" s="10" t="n">
        <f aca="false">0.2*D113+0.5*E113</f>
        <v>1427.1</v>
      </c>
      <c r="G113" s="10" t="n">
        <f aca="false">F113/F115</f>
        <v>0.176056946175008</v>
      </c>
      <c r="H113" s="10" t="n">
        <f aca="false">H112+G113</f>
        <v>0.795692026795297</v>
      </c>
      <c r="I113" s="10" t="n">
        <v>0.43710054322454</v>
      </c>
      <c r="J113" s="5" t="s">
        <v>80</v>
      </c>
    </row>
    <row r="114" customFormat="false" ht="14.4" hidden="false" customHeight="false" outlineLevel="0" collapsed="false">
      <c r="A114" s="5" t="s">
        <v>83</v>
      </c>
      <c r="B114" s="8" t="s">
        <v>84</v>
      </c>
      <c r="C114" s="8"/>
      <c r="D114" s="5" t="n">
        <v>2728</v>
      </c>
      <c r="E114" s="5" t="n">
        <v>2221</v>
      </c>
      <c r="F114" s="10" t="n">
        <f aca="false">0.2*D114+0.5*E114</f>
        <v>1656.1</v>
      </c>
      <c r="G114" s="10" t="n">
        <f aca="false">F114/F115</f>
        <v>0.204307973204703</v>
      </c>
      <c r="H114" s="10" t="n">
        <f aca="false">H113+G114</f>
        <v>1</v>
      </c>
      <c r="I114" s="10" t="n">
        <v>0.740441627526419</v>
      </c>
      <c r="J114" s="5" t="s">
        <v>81</v>
      </c>
    </row>
    <row r="115" customFormat="false" ht="14.4" hidden="false" customHeight="false" outlineLevel="0" collapsed="false">
      <c r="E115" s="5" t="s">
        <v>58</v>
      </c>
      <c r="F115" s="10" t="n">
        <f aca="false">SUM(F110:F114)</f>
        <v>8105.9</v>
      </c>
    </row>
    <row r="117" customFormat="false" ht="14.4" hidden="false" customHeight="false" outlineLevel="0" collapsed="false">
      <c r="A117" s="21" t="s">
        <v>88</v>
      </c>
    </row>
    <row r="118" customFormat="false" ht="14.4" hidden="false" customHeight="false" outlineLevel="0" collapsed="false">
      <c r="A118" s="22" t="s">
        <v>27</v>
      </c>
      <c r="B118" s="22" t="n">
        <v>2720</v>
      </c>
    </row>
    <row r="119" customFormat="false" ht="14.4" hidden="false" customHeight="false" outlineLevel="0" collapsed="false">
      <c r="A119" s="22" t="s">
        <v>28</v>
      </c>
      <c r="B119" s="22" t="n">
        <v>2237</v>
      </c>
    </row>
    <row r="120" customFormat="false" ht="14.4" hidden="false" customHeight="false" outlineLevel="0" collapsed="false">
      <c r="A120" s="22" t="s">
        <v>53</v>
      </c>
      <c r="B120" s="22" t="n">
        <v>1662.5</v>
      </c>
    </row>
    <row r="122" customFormat="false" ht="14.4" hidden="false" customHeight="false" outlineLevel="0" collapsed="false">
      <c r="A122" s="0" t="s">
        <v>89</v>
      </c>
    </row>
    <row r="123" customFormat="false" ht="14.4" hidden="false" customHeight="false" outlineLevel="0" collapsed="false">
      <c r="A123" s="22" t="s">
        <v>27</v>
      </c>
      <c r="B123" s="22" t="n">
        <v>3200</v>
      </c>
    </row>
    <row r="124" customFormat="false" ht="14.4" hidden="false" customHeight="false" outlineLevel="0" collapsed="false">
      <c r="A124" s="22" t="s">
        <v>28</v>
      </c>
      <c r="B124" s="22" t="n">
        <v>2800</v>
      </c>
    </row>
    <row r="125" customFormat="false" ht="14.4" hidden="false" customHeight="false" outlineLevel="0" collapsed="false">
      <c r="A125" s="22" t="s">
        <v>53</v>
      </c>
      <c r="B125" s="22" t="n">
        <v>2040</v>
      </c>
    </row>
  </sheetData>
  <mergeCells count="48">
    <mergeCell ref="B36:C36"/>
    <mergeCell ref="B37:C37"/>
    <mergeCell ref="B38:C38"/>
    <mergeCell ref="B39:C39"/>
    <mergeCell ref="B40:C40"/>
    <mergeCell ref="B41:C41"/>
    <mergeCell ref="B43:C43"/>
    <mergeCell ref="D43:E43"/>
    <mergeCell ref="B53:C53"/>
    <mergeCell ref="B54:C54"/>
    <mergeCell ref="B55:C55"/>
    <mergeCell ref="B56:C56"/>
    <mergeCell ref="B57:C57"/>
    <mergeCell ref="B58:C58"/>
    <mergeCell ref="B64:C64"/>
    <mergeCell ref="B65:C65"/>
    <mergeCell ref="B66:C66"/>
    <mergeCell ref="B67:C67"/>
    <mergeCell ref="B68:C68"/>
    <mergeCell ref="B69:C69"/>
    <mergeCell ref="B71:C71"/>
    <mergeCell ref="D71:E71"/>
    <mergeCell ref="F71:F72"/>
    <mergeCell ref="G71:G72"/>
    <mergeCell ref="H71:H72"/>
    <mergeCell ref="B81:C81"/>
    <mergeCell ref="B82:C82"/>
    <mergeCell ref="B83:C83"/>
    <mergeCell ref="B84:C84"/>
    <mergeCell ref="B85:C85"/>
    <mergeCell ref="B86:C86"/>
    <mergeCell ref="B92:C92"/>
    <mergeCell ref="B93:C93"/>
    <mergeCell ref="B94:C94"/>
    <mergeCell ref="B95:C95"/>
    <mergeCell ref="B96:C96"/>
    <mergeCell ref="B97:C97"/>
    <mergeCell ref="B99:C99"/>
    <mergeCell ref="D99:E99"/>
    <mergeCell ref="F99:F100"/>
    <mergeCell ref="G99:G100"/>
    <mergeCell ref="H99:H100"/>
    <mergeCell ref="B109:C109"/>
    <mergeCell ref="B110:C110"/>
    <mergeCell ref="B111:C111"/>
    <mergeCell ref="B112:C112"/>
    <mergeCell ref="B113:C113"/>
    <mergeCell ref="B114:C1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6.11"/>
    <col collapsed="false" customWidth="true" hidden="false" outlineLevel="0" max="3" min="3" style="0" width="7.88"/>
    <col collapsed="false" customWidth="true" hidden="false" outlineLevel="0" max="4" min="4" style="0" width="14.78"/>
    <col collapsed="false" customWidth="true" hidden="false" outlineLevel="0" max="5" min="5" style="0" width="13.22"/>
    <col collapsed="false" customWidth="true" hidden="false" outlineLevel="0" max="6" min="6" style="0" width="12.22"/>
    <col collapsed="false" customWidth="true" hidden="false" outlineLevel="0" max="7" min="7" style="0" width="7.67"/>
    <col collapsed="false" customWidth="true" hidden="false" outlineLevel="0" max="1025" min="8" style="0" width="10.67"/>
  </cols>
  <sheetData>
    <row r="1" customFormat="false" ht="14.4" hidden="false" customHeight="false" outlineLevel="0" collapsed="false">
      <c r="A1" s="2" t="s">
        <v>90</v>
      </c>
    </row>
    <row r="2" customFormat="false" ht="14.4" hidden="false" customHeight="false" outlineLevel="0" collapsed="false">
      <c r="A2" s="2" t="s">
        <v>91</v>
      </c>
    </row>
    <row r="3" customFormat="false" ht="14.4" hidden="false" customHeight="false" outlineLevel="0" collapsed="false">
      <c r="A3" s="2" t="s">
        <v>92</v>
      </c>
    </row>
    <row r="4" customFormat="false" ht="14.4" hidden="false" customHeight="false" outlineLevel="0" collapsed="false">
      <c r="A4" s="2" t="s">
        <v>93</v>
      </c>
    </row>
    <row r="5" customFormat="false" ht="14.4" hidden="false" customHeight="false" outlineLevel="0" collapsed="false">
      <c r="A5" s="2" t="s">
        <v>94</v>
      </c>
    </row>
    <row r="6" customFormat="false" ht="14.4" hidden="false" customHeight="false" outlineLevel="0" collapsed="false">
      <c r="A6" s="2"/>
      <c r="B6" s="0" t="s">
        <v>95</v>
      </c>
    </row>
    <row r="7" customFormat="false" ht="14.4" hidden="false" customHeight="false" outlineLevel="0" collapsed="false">
      <c r="A7" s="2"/>
      <c r="B7" s="0" t="s">
        <v>96</v>
      </c>
    </row>
    <row r="8" customFormat="false" ht="14.4" hidden="false" customHeight="false" outlineLevel="0" collapsed="false">
      <c r="A8" s="2"/>
      <c r="B8" s="0" t="s">
        <v>97</v>
      </c>
    </row>
    <row r="9" customFormat="false" ht="14.4" hidden="false" customHeight="false" outlineLevel="0" collapsed="false">
      <c r="A9" s="2" t="s">
        <v>98</v>
      </c>
    </row>
    <row r="10" customFormat="false" ht="14.4" hidden="false" customHeight="false" outlineLevel="0" collapsed="false">
      <c r="B10" s="0" t="s">
        <v>99</v>
      </c>
    </row>
    <row r="11" customFormat="false" ht="14.4" hidden="false" customHeight="false" outlineLevel="0" collapsed="false">
      <c r="B11" s="0" t="s">
        <v>100</v>
      </c>
    </row>
    <row r="12" customFormat="false" ht="14.4" hidden="false" customHeight="false" outlineLevel="0" collapsed="false">
      <c r="B12" s="0" t="s">
        <v>101</v>
      </c>
    </row>
    <row r="14" customFormat="false" ht="15" hidden="false" customHeight="false" outlineLevel="0" collapsed="false">
      <c r="A14" s="0" t="s">
        <v>102</v>
      </c>
    </row>
    <row r="15" customFormat="false" ht="15" hidden="false" customHeight="false" outlineLevel="0" collapsed="false">
      <c r="B15" s="23" t="s">
        <v>103</v>
      </c>
      <c r="C15" s="23" t="s">
        <v>104</v>
      </c>
      <c r="D15" s="23" t="s">
        <v>105</v>
      </c>
      <c r="E15" s="23" t="s">
        <v>106</v>
      </c>
    </row>
    <row r="16" customFormat="false" ht="15" hidden="false" customHeight="false" outlineLevel="0" collapsed="false">
      <c r="B16" s="24" t="s">
        <v>107</v>
      </c>
      <c r="C16" s="24" t="s">
        <v>53</v>
      </c>
      <c r="D16" s="25" t="n">
        <v>0</v>
      </c>
      <c r="E16" s="25" t="n">
        <v>2040</v>
      </c>
    </row>
    <row r="19" customFormat="false" ht="15" hidden="false" customHeight="false" outlineLevel="0" collapsed="false">
      <c r="A19" s="0" t="s">
        <v>108</v>
      </c>
    </row>
    <row r="20" customFormat="false" ht="15" hidden="false" customHeight="false" outlineLevel="0" collapsed="false">
      <c r="B20" s="23" t="s">
        <v>103</v>
      </c>
      <c r="C20" s="23" t="s">
        <v>104</v>
      </c>
      <c r="D20" s="23" t="s">
        <v>105</v>
      </c>
      <c r="E20" s="23" t="s">
        <v>106</v>
      </c>
      <c r="F20" s="23" t="s">
        <v>109</v>
      </c>
    </row>
    <row r="21" customFormat="false" ht="14.4" hidden="false" customHeight="false" outlineLevel="0" collapsed="false">
      <c r="B21" s="26" t="s">
        <v>110</v>
      </c>
      <c r="C21" s="26" t="s">
        <v>27</v>
      </c>
      <c r="D21" s="27" t="n">
        <v>0</v>
      </c>
      <c r="E21" s="27" t="n">
        <v>3200</v>
      </c>
      <c r="F21" s="26" t="s">
        <v>111</v>
      </c>
    </row>
    <row r="22" customFormat="false" ht="15" hidden="false" customHeight="false" outlineLevel="0" collapsed="false">
      <c r="B22" s="24" t="s">
        <v>112</v>
      </c>
      <c r="C22" s="24" t="s">
        <v>28</v>
      </c>
      <c r="D22" s="25" t="n">
        <v>0</v>
      </c>
      <c r="E22" s="25" t="n">
        <v>2800</v>
      </c>
      <c r="F22" s="24" t="s">
        <v>111</v>
      </c>
    </row>
    <row r="25" customFormat="false" ht="15" hidden="false" customHeight="false" outlineLevel="0" collapsed="false">
      <c r="A25" s="0" t="s">
        <v>113</v>
      </c>
    </row>
    <row r="26" customFormat="false" ht="15" hidden="false" customHeight="false" outlineLevel="0" collapsed="false">
      <c r="B26" s="23" t="s">
        <v>103</v>
      </c>
      <c r="C26" s="23" t="s">
        <v>104</v>
      </c>
      <c r="D26" s="23" t="s">
        <v>114</v>
      </c>
      <c r="E26" s="23" t="s">
        <v>115</v>
      </c>
      <c r="F26" s="23" t="s">
        <v>116</v>
      </c>
      <c r="G26" s="23" t="s">
        <v>117</v>
      </c>
    </row>
    <row r="27" customFormat="false" ht="14.4" hidden="false" customHeight="false" outlineLevel="0" collapsed="false">
      <c r="B27" s="26" t="s">
        <v>118</v>
      </c>
      <c r="C27" s="26" t="s">
        <v>119</v>
      </c>
      <c r="D27" s="27" t="n">
        <v>2000</v>
      </c>
      <c r="E27" s="26" t="s">
        <v>120</v>
      </c>
      <c r="F27" s="26" t="s">
        <v>121</v>
      </c>
      <c r="G27" s="26" t="n">
        <v>0</v>
      </c>
    </row>
    <row r="28" customFormat="false" ht="14.4" hidden="false" customHeight="false" outlineLevel="0" collapsed="false">
      <c r="B28" s="26" t="s">
        <v>122</v>
      </c>
      <c r="C28" s="26" t="s">
        <v>123</v>
      </c>
      <c r="D28" s="27" t="n">
        <v>6000</v>
      </c>
      <c r="E28" s="26" t="s">
        <v>124</v>
      </c>
      <c r="F28" s="26" t="s">
        <v>121</v>
      </c>
      <c r="G28" s="26" t="n">
        <v>0</v>
      </c>
    </row>
    <row r="29" customFormat="false" ht="15" hidden="false" customHeight="false" outlineLevel="0" collapsed="false">
      <c r="B29" s="24" t="s">
        <v>125</v>
      </c>
      <c r="C29" s="24" t="s">
        <v>126</v>
      </c>
      <c r="D29" s="25" t="n">
        <v>3200</v>
      </c>
      <c r="E29" s="24" t="s">
        <v>127</v>
      </c>
      <c r="F29" s="24" t="s">
        <v>128</v>
      </c>
      <c r="G29" s="24" t="n">
        <v>800.000000000001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C2" s="2" t="s">
        <v>1</v>
      </c>
    </row>
    <row r="4" customFormat="false" ht="14.4" hidden="false" customHeight="false" outlineLevel="0" collapsed="false">
      <c r="A4" s="0" t="s">
        <v>2</v>
      </c>
      <c r="F4" s="0" t="s">
        <v>3</v>
      </c>
    </row>
    <row r="5" customFormat="false" ht="14.4" hidden="false" customHeight="false" outlineLevel="0" collapsed="false">
      <c r="B5" s="0" t="s">
        <v>4</v>
      </c>
      <c r="F5" s="2" t="s">
        <v>5</v>
      </c>
      <c r="G5" s="2" t="s">
        <v>6</v>
      </c>
    </row>
    <row r="6" customFormat="false" ht="14.4" hidden="false" customHeight="false" outlineLevel="0" collapsed="false">
      <c r="B6" s="0" t="s">
        <v>7</v>
      </c>
      <c r="G6" s="2" t="s">
        <v>8</v>
      </c>
    </row>
    <row r="7" customFormat="false" ht="14.4" hidden="false" customHeight="false" outlineLevel="0" collapsed="false">
      <c r="G7" s="2" t="s">
        <v>9</v>
      </c>
    </row>
    <row r="8" customFormat="false" ht="14.4" hidden="false" customHeight="false" outlineLevel="0" collapsed="false">
      <c r="G8" s="2" t="s">
        <v>10</v>
      </c>
    </row>
    <row r="9" customFormat="false" ht="14.4" hidden="false" customHeight="false" outlineLevel="0" collapsed="false">
      <c r="G9" s="2" t="s">
        <v>11</v>
      </c>
    </row>
    <row r="11" customFormat="false" ht="14.4" hidden="false" customHeight="false" outlineLevel="0" collapsed="false">
      <c r="A11" s="0" t="s">
        <v>129</v>
      </c>
    </row>
    <row r="13" customFormat="false" ht="14.4" hidden="false" customHeight="false" outlineLevel="0" collapsed="false">
      <c r="A13" s="0" t="s">
        <v>27</v>
      </c>
      <c r="B13" s="0" t="s">
        <v>28</v>
      </c>
      <c r="C13" s="0" t="s">
        <v>53</v>
      </c>
    </row>
    <row r="14" customFormat="false" ht="14.4" hidden="false" customHeight="false" outlineLevel="0" collapsed="false">
      <c r="A14" s="0" t="n">
        <v>3200</v>
      </c>
      <c r="B14" s="0" t="n">
        <v>2800</v>
      </c>
      <c r="C14" s="0" t="n">
        <f aca="false">0.2*A14+0.5*B14</f>
        <v>2040</v>
      </c>
    </row>
    <row r="16" customFormat="false" ht="14.4" hidden="false" customHeight="false" outlineLevel="0" collapsed="false">
      <c r="A16" s="2" t="s">
        <v>6</v>
      </c>
      <c r="B16" s="0" t="n">
        <f aca="false">0.1*A14+0.6*B14</f>
        <v>2000</v>
      </c>
      <c r="C16" s="0" t="n">
        <v>2000</v>
      </c>
    </row>
    <row r="17" customFormat="false" ht="14.4" hidden="false" customHeight="false" outlineLevel="0" collapsed="false">
      <c r="A17" s="2" t="s">
        <v>8</v>
      </c>
      <c r="B17" s="0" t="n">
        <f aca="false">A14+B14</f>
        <v>6000</v>
      </c>
      <c r="C17" s="0" t="n">
        <v>6000</v>
      </c>
    </row>
    <row r="18" customFormat="false" ht="14.4" hidden="false" customHeight="false" outlineLevel="0" collapsed="false">
      <c r="A18" s="2" t="s">
        <v>9</v>
      </c>
      <c r="B18" s="0" t="n">
        <f aca="false">A14</f>
        <v>3200</v>
      </c>
      <c r="C18" s="0" t="n">
        <v>4000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2020-12-03T18:58:05Z</dcterms:created>
  <dc:creator>David Castillo</dc:creator>
  <dc:description/>
  <dc:language>es-MX</dc:language>
  <cp:lastModifiedBy/>
  <dcterms:modified xsi:type="dcterms:W3CDTF">2020-12-08T05:11:44Z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