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Jeroen Vermunt\Dropbox\minor2020-2021\"/>
    </mc:Choice>
  </mc:AlternateContent>
  <xr:revisionPtr revIDLastSave="0" documentId="13_ncr:1_{A1DBA181-FD60-4DFF-B209-973937D0A28F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posteriors for 1 data pattern" sheetId="1" r:id="rId1"/>
    <sheet name="errors and pseudo R-squar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2" l="1"/>
  <c r="P34" i="2"/>
  <c r="O34" i="2"/>
  <c r="N34" i="2"/>
  <c r="P33" i="2"/>
  <c r="O33" i="2"/>
  <c r="N33" i="2"/>
  <c r="P32" i="2"/>
  <c r="O32" i="2"/>
  <c r="N32" i="2"/>
  <c r="P31" i="2"/>
  <c r="O31" i="2"/>
  <c r="N31" i="2"/>
  <c r="P30" i="2"/>
  <c r="O30" i="2"/>
  <c r="N30" i="2"/>
  <c r="P29" i="2"/>
  <c r="O29" i="2"/>
  <c r="N29" i="2"/>
  <c r="P28" i="2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O36" i="2" s="1"/>
  <c r="N8" i="2"/>
  <c r="P7" i="2"/>
  <c r="O7" i="2"/>
  <c r="N7" i="2"/>
  <c r="P6" i="2"/>
  <c r="O6" i="2"/>
  <c r="N6" i="2"/>
  <c r="P5" i="2"/>
  <c r="O5" i="2"/>
  <c r="N5" i="2"/>
  <c r="P4" i="2"/>
  <c r="O4" i="2"/>
  <c r="N4" i="2"/>
  <c r="P3" i="2"/>
  <c r="P36" i="2" s="1"/>
  <c r="O3" i="2"/>
  <c r="N3" i="2"/>
  <c r="P2" i="2"/>
  <c r="O2" i="2"/>
  <c r="N2" i="2"/>
  <c r="Z39" i="2"/>
  <c r="Y39" i="2"/>
  <c r="AB39" i="2" s="1"/>
  <c r="X39" i="2"/>
  <c r="Z34" i="2"/>
  <c r="AA34" i="2" s="1"/>
  <c r="AB34" i="2" s="1"/>
  <c r="Y34" i="2"/>
  <c r="X34" i="2"/>
  <c r="Z33" i="2"/>
  <c r="Y33" i="2"/>
  <c r="X33" i="2"/>
  <c r="AA33" i="2" s="1"/>
  <c r="AB33" i="2" s="1"/>
  <c r="AA32" i="2"/>
  <c r="AB32" i="2" s="1"/>
  <c r="Z32" i="2"/>
  <c r="Y32" i="2"/>
  <c r="X32" i="2"/>
  <c r="Z31" i="2"/>
  <c r="Y31" i="2"/>
  <c r="X31" i="2"/>
  <c r="AA31" i="2" s="1"/>
  <c r="AB31" i="2" s="1"/>
  <c r="AA30" i="2"/>
  <c r="AB30" i="2" s="1"/>
  <c r="Z30" i="2"/>
  <c r="Y30" i="2"/>
  <c r="X30" i="2"/>
  <c r="Z29" i="2"/>
  <c r="Y29" i="2"/>
  <c r="X29" i="2"/>
  <c r="AA29" i="2" s="1"/>
  <c r="AB29" i="2" s="1"/>
  <c r="Z28" i="2"/>
  <c r="Y28" i="2"/>
  <c r="X28" i="2"/>
  <c r="AA28" i="2" s="1"/>
  <c r="AB28" i="2" s="1"/>
  <c r="Z27" i="2"/>
  <c r="AA27" i="2" s="1"/>
  <c r="AB27" i="2" s="1"/>
  <c r="Y27" i="2"/>
  <c r="X27" i="2"/>
  <c r="Z26" i="2"/>
  <c r="Y26" i="2"/>
  <c r="AA26" i="2" s="1"/>
  <c r="AB26" i="2" s="1"/>
  <c r="X26" i="2"/>
  <c r="AA25" i="2"/>
  <c r="AB25" i="2" s="1"/>
  <c r="Z25" i="2"/>
  <c r="Y25" i="2"/>
  <c r="X25" i="2"/>
  <c r="Z24" i="2"/>
  <c r="Y24" i="2"/>
  <c r="X24" i="2"/>
  <c r="AA24" i="2" s="1"/>
  <c r="AB24" i="2" s="1"/>
  <c r="AA23" i="2"/>
  <c r="AB23" i="2" s="1"/>
  <c r="Z23" i="2"/>
  <c r="Y23" i="2"/>
  <c r="X23" i="2"/>
  <c r="Z22" i="2"/>
  <c r="Y22" i="2"/>
  <c r="X22" i="2"/>
  <c r="AA22" i="2" s="1"/>
  <c r="AB22" i="2" s="1"/>
  <c r="Z21" i="2"/>
  <c r="Y21" i="2"/>
  <c r="X21" i="2"/>
  <c r="AA21" i="2" s="1"/>
  <c r="AB21" i="2" s="1"/>
  <c r="Z20" i="2"/>
  <c r="Y20" i="2"/>
  <c r="X20" i="2"/>
  <c r="AA20" i="2" s="1"/>
  <c r="AB20" i="2" s="1"/>
  <c r="Z19" i="2"/>
  <c r="Y19" i="2"/>
  <c r="AA19" i="2" s="1"/>
  <c r="AB19" i="2" s="1"/>
  <c r="X19" i="2"/>
  <c r="Z18" i="2"/>
  <c r="AA18" i="2" s="1"/>
  <c r="AB18" i="2" s="1"/>
  <c r="Y18" i="2"/>
  <c r="X18" i="2"/>
  <c r="Z17" i="2"/>
  <c r="Y17" i="2"/>
  <c r="X17" i="2"/>
  <c r="AA17" i="2" s="1"/>
  <c r="AB17" i="2" s="1"/>
  <c r="AA16" i="2"/>
  <c r="AB16" i="2" s="1"/>
  <c r="Z16" i="2"/>
  <c r="Y16" i="2"/>
  <c r="X16" i="2"/>
  <c r="Z15" i="2"/>
  <c r="Y15" i="2"/>
  <c r="X15" i="2"/>
  <c r="AA15" i="2" s="1"/>
  <c r="AB15" i="2" s="1"/>
  <c r="AA14" i="2"/>
  <c r="AB14" i="2" s="1"/>
  <c r="Z14" i="2"/>
  <c r="Y14" i="2"/>
  <c r="X14" i="2"/>
  <c r="Z13" i="2"/>
  <c r="Y13" i="2"/>
  <c r="X13" i="2"/>
  <c r="AA13" i="2" s="1"/>
  <c r="AB13" i="2" s="1"/>
  <c r="Z12" i="2"/>
  <c r="Y12" i="2"/>
  <c r="X12" i="2"/>
  <c r="AA12" i="2" s="1"/>
  <c r="AB12" i="2" s="1"/>
  <c r="Z11" i="2"/>
  <c r="AA11" i="2" s="1"/>
  <c r="AB11" i="2" s="1"/>
  <c r="Y11" i="2"/>
  <c r="X11" i="2"/>
  <c r="Z10" i="2"/>
  <c r="Y10" i="2"/>
  <c r="AA10" i="2" s="1"/>
  <c r="AB10" i="2" s="1"/>
  <c r="X10" i="2"/>
  <c r="AA9" i="2"/>
  <c r="AB9" i="2" s="1"/>
  <c r="Z9" i="2"/>
  <c r="Y9" i="2"/>
  <c r="X9" i="2"/>
  <c r="Z8" i="2"/>
  <c r="Y8" i="2"/>
  <c r="X8" i="2"/>
  <c r="AA8" i="2" s="1"/>
  <c r="AB8" i="2" s="1"/>
  <c r="AA7" i="2"/>
  <c r="AB7" i="2" s="1"/>
  <c r="Z7" i="2"/>
  <c r="Y7" i="2"/>
  <c r="X7" i="2"/>
  <c r="Z6" i="2"/>
  <c r="Y6" i="2"/>
  <c r="X6" i="2"/>
  <c r="AA6" i="2" s="1"/>
  <c r="AB6" i="2" s="1"/>
  <c r="Z5" i="2"/>
  <c r="Y5" i="2"/>
  <c r="X5" i="2"/>
  <c r="AA5" i="2" s="1"/>
  <c r="AB5" i="2" s="1"/>
  <c r="Z4" i="2"/>
  <c r="Y4" i="2"/>
  <c r="X4" i="2"/>
  <c r="AA4" i="2" s="1"/>
  <c r="AB4" i="2" s="1"/>
  <c r="Z3" i="2"/>
  <c r="Y3" i="2"/>
  <c r="AA3" i="2" s="1"/>
  <c r="AB3" i="2" s="1"/>
  <c r="X3" i="2"/>
  <c r="AA2" i="2"/>
  <c r="AB2" i="2" s="1"/>
  <c r="Z2" i="2"/>
  <c r="Y2" i="2"/>
  <c r="T39" i="2"/>
  <c r="S39" i="2"/>
  <c r="R39" i="2"/>
  <c r="T34" i="2"/>
  <c r="S34" i="2"/>
  <c r="R34" i="2"/>
  <c r="U34" i="2" s="1"/>
  <c r="V34" i="2" s="1"/>
  <c r="T33" i="2"/>
  <c r="S33" i="2"/>
  <c r="R33" i="2"/>
  <c r="T32" i="2"/>
  <c r="S32" i="2"/>
  <c r="R32" i="2"/>
  <c r="T31" i="2"/>
  <c r="S31" i="2"/>
  <c r="R31" i="2"/>
  <c r="T30" i="2"/>
  <c r="S30" i="2"/>
  <c r="R30" i="2"/>
  <c r="T29" i="2"/>
  <c r="S29" i="2"/>
  <c r="R29" i="2"/>
  <c r="T28" i="2"/>
  <c r="S28" i="2"/>
  <c r="R28" i="2"/>
  <c r="T27" i="2"/>
  <c r="S27" i="2"/>
  <c r="R27" i="2"/>
  <c r="U27" i="2" s="1"/>
  <c r="V27" i="2" s="1"/>
  <c r="T26" i="2"/>
  <c r="S26" i="2"/>
  <c r="R26" i="2"/>
  <c r="U26" i="2" s="1"/>
  <c r="V26" i="2" s="1"/>
  <c r="T25" i="2"/>
  <c r="S25" i="2"/>
  <c r="R25" i="2"/>
  <c r="T24" i="2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U19" i="2" s="1"/>
  <c r="V19" i="2" s="1"/>
  <c r="R19" i="2"/>
  <c r="T18" i="2"/>
  <c r="S18" i="2"/>
  <c r="R18" i="2"/>
  <c r="T17" i="2"/>
  <c r="S17" i="2"/>
  <c r="R17" i="2"/>
  <c r="T16" i="2"/>
  <c r="U16" i="2" s="1"/>
  <c r="V16" i="2" s="1"/>
  <c r="S16" i="2"/>
  <c r="R16" i="2"/>
  <c r="T15" i="2"/>
  <c r="S15" i="2"/>
  <c r="R15" i="2"/>
  <c r="U15" i="2" s="1"/>
  <c r="V15" i="2" s="1"/>
  <c r="T14" i="2"/>
  <c r="S14" i="2"/>
  <c r="R14" i="2"/>
  <c r="U14" i="2" s="1"/>
  <c r="V14" i="2" s="1"/>
  <c r="T13" i="2"/>
  <c r="S13" i="2"/>
  <c r="R13" i="2"/>
  <c r="T12" i="2"/>
  <c r="S12" i="2"/>
  <c r="U12" i="2" s="1"/>
  <c r="V12" i="2" s="1"/>
  <c r="R12" i="2"/>
  <c r="T11" i="2"/>
  <c r="U11" i="2" s="1"/>
  <c r="V11" i="2" s="1"/>
  <c r="S11" i="2"/>
  <c r="R11" i="2"/>
  <c r="T10" i="2"/>
  <c r="S10" i="2"/>
  <c r="R10" i="2"/>
  <c r="U10" i="2" s="1"/>
  <c r="V10" i="2" s="1"/>
  <c r="T9" i="2"/>
  <c r="S9" i="2"/>
  <c r="R9" i="2"/>
  <c r="U9" i="2" s="1"/>
  <c r="V9" i="2" s="1"/>
  <c r="T8" i="2"/>
  <c r="S8" i="2"/>
  <c r="R8" i="2"/>
  <c r="T7" i="2"/>
  <c r="S7" i="2"/>
  <c r="R7" i="2"/>
  <c r="T6" i="2"/>
  <c r="S6" i="2"/>
  <c r="R6" i="2"/>
  <c r="T5" i="2"/>
  <c r="S5" i="2"/>
  <c r="U5" i="2" s="1"/>
  <c r="V5" i="2" s="1"/>
  <c r="R5" i="2"/>
  <c r="T4" i="2"/>
  <c r="S4" i="2"/>
  <c r="R4" i="2"/>
  <c r="U3" i="2"/>
  <c r="V3" i="2" s="1"/>
  <c r="T3" i="2"/>
  <c r="S3" i="2"/>
  <c r="R3" i="2"/>
  <c r="T2" i="2"/>
  <c r="S2" i="2"/>
  <c r="R2" i="2"/>
  <c r="L39" i="2"/>
  <c r="N36" i="2" l="1"/>
  <c r="U2" i="2"/>
  <c r="V2" i="2" s="1"/>
  <c r="AB36" i="2"/>
  <c r="AB37" i="2" s="1"/>
  <c r="AB40" i="2" s="1"/>
  <c r="U17" i="2"/>
  <c r="V17" i="2" s="1"/>
  <c r="U22" i="2"/>
  <c r="V22" i="2" s="1"/>
  <c r="U24" i="2"/>
  <c r="V24" i="2" s="1"/>
  <c r="U30" i="2"/>
  <c r="V30" i="2" s="1"/>
  <c r="U32" i="2"/>
  <c r="V32" i="2" s="1"/>
  <c r="V39" i="2"/>
  <c r="U4" i="2"/>
  <c r="V4" i="2" s="1"/>
  <c r="U7" i="2"/>
  <c r="V7" i="2" s="1"/>
  <c r="U25" i="2"/>
  <c r="V25" i="2" s="1"/>
  <c r="U33" i="2"/>
  <c r="V33" i="2" s="1"/>
  <c r="U18" i="2"/>
  <c r="V18" i="2" s="1"/>
  <c r="U20" i="2"/>
  <c r="V20" i="2" s="1"/>
  <c r="U23" i="2"/>
  <c r="V23" i="2" s="1"/>
  <c r="U28" i="2"/>
  <c r="V28" i="2" s="1"/>
  <c r="U31" i="2"/>
  <c r="V31" i="2" s="1"/>
  <c r="U13" i="2"/>
  <c r="V13" i="2" s="1"/>
  <c r="U6" i="2"/>
  <c r="V6" i="2" s="1"/>
  <c r="U8" i="2"/>
  <c r="V8" i="2" s="1"/>
  <c r="U21" i="2"/>
  <c r="V21" i="2" s="1"/>
  <c r="U29" i="2"/>
  <c r="V29" i="2" s="1"/>
  <c r="K34" i="2"/>
  <c r="L34" i="2" s="1"/>
  <c r="K33" i="2"/>
  <c r="L33" i="2" s="1"/>
  <c r="K32" i="2"/>
  <c r="L32" i="2" s="1"/>
  <c r="K31" i="2"/>
  <c r="L31" i="2" s="1"/>
  <c r="K30" i="2"/>
  <c r="L30" i="2" s="1"/>
  <c r="K29" i="2"/>
  <c r="L29" i="2" s="1"/>
  <c r="K28" i="2"/>
  <c r="L28" i="2" s="1"/>
  <c r="K27" i="2"/>
  <c r="L27" i="2" s="1"/>
  <c r="K26" i="2"/>
  <c r="L26" i="2" s="1"/>
  <c r="K25" i="2"/>
  <c r="L25" i="2" s="1"/>
  <c r="K24" i="2"/>
  <c r="L24" i="2" s="1"/>
  <c r="K23" i="2"/>
  <c r="L23" i="2" s="1"/>
  <c r="K22" i="2"/>
  <c r="L22" i="2" s="1"/>
  <c r="K21" i="2"/>
  <c r="L21" i="2" s="1"/>
  <c r="K20" i="2"/>
  <c r="L20" i="2" s="1"/>
  <c r="K19" i="2"/>
  <c r="L19" i="2" s="1"/>
  <c r="K18" i="2"/>
  <c r="L18" i="2" s="1"/>
  <c r="K17" i="2"/>
  <c r="L17" i="2" s="1"/>
  <c r="K16" i="2"/>
  <c r="L16" i="2" s="1"/>
  <c r="K15" i="2"/>
  <c r="L15" i="2" s="1"/>
  <c r="K14" i="2"/>
  <c r="L14" i="2" s="1"/>
  <c r="K13" i="2"/>
  <c r="L13" i="2" s="1"/>
  <c r="K12" i="2"/>
  <c r="L12" i="2" s="1"/>
  <c r="K11" i="2"/>
  <c r="L11" i="2" s="1"/>
  <c r="K10" i="2"/>
  <c r="L10" i="2" s="1"/>
  <c r="K9" i="2"/>
  <c r="L9" i="2" s="1"/>
  <c r="K8" i="2"/>
  <c r="L8" i="2" s="1"/>
  <c r="K7" i="2"/>
  <c r="L7" i="2" s="1"/>
  <c r="K6" i="2"/>
  <c r="L6" i="2" s="1"/>
  <c r="K5" i="2"/>
  <c r="L5" i="2" s="1"/>
  <c r="K4" i="2"/>
  <c r="L4" i="2" s="1"/>
  <c r="K3" i="2"/>
  <c r="L3" i="2" s="1"/>
  <c r="K2" i="2"/>
  <c r="L2" i="2" s="1"/>
  <c r="D8" i="1"/>
  <c r="D10" i="1" s="1"/>
  <c r="C8" i="1"/>
  <c r="C10" i="1" s="1"/>
  <c r="B8" i="1"/>
  <c r="B10" i="1" s="1"/>
  <c r="V36" i="2" l="1"/>
  <c r="V37" i="2" s="1"/>
  <c r="V40" i="2"/>
  <c r="F10" i="1"/>
  <c r="C12" i="1" s="1"/>
  <c r="L36" i="2"/>
  <c r="L37" i="2" s="1"/>
  <c r="L40" i="2" s="1"/>
  <c r="B12" i="1" l="1"/>
  <c r="D12" i="1"/>
</calcChain>
</file>

<file path=xl/sharedStrings.xml><?xml version="1.0" encoding="utf-8"?>
<sst xmlns="http://schemas.openxmlformats.org/spreadsheetml/2006/main" count="24" uniqueCount="23">
  <si>
    <t>Cluster Size</t>
  </si>
  <si>
    <t>mostly true</t>
  </si>
  <si>
    <t>interested</t>
  </si>
  <si>
    <t>Good</t>
  </si>
  <si>
    <t>GOOD PURPOSE</t>
  </si>
  <si>
    <t>accuracy</t>
  </si>
  <si>
    <t>cooperat</t>
  </si>
  <si>
    <t>understa</t>
  </si>
  <si>
    <t>purpose</t>
  </si>
  <si>
    <t>ObsFreq</t>
  </si>
  <si>
    <t>Modal</t>
  </si>
  <si>
    <t>Cluster1</t>
  </si>
  <si>
    <t>Cluster2</t>
  </si>
  <si>
    <t>Cluster3</t>
  </si>
  <si>
    <t>pseude R2</t>
  </si>
  <si>
    <t>classification errors</t>
  </si>
  <si>
    <t>entropy</t>
  </si>
  <si>
    <t>qualitative variance / concentration</t>
  </si>
  <si>
    <t>P(y|X=c)</t>
  </si>
  <si>
    <t>P(X=c|y)</t>
  </si>
  <si>
    <t>P(y)</t>
  </si>
  <si>
    <t>P(X=c) * P(y|X=c)</t>
  </si>
  <si>
    <t>first column classification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</si>
</sst>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zoomScale="148" zoomScaleNormal="148" workbookViewId="0">
      <selection activeCell="F12" sqref="A1:F12"/>
    </sheetView>
  </sheetViews>
  <sheetFormatPr defaultRowHeight="14.4" x14ac:dyDescent="0.3"/>
  <cols>
    <col min="1" max="1" width="18" customWidth="1"/>
  </cols>
  <sheetData>
    <row r="1" spans="1:6" x14ac:dyDescent="0.3">
      <c r="A1" s="6" t="s">
        <v>0</v>
      </c>
      <c r="B1" s="1">
        <v>0.56769999999999998</v>
      </c>
      <c r="C1" s="1">
        <v>0.26119999999999999</v>
      </c>
      <c r="D1" s="1">
        <v>0.17119999999999999</v>
      </c>
      <c r="E1" s="1"/>
      <c r="F1" s="1"/>
    </row>
    <row r="2" spans="1:6" x14ac:dyDescent="0.3">
      <c r="A2" s="3"/>
      <c r="B2" s="1"/>
      <c r="C2" s="1"/>
      <c r="D2" s="1"/>
      <c r="E2" s="1"/>
      <c r="F2" s="1"/>
    </row>
    <row r="3" spans="1:6" x14ac:dyDescent="0.3">
      <c r="A3" s="6" t="s">
        <v>1</v>
      </c>
      <c r="B3" s="1">
        <v>0.59589999999999999</v>
      </c>
      <c r="C3" s="1">
        <v>0.64529999999999998</v>
      </c>
      <c r="D3" s="1">
        <v>1.35E-2</v>
      </c>
      <c r="E3" s="1"/>
      <c r="F3" s="1"/>
    </row>
    <row r="4" spans="1:6" x14ac:dyDescent="0.3">
      <c r="A4" s="6" t="s">
        <v>2</v>
      </c>
      <c r="B4" s="1">
        <v>0.95950000000000002</v>
      </c>
      <c r="C4" s="1">
        <v>0.64129999999999998</v>
      </c>
      <c r="D4" s="1">
        <v>0.64390000000000003</v>
      </c>
      <c r="E4" s="1"/>
      <c r="F4" s="1"/>
    </row>
    <row r="5" spans="1:6" x14ac:dyDescent="0.3">
      <c r="A5" s="6" t="s">
        <v>3</v>
      </c>
      <c r="B5" s="1">
        <v>0.98970000000000002</v>
      </c>
      <c r="C5" s="1">
        <v>0.37880000000000003</v>
      </c>
      <c r="D5" s="1">
        <v>0.73829999999999996</v>
      </c>
      <c r="E5" s="1"/>
      <c r="F5" s="1"/>
    </row>
    <row r="6" spans="1:6" x14ac:dyDescent="0.3">
      <c r="A6" s="6" t="s">
        <v>4</v>
      </c>
      <c r="B6" s="1">
        <v>0.88629999999999998</v>
      </c>
      <c r="C6" s="1">
        <v>0.90129999999999999</v>
      </c>
      <c r="D6" s="1">
        <v>0.14879999999999999</v>
      </c>
      <c r="E6" s="1"/>
      <c r="F6" s="1"/>
    </row>
    <row r="7" spans="1:6" x14ac:dyDescent="0.3">
      <c r="A7" s="6"/>
      <c r="B7" s="1"/>
      <c r="C7" s="1"/>
      <c r="D7" s="1"/>
      <c r="E7" s="1"/>
      <c r="F7" s="1"/>
    </row>
    <row r="8" spans="1:6" x14ac:dyDescent="0.3">
      <c r="A8" s="6" t="s">
        <v>18</v>
      </c>
      <c r="B8" s="1">
        <f>B3*B4*B5*B6</f>
        <v>0.50153666073881553</v>
      </c>
      <c r="C8" s="1">
        <f t="shared" ref="C8:D8" si="0">C3*C4*C5*C6</f>
        <v>0.14128701390227158</v>
      </c>
      <c r="D8" s="1">
        <f t="shared" si="0"/>
        <v>9.5496618405599984E-4</v>
      </c>
      <c r="E8" s="1"/>
      <c r="F8" s="1"/>
    </row>
    <row r="9" spans="1:6" x14ac:dyDescent="0.3">
      <c r="A9" s="6"/>
      <c r="B9" s="1"/>
      <c r="C9" s="1"/>
      <c r="D9" s="1"/>
      <c r="E9" s="1"/>
      <c r="F9" s="4"/>
    </row>
    <row r="10" spans="1:6" x14ac:dyDescent="0.3">
      <c r="A10" s="6" t="s">
        <v>21</v>
      </c>
      <c r="B10" s="1">
        <f>B8*B1</f>
        <v>0.28472236230142556</v>
      </c>
      <c r="C10" s="1">
        <f>C8*C1</f>
        <v>3.6904168031273332E-2</v>
      </c>
      <c r="D10" s="1">
        <f>D8*D1</f>
        <v>1.6349021071038718E-4</v>
      </c>
      <c r="E10" s="5" t="s">
        <v>20</v>
      </c>
      <c r="F10" s="1">
        <f>SUM(B10:D10)</f>
        <v>0.32179002054340927</v>
      </c>
    </row>
    <row r="11" spans="1:6" x14ac:dyDescent="0.3">
      <c r="A11" s="6"/>
      <c r="B11" s="1"/>
      <c r="C11" s="1"/>
      <c r="D11" s="1"/>
      <c r="E11" s="1"/>
      <c r="F11" s="1"/>
    </row>
    <row r="12" spans="1:6" x14ac:dyDescent="0.3">
      <c r="A12" s="6" t="s">
        <v>19</v>
      </c>
      <c r="B12" s="2">
        <f>B10/$F10</f>
        <v>0.88480793102474942</v>
      </c>
      <c r="C12" s="2">
        <f t="shared" ref="C12:D12" si="1">C10/$F10</f>
        <v>0.11468400408736412</v>
      </c>
      <c r="D12" s="2">
        <f t="shared" si="1"/>
        <v>5.0806488788651682E-4</v>
      </c>
      <c r="E12" s="1"/>
      <c r="F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0"/>
  <sheetViews>
    <sheetView tabSelected="1" topLeftCell="H22" zoomScale="110" zoomScaleNormal="110" workbookViewId="0">
      <selection activeCell="AB40" activeCellId="2" sqref="L40 V40 AB40"/>
    </sheetView>
  </sheetViews>
  <sheetFormatPr defaultRowHeight="14.4" x14ac:dyDescent="0.3"/>
  <cols>
    <col min="1" max="1" width="8.109375" customWidth="1"/>
    <col min="2" max="2" width="8.77734375" customWidth="1"/>
    <col min="3" max="4" width="7.77734375" customWidth="1"/>
  </cols>
  <sheetData>
    <row r="1" spans="1:28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15</v>
      </c>
      <c r="N1" t="s">
        <v>22</v>
      </c>
      <c r="R1" t="s">
        <v>16</v>
      </c>
      <c r="X1" t="s">
        <v>17</v>
      </c>
    </row>
    <row r="2" spans="1:28" x14ac:dyDescent="0.3">
      <c r="A2" s="7">
        <v>1</v>
      </c>
      <c r="B2" s="7">
        <v>1</v>
      </c>
      <c r="C2" s="7">
        <v>1</v>
      </c>
      <c r="D2" s="7">
        <v>1</v>
      </c>
      <c r="E2">
        <v>535</v>
      </c>
      <c r="F2">
        <v>1</v>
      </c>
      <c r="G2" s="1">
        <v>0.88480000000000003</v>
      </c>
      <c r="H2" s="1">
        <v>0.1147</v>
      </c>
      <c r="I2" s="1">
        <v>5.0000000000000001E-4</v>
      </c>
      <c r="J2" s="1"/>
      <c r="K2" s="1">
        <f>1-MAX(G2:I2)</f>
        <v>0.11519999999999997</v>
      </c>
      <c r="L2" s="1">
        <f>K2*E2</f>
        <v>61.631999999999984</v>
      </c>
      <c r="M2" s="1"/>
      <c r="N2" s="1">
        <f>IF($F2=1,G2*$E2,0)</f>
        <v>473.36799999999999</v>
      </c>
      <c r="O2" s="1">
        <f t="shared" ref="O2:O34" si="0">IF($F2=1,H2*$E2,0)</f>
        <v>61.3645</v>
      </c>
      <c r="P2" s="1">
        <f t="shared" ref="P2:P34" si="1">IF($F2=1,I2*$E2,0)</f>
        <v>0.26750000000000002</v>
      </c>
      <c r="Q2" s="1"/>
      <c r="R2" s="1">
        <f>-G2*LN(G2)</f>
        <v>0.10829389993980619</v>
      </c>
      <c r="S2" s="1">
        <f>-H2*LN(H2)</f>
        <v>0.24837542373092933</v>
      </c>
      <c r="T2" s="1">
        <f>-I2*LN(I2)</f>
        <v>3.800451229771041E-3</v>
      </c>
      <c r="U2" s="1">
        <f>SUM(R2:T2)</f>
        <v>0.36046977490050652</v>
      </c>
      <c r="V2" s="1">
        <f>U2*E2</f>
        <v>192.851329571771</v>
      </c>
      <c r="W2" s="1"/>
      <c r="X2" s="1">
        <f>G2*G2</f>
        <v>0.78287104000000007</v>
      </c>
      <c r="Y2" s="1">
        <f>H2*H2</f>
        <v>1.3156089999999999E-2</v>
      </c>
      <c r="Z2" s="1">
        <f>I2*I2</f>
        <v>2.4999999999999999E-7</v>
      </c>
      <c r="AA2" s="1">
        <f>1-SUM(X2:Z2)</f>
        <v>0.20397261999999994</v>
      </c>
      <c r="AB2" s="1">
        <f>AA2*E2</f>
        <v>109.12535169999997</v>
      </c>
    </row>
    <row r="3" spans="1:28" x14ac:dyDescent="0.3">
      <c r="A3" s="7">
        <v>1</v>
      </c>
      <c r="B3" s="7">
        <v>1</v>
      </c>
      <c r="C3" s="7">
        <v>1</v>
      </c>
      <c r="D3" s="7">
        <v>2</v>
      </c>
      <c r="E3">
        <v>29</v>
      </c>
      <c r="F3">
        <v>1</v>
      </c>
      <c r="G3" s="1">
        <v>0.86309999999999998</v>
      </c>
      <c r="H3" s="1">
        <v>0.1255</v>
      </c>
      <c r="I3" s="1">
        <v>1.1299999999999999E-2</v>
      </c>
      <c r="J3" s="1"/>
      <c r="K3" s="1">
        <f t="shared" ref="K3:K34" si="2">1-MAX(G3:I3)</f>
        <v>0.13690000000000002</v>
      </c>
      <c r="L3" s="1">
        <f t="shared" ref="L3:L34" si="3">K3*E3</f>
        <v>3.9701000000000004</v>
      </c>
      <c r="M3" s="1"/>
      <c r="N3" s="1">
        <f t="shared" ref="N3:N34" si="4">IF($F3=1,G3*$E3,0)</f>
        <v>25.029899999999998</v>
      </c>
      <c r="O3" s="1">
        <f t="shared" si="0"/>
        <v>3.6395</v>
      </c>
      <c r="P3" s="1">
        <f t="shared" si="1"/>
        <v>0.32769999999999999</v>
      </c>
      <c r="Q3" s="1"/>
      <c r="R3" s="1">
        <f t="shared" ref="R3:R34" si="5">-G3*LN(G3)</f>
        <v>0.12706965562185685</v>
      </c>
      <c r="S3" s="1">
        <f t="shared" ref="S3:S34" si="6">-H3*LN(H3)</f>
        <v>0.26046891481149242</v>
      </c>
      <c r="T3" s="1">
        <f t="shared" ref="T3:T34" si="7">-I3*LN(I3)</f>
        <v>5.065736385188141E-2</v>
      </c>
      <c r="U3" s="1">
        <f t="shared" ref="U3:U34" si="8">SUM(R3:T3)</f>
        <v>0.43819593428523068</v>
      </c>
      <c r="V3" s="1">
        <f t="shared" ref="V3:V34" si="9">U3*E3</f>
        <v>12.707682094271689</v>
      </c>
      <c r="W3" s="1"/>
      <c r="X3" s="1">
        <f t="shared" ref="X3:X34" si="10">G3*G3</f>
        <v>0.74494160999999992</v>
      </c>
      <c r="Y3" s="1">
        <f t="shared" ref="Y3:Y34" si="11">H3*H3</f>
        <v>1.575025E-2</v>
      </c>
      <c r="Z3" s="1">
        <f t="shared" ref="Z3:Z34" si="12">I3*I3</f>
        <v>1.2768999999999999E-4</v>
      </c>
      <c r="AA3" s="1">
        <f t="shared" ref="AA3:AA34" si="13">1-SUM(X3:Z3)</f>
        <v>0.2391804500000001</v>
      </c>
      <c r="AB3" s="1">
        <f t="shared" ref="AB3:AB34" si="14">AA3*E3</f>
        <v>6.9362330500000029</v>
      </c>
    </row>
    <row r="4" spans="1:28" x14ac:dyDescent="0.3">
      <c r="A4" s="7">
        <v>1</v>
      </c>
      <c r="B4" s="7">
        <v>1</v>
      </c>
      <c r="C4" s="7">
        <v>1</v>
      </c>
      <c r="D4" s="7">
        <v>3</v>
      </c>
      <c r="E4">
        <v>32</v>
      </c>
      <c r="F4">
        <v>1</v>
      </c>
      <c r="G4" s="1">
        <v>0.89739999999999998</v>
      </c>
      <c r="H4" s="1">
        <v>6.8699999999999997E-2</v>
      </c>
      <c r="I4" s="1">
        <v>3.4000000000000002E-2</v>
      </c>
      <c r="J4" s="1"/>
      <c r="K4" s="1">
        <f t="shared" si="2"/>
        <v>0.10260000000000002</v>
      </c>
      <c r="L4" s="1">
        <f t="shared" si="3"/>
        <v>3.2832000000000008</v>
      </c>
      <c r="M4" s="1"/>
      <c r="N4" s="1">
        <f t="shared" si="4"/>
        <v>28.716799999999999</v>
      </c>
      <c r="O4" s="1">
        <f t="shared" si="0"/>
        <v>2.1983999999999999</v>
      </c>
      <c r="P4" s="1">
        <f t="shared" si="1"/>
        <v>1.0880000000000001</v>
      </c>
      <c r="Q4" s="1"/>
      <c r="R4" s="1">
        <f t="shared" si="5"/>
        <v>9.7146767574084039E-2</v>
      </c>
      <c r="S4" s="1">
        <f t="shared" si="6"/>
        <v>0.18397901767908836</v>
      </c>
      <c r="T4" s="1">
        <f t="shared" si="7"/>
        <v>0.11496742164844319</v>
      </c>
      <c r="U4" s="1">
        <f t="shared" si="8"/>
        <v>0.39609320690161559</v>
      </c>
      <c r="V4" s="1">
        <f t="shared" si="9"/>
        <v>12.674982620851699</v>
      </c>
      <c r="W4" s="1"/>
      <c r="X4" s="1">
        <f t="shared" si="10"/>
        <v>0.80532675999999992</v>
      </c>
      <c r="Y4" s="1">
        <f t="shared" si="11"/>
        <v>4.7196899999999995E-3</v>
      </c>
      <c r="Z4" s="1">
        <f t="shared" si="12"/>
        <v>1.1560000000000001E-3</v>
      </c>
      <c r="AA4" s="1">
        <f t="shared" si="13"/>
        <v>0.18879754999999998</v>
      </c>
      <c r="AB4" s="1">
        <f t="shared" si="14"/>
        <v>6.0415215999999994</v>
      </c>
    </row>
    <row r="5" spans="1:28" x14ac:dyDescent="0.3">
      <c r="A5" s="7">
        <v>1</v>
      </c>
      <c r="B5" s="7">
        <v>1</v>
      </c>
      <c r="C5" s="7">
        <v>2</v>
      </c>
      <c r="D5" s="7">
        <v>1</v>
      </c>
      <c r="E5">
        <v>105</v>
      </c>
      <c r="F5">
        <v>2</v>
      </c>
      <c r="G5" s="1">
        <v>4.6699999999999998E-2</v>
      </c>
      <c r="H5" s="1">
        <v>0.95230000000000004</v>
      </c>
      <c r="I5" s="1">
        <v>8.9999999999999998E-4</v>
      </c>
      <c r="J5" s="1"/>
      <c r="K5" s="1">
        <f t="shared" si="2"/>
        <v>4.7699999999999965E-2</v>
      </c>
      <c r="L5" s="1">
        <f t="shared" si="3"/>
        <v>5.0084999999999962</v>
      </c>
      <c r="M5" s="1"/>
      <c r="N5" s="1">
        <f t="shared" si="4"/>
        <v>0</v>
      </c>
      <c r="O5" s="1">
        <f t="shared" si="0"/>
        <v>0</v>
      </c>
      <c r="P5" s="1">
        <f t="shared" si="1"/>
        <v>0</v>
      </c>
      <c r="Q5" s="1"/>
      <c r="R5" s="1">
        <f t="shared" si="5"/>
        <v>0.14308931903815023</v>
      </c>
      <c r="S5" s="1">
        <f t="shared" si="6"/>
        <v>4.6543822278928768E-2</v>
      </c>
      <c r="T5" s="1">
        <f t="shared" si="7"/>
        <v>6.3118042151759672E-3</v>
      </c>
      <c r="U5" s="1">
        <f t="shared" si="8"/>
        <v>0.19594494553225494</v>
      </c>
      <c r="V5" s="1">
        <f t="shared" si="9"/>
        <v>20.574219280886769</v>
      </c>
      <c r="W5" s="1"/>
      <c r="X5" s="1">
        <f t="shared" si="10"/>
        <v>2.18089E-3</v>
      </c>
      <c r="Y5" s="1">
        <f t="shared" si="11"/>
        <v>0.90687529000000011</v>
      </c>
      <c r="Z5" s="1">
        <f t="shared" si="12"/>
        <v>8.0999999999999997E-7</v>
      </c>
      <c r="AA5" s="1">
        <f t="shared" si="13"/>
        <v>9.0943009999999935E-2</v>
      </c>
      <c r="AB5" s="1">
        <f t="shared" si="14"/>
        <v>9.5490160499999934</v>
      </c>
    </row>
    <row r="6" spans="1:28" x14ac:dyDescent="0.3">
      <c r="A6" s="7">
        <v>1</v>
      </c>
      <c r="B6" s="7">
        <v>1</v>
      </c>
      <c r="C6" s="7">
        <v>2</v>
      </c>
      <c r="D6" s="7">
        <v>2</v>
      </c>
      <c r="E6">
        <v>9</v>
      </c>
      <c r="F6">
        <v>2</v>
      </c>
      <c r="G6" s="1">
        <v>4.1099999999999998E-2</v>
      </c>
      <c r="H6" s="1">
        <v>0.9405</v>
      </c>
      <c r="I6" s="1">
        <v>1.84E-2</v>
      </c>
      <c r="J6" s="1"/>
      <c r="K6" s="1">
        <f t="shared" si="2"/>
        <v>5.9499999999999997E-2</v>
      </c>
      <c r="L6" s="1">
        <f t="shared" si="3"/>
        <v>0.53549999999999998</v>
      </c>
      <c r="M6" s="1"/>
      <c r="N6" s="1">
        <f t="shared" si="4"/>
        <v>0</v>
      </c>
      <c r="O6" s="1">
        <f t="shared" si="0"/>
        <v>0</v>
      </c>
      <c r="P6" s="1">
        <f t="shared" si="1"/>
        <v>0</v>
      </c>
      <c r="Q6" s="1"/>
      <c r="R6" s="1">
        <f t="shared" si="5"/>
        <v>0.13118080817242586</v>
      </c>
      <c r="S6" s="1">
        <f t="shared" si="6"/>
        <v>5.7693684241709384E-2</v>
      </c>
      <c r="T6" s="1">
        <f t="shared" si="7"/>
        <v>7.3515444904356422E-2</v>
      </c>
      <c r="U6" s="1">
        <f t="shared" si="8"/>
        <v>0.26238993731849164</v>
      </c>
      <c r="V6" s="1">
        <f t="shared" si="9"/>
        <v>2.3615094358664246</v>
      </c>
      <c r="W6" s="1"/>
      <c r="X6" s="1">
        <f t="shared" si="10"/>
        <v>1.6892099999999998E-3</v>
      </c>
      <c r="Y6" s="1">
        <f t="shared" si="11"/>
        <v>0.88454025000000003</v>
      </c>
      <c r="Z6" s="1">
        <f t="shared" si="12"/>
        <v>3.3856000000000001E-4</v>
      </c>
      <c r="AA6" s="1">
        <f t="shared" si="13"/>
        <v>0.11343197999999999</v>
      </c>
      <c r="AB6" s="1">
        <f t="shared" si="14"/>
        <v>1.02088782</v>
      </c>
    </row>
    <row r="7" spans="1:28" x14ac:dyDescent="0.3">
      <c r="A7" s="7">
        <v>1</v>
      </c>
      <c r="B7" s="7">
        <v>1</v>
      </c>
      <c r="C7" s="7">
        <v>2</v>
      </c>
      <c r="D7" s="7">
        <v>3</v>
      </c>
      <c r="E7">
        <v>4</v>
      </c>
      <c r="F7">
        <v>2</v>
      </c>
      <c r="G7" s="1">
        <v>6.9800000000000001E-2</v>
      </c>
      <c r="H7" s="1">
        <v>0.84040000000000004</v>
      </c>
      <c r="I7" s="1">
        <v>8.9800000000000005E-2</v>
      </c>
      <c r="J7" s="1"/>
      <c r="K7" s="1">
        <f t="shared" si="2"/>
        <v>0.15959999999999996</v>
      </c>
      <c r="L7" s="1">
        <f t="shared" si="3"/>
        <v>0.63839999999999986</v>
      </c>
      <c r="M7" s="1"/>
      <c r="N7" s="1">
        <f t="shared" si="4"/>
        <v>0</v>
      </c>
      <c r="O7" s="1">
        <f t="shared" si="0"/>
        <v>0</v>
      </c>
      <c r="P7" s="1">
        <f t="shared" si="1"/>
        <v>0</v>
      </c>
      <c r="Q7" s="1"/>
      <c r="R7" s="1">
        <f t="shared" si="5"/>
        <v>0.18581606459112396</v>
      </c>
      <c r="S7" s="1">
        <f t="shared" si="6"/>
        <v>0.14612649133348954</v>
      </c>
      <c r="T7" s="1">
        <f t="shared" si="7"/>
        <v>0.21643329326992369</v>
      </c>
      <c r="U7" s="1">
        <f t="shared" si="8"/>
        <v>0.54837584919453719</v>
      </c>
      <c r="V7" s="1">
        <f t="shared" si="9"/>
        <v>2.1935033967781488</v>
      </c>
      <c r="W7" s="1"/>
      <c r="X7" s="1">
        <f t="shared" si="10"/>
        <v>4.8720400000000002E-3</v>
      </c>
      <c r="Y7" s="1">
        <f t="shared" si="11"/>
        <v>0.70627216000000004</v>
      </c>
      <c r="Z7" s="1">
        <f t="shared" si="12"/>
        <v>8.0640400000000015E-3</v>
      </c>
      <c r="AA7" s="1">
        <f t="shared" si="13"/>
        <v>0.28079175999999995</v>
      </c>
      <c r="AB7" s="1">
        <f t="shared" si="14"/>
        <v>1.1231670399999998</v>
      </c>
    </row>
    <row r="8" spans="1:28" x14ac:dyDescent="0.3">
      <c r="A8" s="7">
        <v>1</v>
      </c>
      <c r="B8" s="7">
        <v>2</v>
      </c>
      <c r="C8" s="7">
        <v>1</v>
      </c>
      <c r="D8" s="7">
        <v>1</v>
      </c>
      <c r="E8">
        <v>49</v>
      </c>
      <c r="F8">
        <v>2</v>
      </c>
      <c r="G8" s="1">
        <v>0.41010000000000002</v>
      </c>
      <c r="H8" s="1">
        <v>0.5877</v>
      </c>
      <c r="I8" s="1">
        <v>2.2000000000000001E-3</v>
      </c>
      <c r="J8" s="1"/>
      <c r="K8" s="1">
        <f t="shared" si="2"/>
        <v>0.4123</v>
      </c>
      <c r="L8" s="1">
        <f t="shared" si="3"/>
        <v>20.2027</v>
      </c>
      <c r="M8" s="1"/>
      <c r="N8" s="1">
        <f t="shared" si="4"/>
        <v>0</v>
      </c>
      <c r="O8" s="1">
        <f t="shared" si="0"/>
        <v>0</v>
      </c>
      <c r="P8" s="1">
        <f t="shared" si="1"/>
        <v>0</v>
      </c>
      <c r="Q8" s="1"/>
      <c r="R8" s="1">
        <f t="shared" si="5"/>
        <v>0.36554437652414906</v>
      </c>
      <c r="S8" s="1">
        <f t="shared" si="6"/>
        <v>0.31238527363414798</v>
      </c>
      <c r="T8" s="1">
        <f t="shared" si="7"/>
        <v>1.3462455420959307E-2</v>
      </c>
      <c r="U8" s="1">
        <f t="shared" si="8"/>
        <v>0.69139210557925623</v>
      </c>
      <c r="V8" s="1">
        <f t="shared" si="9"/>
        <v>33.878213173383557</v>
      </c>
      <c r="W8" s="1"/>
      <c r="X8" s="1">
        <f t="shared" si="10"/>
        <v>0.16818201000000002</v>
      </c>
      <c r="Y8" s="1">
        <f t="shared" si="11"/>
        <v>0.34539129000000002</v>
      </c>
      <c r="Z8" s="1">
        <f t="shared" si="12"/>
        <v>4.8400000000000002E-6</v>
      </c>
      <c r="AA8" s="1">
        <f t="shared" si="13"/>
        <v>0.48642185999999998</v>
      </c>
      <c r="AB8" s="1">
        <f t="shared" si="14"/>
        <v>23.834671139999998</v>
      </c>
    </row>
    <row r="9" spans="1:28" x14ac:dyDescent="0.3">
      <c r="A9" s="7">
        <v>1</v>
      </c>
      <c r="B9" s="7">
        <v>2</v>
      </c>
      <c r="C9" s="7">
        <v>1</v>
      </c>
      <c r="D9" s="7">
        <v>2</v>
      </c>
      <c r="E9">
        <v>5</v>
      </c>
      <c r="F9">
        <v>2</v>
      </c>
      <c r="G9" s="1">
        <v>0.36620000000000003</v>
      </c>
      <c r="H9" s="1">
        <v>0.58919999999999995</v>
      </c>
      <c r="I9" s="1">
        <v>4.4600000000000001E-2</v>
      </c>
      <c r="J9" s="1"/>
      <c r="K9" s="1">
        <f t="shared" si="2"/>
        <v>0.41080000000000005</v>
      </c>
      <c r="L9" s="1">
        <f t="shared" si="3"/>
        <v>2.0540000000000003</v>
      </c>
      <c r="M9" s="1"/>
      <c r="N9" s="1">
        <f t="shared" si="4"/>
        <v>0</v>
      </c>
      <c r="O9" s="1">
        <f t="shared" si="0"/>
        <v>0</v>
      </c>
      <c r="P9" s="1">
        <f t="shared" si="1"/>
        <v>0</v>
      </c>
      <c r="Q9" s="1"/>
      <c r="R9" s="1">
        <f t="shared" si="5"/>
        <v>0.36787560183682033</v>
      </c>
      <c r="S9" s="1">
        <f t="shared" si="6"/>
        <v>0.31168066901674557</v>
      </c>
      <c r="T9" s="1">
        <f t="shared" si="7"/>
        <v>0.13870695533004287</v>
      </c>
      <c r="U9" s="1">
        <f t="shared" si="8"/>
        <v>0.81826322618360869</v>
      </c>
      <c r="V9" s="1">
        <f t="shared" si="9"/>
        <v>4.0913161309180435</v>
      </c>
      <c r="W9" s="1"/>
      <c r="X9" s="1">
        <f t="shared" si="10"/>
        <v>0.13410244000000002</v>
      </c>
      <c r="Y9" s="1">
        <f t="shared" si="11"/>
        <v>0.34715663999999996</v>
      </c>
      <c r="Z9" s="1">
        <f t="shared" si="12"/>
        <v>1.9891600000000002E-3</v>
      </c>
      <c r="AA9" s="1">
        <f t="shared" si="13"/>
        <v>0.51675176</v>
      </c>
      <c r="AB9" s="1">
        <f t="shared" si="14"/>
        <v>2.5837588</v>
      </c>
    </row>
    <row r="10" spans="1:28" x14ac:dyDescent="0.3">
      <c r="A10" s="7">
        <v>1</v>
      </c>
      <c r="B10" s="7">
        <v>2</v>
      </c>
      <c r="C10" s="7">
        <v>1</v>
      </c>
      <c r="D10" s="7">
        <v>3</v>
      </c>
      <c r="E10">
        <v>3</v>
      </c>
      <c r="F10">
        <v>1</v>
      </c>
      <c r="G10" s="1">
        <v>0.45500000000000002</v>
      </c>
      <c r="H10" s="1">
        <v>0.38529999999999998</v>
      </c>
      <c r="I10" s="1">
        <v>0.15970000000000001</v>
      </c>
      <c r="J10" s="1"/>
      <c r="K10" s="1">
        <f t="shared" si="2"/>
        <v>0.54499999999999993</v>
      </c>
      <c r="L10" s="1">
        <f t="shared" si="3"/>
        <v>1.6349999999999998</v>
      </c>
      <c r="M10" s="1"/>
      <c r="N10" s="1">
        <f t="shared" si="4"/>
        <v>1.365</v>
      </c>
      <c r="O10" s="1">
        <f t="shared" si="0"/>
        <v>1.1558999999999999</v>
      </c>
      <c r="P10" s="1">
        <f t="shared" si="1"/>
        <v>0.47910000000000003</v>
      </c>
      <c r="Q10" s="1"/>
      <c r="R10" s="1">
        <f t="shared" si="5"/>
        <v>0.35829332631418992</v>
      </c>
      <c r="S10" s="1">
        <f t="shared" si="6"/>
        <v>0.36747333543796468</v>
      </c>
      <c r="T10" s="1">
        <f t="shared" si="7"/>
        <v>0.2929629783346589</v>
      </c>
      <c r="U10" s="1">
        <f t="shared" si="8"/>
        <v>1.0187296400868133</v>
      </c>
      <c r="V10" s="1">
        <f t="shared" si="9"/>
        <v>3.05618892026044</v>
      </c>
      <c r="W10" s="1"/>
      <c r="X10" s="1">
        <f t="shared" si="10"/>
        <v>0.20702500000000001</v>
      </c>
      <c r="Y10" s="1">
        <f t="shared" si="11"/>
        <v>0.14845608999999999</v>
      </c>
      <c r="Z10" s="1">
        <f t="shared" si="12"/>
        <v>2.5504090000000004E-2</v>
      </c>
      <c r="AA10" s="1">
        <f t="shared" si="13"/>
        <v>0.61901482000000008</v>
      </c>
      <c r="AB10" s="1">
        <f t="shared" si="14"/>
        <v>1.8570444600000002</v>
      </c>
    </row>
    <row r="11" spans="1:28" x14ac:dyDescent="0.3">
      <c r="A11" s="7">
        <v>1</v>
      </c>
      <c r="B11" s="7">
        <v>2</v>
      </c>
      <c r="C11" s="7">
        <v>2</v>
      </c>
      <c r="D11" s="7">
        <v>1</v>
      </c>
      <c r="E11">
        <v>44</v>
      </c>
      <c r="F11">
        <v>2</v>
      </c>
      <c r="G11" s="1">
        <v>4.4000000000000003E-3</v>
      </c>
      <c r="H11" s="1">
        <v>0.99480000000000002</v>
      </c>
      <c r="I11" s="1">
        <v>8.0000000000000004E-4</v>
      </c>
      <c r="J11" s="1"/>
      <c r="K11" s="1">
        <f t="shared" si="2"/>
        <v>5.1999999999999824E-3</v>
      </c>
      <c r="L11" s="1">
        <f t="shared" si="3"/>
        <v>0.22879999999999923</v>
      </c>
      <c r="M11" s="1"/>
      <c r="N11" s="1">
        <f t="shared" si="4"/>
        <v>0</v>
      </c>
      <c r="O11" s="1">
        <f t="shared" si="0"/>
        <v>0</v>
      </c>
      <c r="P11" s="1">
        <f t="shared" si="1"/>
        <v>0</v>
      </c>
      <c r="Q11" s="1"/>
      <c r="R11" s="1">
        <f t="shared" si="5"/>
        <v>2.3875063247454854E-2</v>
      </c>
      <c r="S11" s="1">
        <f t="shared" si="6"/>
        <v>5.1864565042124191E-3</v>
      </c>
      <c r="T11" s="1">
        <f t="shared" si="7"/>
        <v>5.7047190642370779E-3</v>
      </c>
      <c r="U11" s="1">
        <f t="shared" si="8"/>
        <v>3.4766238815904349E-2</v>
      </c>
      <c r="V11" s="1">
        <f t="shared" si="9"/>
        <v>1.5297145078997914</v>
      </c>
      <c r="W11" s="1"/>
      <c r="X11" s="1">
        <f t="shared" si="10"/>
        <v>1.9360000000000001E-5</v>
      </c>
      <c r="Y11" s="1">
        <f t="shared" si="11"/>
        <v>0.98962704000000001</v>
      </c>
      <c r="Z11" s="1">
        <f t="shared" si="12"/>
        <v>6.4000000000000001E-7</v>
      </c>
      <c r="AA11" s="1">
        <f t="shared" si="13"/>
        <v>1.0352959999999967E-2</v>
      </c>
      <c r="AB11" s="1">
        <f t="shared" si="14"/>
        <v>0.45553023999999853</v>
      </c>
    </row>
    <row r="12" spans="1:28" x14ac:dyDescent="0.3">
      <c r="A12" s="7">
        <v>1</v>
      </c>
      <c r="B12" s="7">
        <v>2</v>
      </c>
      <c r="C12" s="7">
        <v>2</v>
      </c>
      <c r="D12" s="7">
        <v>2</v>
      </c>
      <c r="E12">
        <v>3</v>
      </c>
      <c r="F12">
        <v>2</v>
      </c>
      <c r="G12" s="1">
        <v>3.8999999999999998E-3</v>
      </c>
      <c r="H12" s="1">
        <v>0.98009999999999997</v>
      </c>
      <c r="I12" s="1">
        <v>1.6E-2</v>
      </c>
      <c r="J12" s="1"/>
      <c r="K12" s="1">
        <f t="shared" si="2"/>
        <v>1.9900000000000029E-2</v>
      </c>
      <c r="L12" s="1">
        <f t="shared" si="3"/>
        <v>5.9700000000000086E-2</v>
      </c>
      <c r="M12" s="1"/>
      <c r="N12" s="1">
        <f t="shared" si="4"/>
        <v>0</v>
      </c>
      <c r="O12" s="1">
        <f t="shared" si="0"/>
        <v>0</v>
      </c>
      <c r="P12" s="1">
        <f t="shared" si="1"/>
        <v>0</v>
      </c>
      <c r="Q12" s="1"/>
      <c r="R12" s="1">
        <f t="shared" si="5"/>
        <v>2.1632437030801491E-2</v>
      </c>
      <c r="S12" s="1">
        <f t="shared" si="6"/>
        <v>1.9700668340033554E-2</v>
      </c>
      <c r="T12" s="1">
        <f t="shared" si="7"/>
        <v>6.61626649078777E-2</v>
      </c>
      <c r="U12" s="1">
        <f t="shared" si="8"/>
        <v>0.10749577027871274</v>
      </c>
      <c r="V12" s="1">
        <f t="shared" si="9"/>
        <v>0.32248731083613824</v>
      </c>
      <c r="W12" s="1"/>
      <c r="X12" s="1">
        <f t="shared" si="10"/>
        <v>1.5209999999999998E-5</v>
      </c>
      <c r="Y12" s="1">
        <f t="shared" si="11"/>
        <v>0.96059600999999994</v>
      </c>
      <c r="Z12" s="1">
        <f t="shared" si="12"/>
        <v>2.5599999999999999E-4</v>
      </c>
      <c r="AA12" s="1">
        <f t="shared" si="13"/>
        <v>3.9132779999999978E-2</v>
      </c>
      <c r="AB12" s="1">
        <f t="shared" si="14"/>
        <v>0.11739833999999993</v>
      </c>
    </row>
    <row r="13" spans="1:28" x14ac:dyDescent="0.3">
      <c r="A13" s="7">
        <v>1</v>
      </c>
      <c r="B13" s="7">
        <v>2</v>
      </c>
      <c r="C13" s="7">
        <v>2</v>
      </c>
      <c r="D13" s="7">
        <v>3</v>
      </c>
      <c r="E13">
        <v>3</v>
      </c>
      <c r="F13">
        <v>2</v>
      </c>
      <c r="G13" s="1">
        <v>6.7999999999999996E-3</v>
      </c>
      <c r="H13" s="1">
        <v>0.91149999999999998</v>
      </c>
      <c r="I13" s="1">
        <v>8.1600000000000006E-2</v>
      </c>
      <c r="J13" s="1"/>
      <c r="K13" s="1">
        <f t="shared" si="2"/>
        <v>8.8500000000000023E-2</v>
      </c>
      <c r="L13" s="1">
        <f t="shared" si="3"/>
        <v>0.26550000000000007</v>
      </c>
      <c r="M13" s="1"/>
      <c r="N13" s="1">
        <f t="shared" si="4"/>
        <v>0</v>
      </c>
      <c r="O13" s="1">
        <f t="shared" si="0"/>
        <v>0</v>
      </c>
      <c r="P13" s="1">
        <f t="shared" si="1"/>
        <v>0</v>
      </c>
      <c r="Q13" s="1"/>
      <c r="R13" s="1">
        <f t="shared" si="5"/>
        <v>3.3937662134240515E-2</v>
      </c>
      <c r="S13" s="1">
        <f t="shared" si="6"/>
        <v>8.4462948753006736E-2</v>
      </c>
      <c r="T13" s="1">
        <f t="shared" si="7"/>
        <v>0.2044835629881854</v>
      </c>
      <c r="U13" s="1">
        <f t="shared" si="8"/>
        <v>0.32288417387543267</v>
      </c>
      <c r="V13" s="1">
        <f t="shared" si="9"/>
        <v>0.968652521626298</v>
      </c>
      <c r="W13" s="1"/>
      <c r="X13" s="1">
        <f t="shared" si="10"/>
        <v>4.6239999999999998E-5</v>
      </c>
      <c r="Y13" s="1">
        <f t="shared" si="11"/>
        <v>0.83083224999999994</v>
      </c>
      <c r="Z13" s="1">
        <f t="shared" si="12"/>
        <v>6.6585600000000009E-3</v>
      </c>
      <c r="AA13" s="1">
        <f t="shared" si="13"/>
        <v>0.16246295000000011</v>
      </c>
      <c r="AB13" s="1">
        <f t="shared" si="14"/>
        <v>0.48738885000000032</v>
      </c>
    </row>
    <row r="14" spans="1:28" x14ac:dyDescent="0.3">
      <c r="A14" s="7">
        <v>1</v>
      </c>
      <c r="B14" s="7">
        <v>3</v>
      </c>
      <c r="C14" s="7">
        <v>1</v>
      </c>
      <c r="D14" s="7">
        <v>1</v>
      </c>
      <c r="E14">
        <v>5</v>
      </c>
      <c r="F14">
        <v>2</v>
      </c>
      <c r="G14" s="1">
        <v>1.5599999999999999E-2</v>
      </c>
      <c r="H14" s="1">
        <v>0.97699999999999998</v>
      </c>
      <c r="I14" s="1">
        <v>7.4999999999999997E-3</v>
      </c>
      <c r="J14" s="1"/>
      <c r="K14" s="1">
        <f t="shared" si="2"/>
        <v>2.300000000000002E-2</v>
      </c>
      <c r="L14" s="1">
        <f t="shared" si="3"/>
        <v>0.1150000000000001</v>
      </c>
      <c r="M14" s="1"/>
      <c r="N14" s="1">
        <f t="shared" si="4"/>
        <v>0</v>
      </c>
      <c r="O14" s="1">
        <f t="shared" si="0"/>
        <v>0</v>
      </c>
      <c r="P14" s="1">
        <f t="shared" si="1"/>
        <v>0</v>
      </c>
      <c r="Q14" s="1"/>
      <c r="R14" s="1">
        <f t="shared" si="5"/>
        <v>6.4903556089735664E-2</v>
      </c>
      <c r="S14" s="1">
        <f t="shared" si="6"/>
        <v>2.2733448519749181E-2</v>
      </c>
      <c r="T14" s="1">
        <f t="shared" si="7"/>
        <v>3.6696391938299044E-2</v>
      </c>
      <c r="U14" s="1">
        <f t="shared" si="8"/>
        <v>0.12433339654778389</v>
      </c>
      <c r="V14" s="1">
        <f t="shared" si="9"/>
        <v>0.6216669827389194</v>
      </c>
      <c r="W14" s="1"/>
      <c r="X14" s="1">
        <f t="shared" si="10"/>
        <v>2.4335999999999997E-4</v>
      </c>
      <c r="Y14" s="1">
        <f t="shared" si="11"/>
        <v>0.95452899999999996</v>
      </c>
      <c r="Z14" s="1">
        <f t="shared" si="12"/>
        <v>5.6249999999999998E-5</v>
      </c>
      <c r="AA14" s="1">
        <f t="shared" si="13"/>
        <v>4.5171390000000033E-2</v>
      </c>
      <c r="AB14" s="1">
        <f t="shared" si="14"/>
        <v>0.22585695000000017</v>
      </c>
    </row>
    <row r="15" spans="1:28" x14ac:dyDescent="0.3">
      <c r="A15" s="7">
        <v>1</v>
      </c>
      <c r="B15" s="7">
        <v>3</v>
      </c>
      <c r="C15" s="7">
        <v>1</v>
      </c>
      <c r="D15" s="7">
        <v>2</v>
      </c>
      <c r="E15">
        <v>1</v>
      </c>
      <c r="F15">
        <v>2</v>
      </c>
      <c r="G15" s="1">
        <v>1.21E-2</v>
      </c>
      <c r="H15" s="1">
        <v>0.85489999999999999</v>
      </c>
      <c r="I15" s="1">
        <v>0.13300000000000001</v>
      </c>
      <c r="J15" s="1"/>
      <c r="K15" s="1">
        <f t="shared" si="2"/>
        <v>0.14510000000000001</v>
      </c>
      <c r="L15" s="1">
        <f t="shared" si="3"/>
        <v>0.14510000000000001</v>
      </c>
      <c r="M15" s="1"/>
      <c r="N15" s="1">
        <f t="shared" si="4"/>
        <v>0</v>
      </c>
      <c r="O15" s="1">
        <f t="shared" si="0"/>
        <v>0</v>
      </c>
      <c r="P15" s="1">
        <f t="shared" si="1"/>
        <v>0</v>
      </c>
      <c r="Q15" s="1"/>
      <c r="R15" s="1">
        <f t="shared" si="5"/>
        <v>5.3416052899191241E-2</v>
      </c>
      <c r="S15" s="1">
        <f t="shared" si="6"/>
        <v>0.13402333635961144</v>
      </c>
      <c r="T15" s="1">
        <f t="shared" si="7"/>
        <v>0.26831501805113095</v>
      </c>
      <c r="U15" s="1">
        <f t="shared" si="8"/>
        <v>0.45575440730993366</v>
      </c>
      <c r="V15" s="1">
        <f t="shared" si="9"/>
        <v>0.45575440730993366</v>
      </c>
      <c r="W15" s="1"/>
      <c r="X15" s="1">
        <f t="shared" si="10"/>
        <v>1.4641E-4</v>
      </c>
      <c r="Y15" s="1">
        <f t="shared" si="11"/>
        <v>0.73085400999999994</v>
      </c>
      <c r="Z15" s="1">
        <f t="shared" si="12"/>
        <v>1.7689000000000003E-2</v>
      </c>
      <c r="AA15" s="1">
        <f t="shared" si="13"/>
        <v>0.25131058000000006</v>
      </c>
      <c r="AB15" s="1">
        <f t="shared" si="14"/>
        <v>0.25131058000000006</v>
      </c>
    </row>
    <row r="16" spans="1:28" x14ac:dyDescent="0.3">
      <c r="A16" s="7">
        <v>1</v>
      </c>
      <c r="B16" s="7">
        <v>3</v>
      </c>
      <c r="C16" s="7">
        <v>2</v>
      </c>
      <c r="D16" s="7">
        <v>1</v>
      </c>
      <c r="E16">
        <v>10</v>
      </c>
      <c r="F16">
        <v>2</v>
      </c>
      <c r="G16" s="1">
        <v>1E-4</v>
      </c>
      <c r="H16" s="1">
        <v>0.99829999999999997</v>
      </c>
      <c r="I16" s="1">
        <v>1.6000000000000001E-3</v>
      </c>
      <c r="J16" s="1"/>
      <c r="K16" s="1">
        <f t="shared" si="2"/>
        <v>1.7000000000000348E-3</v>
      </c>
      <c r="L16" s="1">
        <f t="shared" si="3"/>
        <v>1.7000000000000348E-2</v>
      </c>
      <c r="M16" s="1"/>
      <c r="N16" s="1">
        <f t="shared" si="4"/>
        <v>0</v>
      </c>
      <c r="O16" s="1">
        <f t="shared" si="0"/>
        <v>0</v>
      </c>
      <c r="P16" s="1">
        <f t="shared" si="1"/>
        <v>0</v>
      </c>
      <c r="Q16" s="1"/>
      <c r="R16" s="1">
        <f t="shared" si="5"/>
        <v>9.2103403719761819E-4</v>
      </c>
      <c r="S16" s="1">
        <f t="shared" si="6"/>
        <v>1.6985541804699824E-3</v>
      </c>
      <c r="T16" s="1">
        <f t="shared" si="7"/>
        <v>1.0300402639578243E-2</v>
      </c>
      <c r="U16" s="1">
        <f t="shared" si="8"/>
        <v>1.2919990857245843E-2</v>
      </c>
      <c r="V16" s="1">
        <f t="shared" si="9"/>
        <v>0.12919990857245844</v>
      </c>
      <c r="W16" s="1"/>
      <c r="X16" s="1">
        <f t="shared" si="10"/>
        <v>1E-8</v>
      </c>
      <c r="Y16" s="1">
        <f t="shared" si="11"/>
        <v>0.99660288999999991</v>
      </c>
      <c r="Z16" s="1">
        <f t="shared" si="12"/>
        <v>2.5600000000000001E-6</v>
      </c>
      <c r="AA16" s="1">
        <f t="shared" si="13"/>
        <v>3.394540000000057E-3</v>
      </c>
      <c r="AB16" s="1">
        <f t="shared" si="14"/>
        <v>3.394540000000057E-2</v>
      </c>
    </row>
    <row r="17" spans="1:28" x14ac:dyDescent="0.3">
      <c r="A17" s="7">
        <v>2</v>
      </c>
      <c r="B17" s="7">
        <v>1</v>
      </c>
      <c r="C17" s="7">
        <v>1</v>
      </c>
      <c r="D17" s="7">
        <v>1</v>
      </c>
      <c r="E17">
        <v>365</v>
      </c>
      <c r="F17">
        <v>1</v>
      </c>
      <c r="G17" s="1">
        <v>0.85699999999999998</v>
      </c>
      <c r="H17" s="1">
        <v>0.09</v>
      </c>
      <c r="I17" s="1">
        <v>5.2999999999999999E-2</v>
      </c>
      <c r="J17" s="1"/>
      <c r="K17" s="1">
        <f t="shared" si="2"/>
        <v>0.14300000000000002</v>
      </c>
      <c r="L17" s="1">
        <f t="shared" si="3"/>
        <v>52.195000000000007</v>
      </c>
      <c r="M17" s="1"/>
      <c r="N17" s="1">
        <f t="shared" si="4"/>
        <v>312.80500000000001</v>
      </c>
      <c r="O17" s="1">
        <f t="shared" si="0"/>
        <v>32.85</v>
      </c>
      <c r="P17" s="1">
        <f t="shared" si="1"/>
        <v>19.344999999999999</v>
      </c>
      <c r="Q17" s="1"/>
      <c r="R17" s="1">
        <f t="shared" si="5"/>
        <v>0.13224997784939418</v>
      </c>
      <c r="S17" s="1">
        <f t="shared" si="6"/>
        <v>0.21671510477866848</v>
      </c>
      <c r="T17" s="1">
        <f t="shared" si="7"/>
        <v>0.1556855583677908</v>
      </c>
      <c r="U17" s="1">
        <f t="shared" si="8"/>
        <v>0.50465064099585355</v>
      </c>
      <c r="V17" s="1">
        <f t="shared" si="9"/>
        <v>184.19748396348655</v>
      </c>
      <c r="W17" s="1"/>
      <c r="X17" s="1">
        <f t="shared" si="10"/>
        <v>0.73444900000000002</v>
      </c>
      <c r="Y17" s="1">
        <f t="shared" si="11"/>
        <v>8.0999999999999996E-3</v>
      </c>
      <c r="Z17" s="1">
        <f t="shared" si="12"/>
        <v>2.8089999999999999E-3</v>
      </c>
      <c r="AA17" s="1">
        <f t="shared" si="13"/>
        <v>0.25464200000000003</v>
      </c>
      <c r="AB17" s="1">
        <f t="shared" si="14"/>
        <v>92.944330000000008</v>
      </c>
    </row>
    <row r="18" spans="1:28" x14ac:dyDescent="0.3">
      <c r="A18" s="7">
        <v>2</v>
      </c>
      <c r="B18" s="7">
        <v>1</v>
      </c>
      <c r="C18" s="7">
        <v>1</v>
      </c>
      <c r="D18" s="7">
        <v>2</v>
      </c>
      <c r="E18">
        <v>62</v>
      </c>
      <c r="F18">
        <v>3</v>
      </c>
      <c r="G18" s="1">
        <v>0.3947</v>
      </c>
      <c r="H18" s="1">
        <v>4.65E-2</v>
      </c>
      <c r="I18" s="1">
        <v>0.55869999999999997</v>
      </c>
      <c r="J18" s="1"/>
      <c r="K18" s="1">
        <f t="shared" si="2"/>
        <v>0.44130000000000003</v>
      </c>
      <c r="L18" s="1">
        <f t="shared" si="3"/>
        <v>27.360600000000002</v>
      </c>
      <c r="M18" s="1"/>
      <c r="N18" s="1">
        <f t="shared" si="4"/>
        <v>0</v>
      </c>
      <c r="O18" s="1">
        <f t="shared" si="0"/>
        <v>0</v>
      </c>
      <c r="P18" s="1">
        <f t="shared" si="1"/>
        <v>0</v>
      </c>
      <c r="Q18" s="1"/>
      <c r="R18" s="1">
        <f t="shared" si="5"/>
        <v>0.3669246832548736</v>
      </c>
      <c r="S18" s="1">
        <f t="shared" si="6"/>
        <v>0.14267608793708042</v>
      </c>
      <c r="T18" s="1">
        <f t="shared" si="7"/>
        <v>0.32524308320026685</v>
      </c>
      <c r="U18" s="1">
        <f t="shared" si="8"/>
        <v>0.83484385439222086</v>
      </c>
      <c r="V18" s="1">
        <f t="shared" si="9"/>
        <v>51.760318972317691</v>
      </c>
      <c r="W18" s="1"/>
      <c r="X18" s="1">
        <f t="shared" si="10"/>
        <v>0.15578808999999999</v>
      </c>
      <c r="Y18" s="1">
        <f t="shared" si="11"/>
        <v>2.1622500000000001E-3</v>
      </c>
      <c r="Z18" s="1">
        <f t="shared" si="12"/>
        <v>0.31214568999999998</v>
      </c>
      <c r="AA18" s="1">
        <f t="shared" si="13"/>
        <v>0.52990397</v>
      </c>
      <c r="AB18" s="1">
        <f t="shared" si="14"/>
        <v>32.854046140000001</v>
      </c>
    </row>
    <row r="19" spans="1:28" x14ac:dyDescent="0.3">
      <c r="A19" s="7">
        <v>2</v>
      </c>
      <c r="B19" s="7">
        <v>1</v>
      </c>
      <c r="C19" s="7">
        <v>1</v>
      </c>
      <c r="D19" s="7">
        <v>3</v>
      </c>
      <c r="E19">
        <v>114</v>
      </c>
      <c r="F19">
        <v>3</v>
      </c>
      <c r="G19" s="1">
        <v>0.1946</v>
      </c>
      <c r="H19" s="1">
        <v>1.21E-2</v>
      </c>
      <c r="I19" s="1">
        <v>0.79339999999999999</v>
      </c>
      <c r="J19" s="1"/>
      <c r="K19" s="1">
        <f t="shared" si="2"/>
        <v>0.20660000000000001</v>
      </c>
      <c r="L19" s="1">
        <f t="shared" si="3"/>
        <v>23.552400000000002</v>
      </c>
      <c r="M19" s="1"/>
      <c r="N19" s="1">
        <f t="shared" si="4"/>
        <v>0</v>
      </c>
      <c r="O19" s="1">
        <f t="shared" si="0"/>
        <v>0</v>
      </c>
      <c r="P19" s="1">
        <f t="shared" si="1"/>
        <v>0</v>
      </c>
      <c r="Q19" s="1"/>
      <c r="R19" s="1">
        <f t="shared" si="5"/>
        <v>0.31852305265620323</v>
      </c>
      <c r="S19" s="1">
        <f t="shared" si="6"/>
        <v>5.3416052899191241E-2</v>
      </c>
      <c r="T19" s="1">
        <f t="shared" si="7"/>
        <v>0.18361479343357326</v>
      </c>
      <c r="U19" s="1">
        <f t="shared" si="8"/>
        <v>0.55555389898896768</v>
      </c>
      <c r="V19" s="1">
        <f t="shared" si="9"/>
        <v>63.333144484742313</v>
      </c>
      <c r="W19" s="1"/>
      <c r="X19" s="1">
        <f t="shared" si="10"/>
        <v>3.7869159999999999E-2</v>
      </c>
      <c r="Y19" s="1">
        <f t="shared" si="11"/>
        <v>1.4641E-4</v>
      </c>
      <c r="Z19" s="1">
        <f t="shared" si="12"/>
        <v>0.62948355999999994</v>
      </c>
      <c r="AA19" s="1">
        <f t="shared" si="13"/>
        <v>0.33250087000000006</v>
      </c>
      <c r="AB19" s="1">
        <f t="shared" si="14"/>
        <v>37.905099180000008</v>
      </c>
    </row>
    <row r="20" spans="1:28" x14ac:dyDescent="0.3">
      <c r="A20" s="7">
        <v>2</v>
      </c>
      <c r="B20" s="7">
        <v>1</v>
      </c>
      <c r="C20" s="7">
        <v>2</v>
      </c>
      <c r="D20" s="7">
        <v>1</v>
      </c>
      <c r="E20">
        <v>65</v>
      </c>
      <c r="F20">
        <v>2</v>
      </c>
      <c r="G20" s="1">
        <v>5.0999999999999997E-2</v>
      </c>
      <c r="H20" s="1">
        <v>0.84189999999999998</v>
      </c>
      <c r="I20" s="1">
        <v>0.1071</v>
      </c>
      <c r="J20" s="1"/>
      <c r="K20" s="1">
        <f t="shared" si="2"/>
        <v>0.15810000000000002</v>
      </c>
      <c r="L20" s="1">
        <f t="shared" si="3"/>
        <v>10.2765</v>
      </c>
      <c r="M20" s="1"/>
      <c r="N20" s="1">
        <f t="shared" si="4"/>
        <v>0</v>
      </c>
      <c r="O20" s="1">
        <f t="shared" si="0"/>
        <v>0</v>
      </c>
      <c r="P20" s="1">
        <f t="shared" si="1"/>
        <v>0</v>
      </c>
      <c r="Q20" s="1"/>
      <c r="R20" s="1">
        <f t="shared" si="5"/>
        <v>0.15177241195914837</v>
      </c>
      <c r="S20" s="1">
        <f t="shared" si="6"/>
        <v>0.14488596944596896</v>
      </c>
      <c r="T20" s="1">
        <f t="shared" si="7"/>
        <v>0.23926057549369528</v>
      </c>
      <c r="U20" s="1">
        <f t="shared" si="8"/>
        <v>0.53591895689881264</v>
      </c>
      <c r="V20" s="1">
        <f t="shared" si="9"/>
        <v>34.83473219842282</v>
      </c>
      <c r="W20" s="1"/>
      <c r="X20" s="1">
        <f t="shared" si="10"/>
        <v>2.6009999999999996E-3</v>
      </c>
      <c r="Y20" s="1">
        <f t="shared" si="11"/>
        <v>0.70879561000000002</v>
      </c>
      <c r="Z20" s="1">
        <f t="shared" si="12"/>
        <v>1.147041E-2</v>
      </c>
      <c r="AA20" s="1">
        <f t="shared" si="13"/>
        <v>0.27713297999999997</v>
      </c>
      <c r="AB20" s="1">
        <f t="shared" si="14"/>
        <v>18.013643699999999</v>
      </c>
    </row>
    <row r="21" spans="1:28" x14ac:dyDescent="0.3">
      <c r="A21" s="7">
        <v>2</v>
      </c>
      <c r="B21" s="7">
        <v>1</v>
      </c>
      <c r="C21" s="7">
        <v>2</v>
      </c>
      <c r="D21" s="7">
        <v>2</v>
      </c>
      <c r="E21">
        <v>11</v>
      </c>
      <c r="F21">
        <v>3</v>
      </c>
      <c r="G21" s="1">
        <v>1.4800000000000001E-2</v>
      </c>
      <c r="H21" s="1">
        <v>0.27410000000000001</v>
      </c>
      <c r="I21" s="1">
        <v>0.71109999999999995</v>
      </c>
      <c r="J21" s="1"/>
      <c r="K21" s="1">
        <f t="shared" si="2"/>
        <v>0.28890000000000005</v>
      </c>
      <c r="L21" s="1">
        <f t="shared" si="3"/>
        <v>3.1779000000000006</v>
      </c>
      <c r="M21" s="1"/>
      <c r="N21" s="1">
        <f t="shared" si="4"/>
        <v>0</v>
      </c>
      <c r="O21" s="1">
        <f t="shared" si="0"/>
        <v>0</v>
      </c>
      <c r="P21" s="1">
        <f t="shared" si="1"/>
        <v>0</v>
      </c>
      <c r="Q21" s="1"/>
      <c r="R21" s="1">
        <f t="shared" si="5"/>
        <v>6.2354295853538612E-2</v>
      </c>
      <c r="S21" s="1">
        <f t="shared" si="6"/>
        <v>0.3547572897620781</v>
      </c>
      <c r="T21" s="1">
        <f t="shared" si="7"/>
        <v>0.24244400701909397</v>
      </c>
      <c r="U21" s="1">
        <f t="shared" si="8"/>
        <v>0.65955559263471075</v>
      </c>
      <c r="V21" s="1">
        <f t="shared" si="9"/>
        <v>7.2551115189818187</v>
      </c>
      <c r="W21" s="1"/>
      <c r="X21" s="1">
        <f t="shared" si="10"/>
        <v>2.1904000000000002E-4</v>
      </c>
      <c r="Y21" s="1">
        <f t="shared" si="11"/>
        <v>7.5130810000000006E-2</v>
      </c>
      <c r="Z21" s="1">
        <f t="shared" si="12"/>
        <v>0.50566320999999992</v>
      </c>
      <c r="AA21" s="1">
        <f t="shared" si="13"/>
        <v>0.41898694000000003</v>
      </c>
      <c r="AB21" s="1">
        <f t="shared" si="14"/>
        <v>4.60885634</v>
      </c>
    </row>
    <row r="22" spans="1:28" x14ac:dyDescent="0.3">
      <c r="A22" s="7">
        <v>2</v>
      </c>
      <c r="B22" s="7">
        <v>1</v>
      </c>
      <c r="C22" s="7">
        <v>2</v>
      </c>
      <c r="D22" s="7">
        <v>3</v>
      </c>
      <c r="E22">
        <v>21</v>
      </c>
      <c r="F22">
        <v>3</v>
      </c>
      <c r="G22" s="1">
        <v>6.7000000000000002E-3</v>
      </c>
      <c r="H22" s="1">
        <v>6.5299999999999997E-2</v>
      </c>
      <c r="I22" s="1">
        <v>0.92800000000000005</v>
      </c>
      <c r="J22" s="1"/>
      <c r="K22" s="1">
        <f t="shared" si="2"/>
        <v>7.1999999999999953E-2</v>
      </c>
      <c r="L22" s="1">
        <f t="shared" si="3"/>
        <v>1.5119999999999991</v>
      </c>
      <c r="M22" s="1"/>
      <c r="N22" s="1">
        <f t="shared" si="4"/>
        <v>0</v>
      </c>
      <c r="O22" s="1">
        <f t="shared" si="0"/>
        <v>0</v>
      </c>
      <c r="P22" s="1">
        <f t="shared" si="1"/>
        <v>0</v>
      </c>
      <c r="Q22" s="1"/>
      <c r="R22" s="1">
        <f t="shared" si="5"/>
        <v>3.3537839942320957E-2</v>
      </c>
      <c r="S22" s="1">
        <f t="shared" si="6"/>
        <v>0.17818823974829379</v>
      </c>
      <c r="T22" s="1">
        <f t="shared" si="7"/>
        <v>6.9343450869829001E-2</v>
      </c>
      <c r="U22" s="1">
        <f t="shared" si="8"/>
        <v>0.28106953056044376</v>
      </c>
      <c r="V22" s="1">
        <f t="shared" si="9"/>
        <v>5.9024601417693185</v>
      </c>
      <c r="W22" s="1"/>
      <c r="X22" s="1">
        <f t="shared" si="10"/>
        <v>4.4890000000000006E-5</v>
      </c>
      <c r="Y22" s="1">
        <f t="shared" si="11"/>
        <v>4.2640899999999999E-3</v>
      </c>
      <c r="Z22" s="1">
        <f t="shared" si="12"/>
        <v>0.86118400000000006</v>
      </c>
      <c r="AA22" s="1">
        <f t="shared" si="13"/>
        <v>0.13450701999999992</v>
      </c>
      <c r="AB22" s="1">
        <f t="shared" si="14"/>
        <v>2.8246474199999985</v>
      </c>
    </row>
    <row r="23" spans="1:28" x14ac:dyDescent="0.3">
      <c r="A23" s="7">
        <v>2</v>
      </c>
      <c r="B23" s="7">
        <v>2</v>
      </c>
      <c r="C23" s="7">
        <v>1</v>
      </c>
      <c r="D23" s="7">
        <v>1</v>
      </c>
      <c r="E23">
        <v>34</v>
      </c>
      <c r="F23">
        <v>2</v>
      </c>
      <c r="G23" s="1">
        <v>0.36559999999999998</v>
      </c>
      <c r="H23" s="1">
        <v>0.42470000000000002</v>
      </c>
      <c r="I23" s="1">
        <v>0.2097</v>
      </c>
      <c r="J23" s="1"/>
      <c r="K23" s="1">
        <f t="shared" si="2"/>
        <v>0.57529999999999992</v>
      </c>
      <c r="L23" s="1">
        <f t="shared" si="3"/>
        <v>19.560199999999998</v>
      </c>
      <c r="M23" s="1"/>
      <c r="N23" s="1">
        <f t="shared" si="4"/>
        <v>0</v>
      </c>
      <c r="O23" s="1">
        <f t="shared" si="0"/>
        <v>0</v>
      </c>
      <c r="P23" s="1">
        <f t="shared" si="1"/>
        <v>0</v>
      </c>
      <c r="Q23" s="1"/>
      <c r="R23" s="1">
        <f t="shared" si="5"/>
        <v>0.36787236464542311</v>
      </c>
      <c r="S23" s="1">
        <f t="shared" si="6"/>
        <v>0.36370129103423854</v>
      </c>
      <c r="T23" s="1">
        <f t="shared" si="7"/>
        <v>0.32756761842327292</v>
      </c>
      <c r="U23" s="1">
        <f t="shared" si="8"/>
        <v>1.0591412741029347</v>
      </c>
      <c r="V23" s="1">
        <f t="shared" si="9"/>
        <v>36.010803319499779</v>
      </c>
      <c r="W23" s="1"/>
      <c r="X23" s="1">
        <f t="shared" si="10"/>
        <v>0.13366335999999998</v>
      </c>
      <c r="Y23" s="1">
        <f t="shared" si="11"/>
        <v>0.18037009000000001</v>
      </c>
      <c r="Z23" s="1">
        <f t="shared" si="12"/>
        <v>4.397409E-2</v>
      </c>
      <c r="AA23" s="1">
        <f t="shared" si="13"/>
        <v>0.64199245999999999</v>
      </c>
      <c r="AB23" s="1">
        <f t="shared" si="14"/>
        <v>21.827743640000001</v>
      </c>
    </row>
    <row r="24" spans="1:28" x14ac:dyDescent="0.3">
      <c r="A24" s="7">
        <v>2</v>
      </c>
      <c r="B24" s="7">
        <v>2</v>
      </c>
      <c r="C24" s="7">
        <v>1</v>
      </c>
      <c r="D24" s="7">
        <v>2</v>
      </c>
      <c r="E24">
        <v>10</v>
      </c>
      <c r="F24">
        <v>3</v>
      </c>
      <c r="G24" s="1">
        <v>6.4799999999999996E-2</v>
      </c>
      <c r="H24" s="1">
        <v>8.4500000000000006E-2</v>
      </c>
      <c r="I24" s="1">
        <v>0.85070000000000001</v>
      </c>
      <c r="J24" s="1"/>
      <c r="K24" s="1">
        <f t="shared" si="2"/>
        <v>0.14929999999999999</v>
      </c>
      <c r="L24" s="1">
        <f t="shared" si="3"/>
        <v>1.4929999999999999</v>
      </c>
      <c r="M24" s="1"/>
      <c r="N24" s="1">
        <f t="shared" si="4"/>
        <v>0</v>
      </c>
      <c r="O24" s="1">
        <f t="shared" si="0"/>
        <v>0</v>
      </c>
      <c r="P24" s="1">
        <f t="shared" si="1"/>
        <v>0</v>
      </c>
      <c r="Q24" s="1"/>
      <c r="R24" s="1">
        <f t="shared" si="5"/>
        <v>0.17732193898042925</v>
      </c>
      <c r="S24" s="1">
        <f t="shared" si="6"/>
        <v>0.20879981642030626</v>
      </c>
      <c r="T24" s="1">
        <f t="shared" si="7"/>
        <v>0.13755456516755382</v>
      </c>
      <c r="U24" s="1">
        <f t="shared" si="8"/>
        <v>0.52367632056828928</v>
      </c>
      <c r="V24" s="1">
        <f t="shared" si="9"/>
        <v>5.2367632056828928</v>
      </c>
      <c r="W24" s="1"/>
      <c r="X24" s="1">
        <f t="shared" si="10"/>
        <v>4.1990399999999994E-3</v>
      </c>
      <c r="Y24" s="1">
        <f t="shared" si="11"/>
        <v>7.1402500000000008E-3</v>
      </c>
      <c r="Z24" s="1">
        <f t="shared" si="12"/>
        <v>0.72369049000000008</v>
      </c>
      <c r="AA24" s="1">
        <f t="shared" si="13"/>
        <v>0.26497021999999992</v>
      </c>
      <c r="AB24" s="1">
        <f t="shared" si="14"/>
        <v>2.6497021999999992</v>
      </c>
    </row>
    <row r="25" spans="1:28" x14ac:dyDescent="0.3">
      <c r="A25" s="7">
        <v>2</v>
      </c>
      <c r="B25" s="7">
        <v>2</v>
      </c>
      <c r="C25" s="7">
        <v>1</v>
      </c>
      <c r="D25" s="7">
        <v>3</v>
      </c>
      <c r="E25">
        <v>32</v>
      </c>
      <c r="F25">
        <v>3</v>
      </c>
      <c r="G25" s="1">
        <v>2.53E-2</v>
      </c>
      <c r="H25" s="1">
        <v>1.7399999999999999E-2</v>
      </c>
      <c r="I25" s="1">
        <v>0.95730000000000004</v>
      </c>
      <c r="J25" s="1"/>
      <c r="K25" s="1">
        <f t="shared" si="2"/>
        <v>4.269999999999996E-2</v>
      </c>
      <c r="L25" s="1">
        <f t="shared" si="3"/>
        <v>1.3663999999999987</v>
      </c>
      <c r="M25" s="1"/>
      <c r="N25" s="1">
        <f t="shared" si="4"/>
        <v>0</v>
      </c>
      <c r="O25" s="1">
        <f t="shared" si="0"/>
        <v>0</v>
      </c>
      <c r="P25" s="1">
        <f t="shared" si="1"/>
        <v>0</v>
      </c>
      <c r="Q25" s="1"/>
      <c r="R25" s="1">
        <f t="shared" si="5"/>
        <v>9.302685734619115E-2</v>
      </c>
      <c r="S25" s="1">
        <f t="shared" si="6"/>
        <v>7.0492360266052767E-2</v>
      </c>
      <c r="T25" s="1">
        <f t="shared" si="7"/>
        <v>4.1775094914655773E-2</v>
      </c>
      <c r="U25" s="1">
        <f t="shared" si="8"/>
        <v>0.2052943125268997</v>
      </c>
      <c r="V25" s="1">
        <f t="shared" si="9"/>
        <v>6.5694180008607903</v>
      </c>
      <c r="W25" s="1"/>
      <c r="X25" s="1">
        <f t="shared" si="10"/>
        <v>6.4008999999999995E-4</v>
      </c>
      <c r="Y25" s="1">
        <f t="shared" si="11"/>
        <v>3.0275999999999995E-4</v>
      </c>
      <c r="Z25" s="1">
        <f t="shared" si="12"/>
        <v>0.91642329000000011</v>
      </c>
      <c r="AA25" s="1">
        <f t="shared" si="13"/>
        <v>8.2633859999999837E-2</v>
      </c>
      <c r="AB25" s="1">
        <f t="shared" si="14"/>
        <v>2.6442835199999948</v>
      </c>
    </row>
    <row r="26" spans="1:28" x14ac:dyDescent="0.3">
      <c r="A26" s="7">
        <v>2</v>
      </c>
      <c r="B26" s="7">
        <v>2</v>
      </c>
      <c r="C26" s="7">
        <v>2</v>
      </c>
      <c r="D26" s="7">
        <v>1</v>
      </c>
      <c r="E26">
        <v>30</v>
      </c>
      <c r="F26">
        <v>2</v>
      </c>
      <c r="G26" s="1">
        <v>4.8999999999999998E-3</v>
      </c>
      <c r="H26" s="1">
        <v>0.89910000000000001</v>
      </c>
      <c r="I26" s="1">
        <v>9.5899999999999999E-2</v>
      </c>
      <c r="J26" s="1"/>
      <c r="K26" s="1">
        <f t="shared" si="2"/>
        <v>0.10089999999999999</v>
      </c>
      <c r="L26" s="1">
        <f t="shared" si="3"/>
        <v>3.0269999999999997</v>
      </c>
      <c r="M26" s="1"/>
      <c r="N26" s="1">
        <f t="shared" si="4"/>
        <v>0</v>
      </c>
      <c r="O26" s="1">
        <f t="shared" si="0"/>
        <v>0</v>
      </c>
      <c r="P26" s="1">
        <f t="shared" si="1"/>
        <v>0</v>
      </c>
      <c r="Q26" s="1"/>
      <c r="R26" s="1">
        <f t="shared" si="5"/>
        <v>2.6060748361941222E-2</v>
      </c>
      <c r="S26" s="1">
        <f t="shared" si="6"/>
        <v>9.5629189477876575E-2</v>
      </c>
      <c r="T26" s="1">
        <f t="shared" si="7"/>
        <v>0.22483268759119421</v>
      </c>
      <c r="U26" s="1">
        <f t="shared" si="8"/>
        <v>0.34652262543101198</v>
      </c>
      <c r="V26" s="1">
        <f t="shared" si="9"/>
        <v>10.395678762930359</v>
      </c>
      <c r="W26" s="1"/>
      <c r="X26" s="1">
        <f t="shared" si="10"/>
        <v>2.4009999999999999E-5</v>
      </c>
      <c r="Y26" s="1">
        <f t="shared" si="11"/>
        <v>0.80838081000000006</v>
      </c>
      <c r="Z26" s="1">
        <f t="shared" si="12"/>
        <v>9.1968099999999997E-3</v>
      </c>
      <c r="AA26" s="1">
        <f t="shared" si="13"/>
        <v>0.18239837000000003</v>
      </c>
      <c r="AB26" s="1">
        <f t="shared" si="14"/>
        <v>5.471951100000001</v>
      </c>
    </row>
    <row r="27" spans="1:28" x14ac:dyDescent="0.3">
      <c r="A27" s="7">
        <v>2</v>
      </c>
      <c r="B27" s="7">
        <v>2</v>
      </c>
      <c r="C27" s="7">
        <v>2</v>
      </c>
      <c r="D27" s="7">
        <v>2</v>
      </c>
      <c r="E27">
        <v>4</v>
      </c>
      <c r="F27">
        <v>3</v>
      </c>
      <c r="G27" s="1">
        <v>1.5E-3</v>
      </c>
      <c r="H27" s="1">
        <v>0.31440000000000001</v>
      </c>
      <c r="I27" s="1">
        <v>0.68400000000000005</v>
      </c>
      <c r="J27" s="1"/>
      <c r="K27" s="1">
        <f t="shared" si="2"/>
        <v>0.31599999999999995</v>
      </c>
      <c r="L27" s="1">
        <f t="shared" si="3"/>
        <v>1.2639999999999998</v>
      </c>
      <c r="M27" s="1"/>
      <c r="N27" s="1">
        <f t="shared" si="4"/>
        <v>0</v>
      </c>
      <c r="O27" s="1">
        <f t="shared" si="0"/>
        <v>0</v>
      </c>
      <c r="P27" s="1">
        <f t="shared" si="1"/>
        <v>0</v>
      </c>
      <c r="Q27" s="1"/>
      <c r="R27" s="1">
        <f t="shared" si="5"/>
        <v>9.7534352563109581E-3</v>
      </c>
      <c r="S27" s="1">
        <f t="shared" si="6"/>
        <v>0.36378885027347574</v>
      </c>
      <c r="T27" s="1">
        <f t="shared" si="7"/>
        <v>0.25978139516995719</v>
      </c>
      <c r="U27" s="1">
        <f t="shared" si="8"/>
        <v>0.63332368069974387</v>
      </c>
      <c r="V27" s="1">
        <f t="shared" si="9"/>
        <v>2.5332947227989755</v>
      </c>
      <c r="W27" s="1"/>
      <c r="X27" s="1">
        <f t="shared" si="10"/>
        <v>2.2500000000000001E-6</v>
      </c>
      <c r="Y27" s="1">
        <f t="shared" si="11"/>
        <v>9.8847360000000009E-2</v>
      </c>
      <c r="Z27" s="1">
        <f t="shared" si="12"/>
        <v>0.46785600000000005</v>
      </c>
      <c r="AA27" s="1">
        <f t="shared" si="13"/>
        <v>0.43329438999999992</v>
      </c>
      <c r="AB27" s="1">
        <f t="shared" si="14"/>
        <v>1.7331775599999997</v>
      </c>
    </row>
    <row r="28" spans="1:28" x14ac:dyDescent="0.3">
      <c r="A28" s="7">
        <v>2</v>
      </c>
      <c r="B28" s="7">
        <v>2</v>
      </c>
      <c r="C28" s="7">
        <v>2</v>
      </c>
      <c r="D28" s="7">
        <v>3</v>
      </c>
      <c r="E28">
        <v>19</v>
      </c>
      <c r="F28">
        <v>3</v>
      </c>
      <c r="G28" s="1">
        <v>6.9999999999999999E-4</v>
      </c>
      <c r="H28" s="1">
        <v>7.7399999999999997E-2</v>
      </c>
      <c r="I28" s="1">
        <v>0.92190000000000005</v>
      </c>
      <c r="J28" s="1"/>
      <c r="K28" s="1">
        <f t="shared" si="2"/>
        <v>7.8099999999999947E-2</v>
      </c>
      <c r="L28" s="1">
        <f t="shared" si="3"/>
        <v>1.4838999999999989</v>
      </c>
      <c r="M28" s="1"/>
      <c r="N28" s="1">
        <f t="shared" si="4"/>
        <v>0</v>
      </c>
      <c r="O28" s="1">
        <f t="shared" si="0"/>
        <v>0</v>
      </c>
      <c r="P28" s="1">
        <f t="shared" si="1"/>
        <v>0</v>
      </c>
      <c r="Q28" s="1"/>
      <c r="R28" s="1">
        <f t="shared" si="5"/>
        <v>5.0851011560446085E-3</v>
      </c>
      <c r="S28" s="1">
        <f t="shared" si="6"/>
        <v>0.19804868177511167</v>
      </c>
      <c r="T28" s="1">
        <f t="shared" si="7"/>
        <v>7.49675446736187E-2</v>
      </c>
      <c r="U28" s="1">
        <f t="shared" si="8"/>
        <v>0.27810132760477496</v>
      </c>
      <c r="V28" s="1">
        <f t="shared" si="9"/>
        <v>5.2839252244907247</v>
      </c>
      <c r="W28" s="1"/>
      <c r="X28" s="1">
        <f t="shared" si="10"/>
        <v>4.8999999999999997E-7</v>
      </c>
      <c r="Y28" s="1">
        <f t="shared" si="11"/>
        <v>5.9907599999999995E-3</v>
      </c>
      <c r="Z28" s="1">
        <f t="shared" si="12"/>
        <v>0.84989961000000014</v>
      </c>
      <c r="AA28" s="1">
        <f t="shared" si="13"/>
        <v>0.14410913999999986</v>
      </c>
      <c r="AB28" s="1">
        <f t="shared" si="14"/>
        <v>2.7380736599999973</v>
      </c>
    </row>
    <row r="29" spans="1:28" x14ac:dyDescent="0.3">
      <c r="A29" s="7">
        <v>2</v>
      </c>
      <c r="B29" s="7">
        <v>3</v>
      </c>
      <c r="C29" s="7">
        <v>1</v>
      </c>
      <c r="D29" s="7">
        <v>1</v>
      </c>
      <c r="E29">
        <v>7</v>
      </c>
      <c r="F29">
        <v>3</v>
      </c>
      <c r="G29" s="1">
        <v>9.7000000000000003E-3</v>
      </c>
      <c r="H29" s="1">
        <v>0.49159999999999998</v>
      </c>
      <c r="I29" s="1">
        <v>0.49869999999999998</v>
      </c>
      <c r="J29" s="1"/>
      <c r="K29" s="1">
        <f t="shared" si="2"/>
        <v>0.50130000000000008</v>
      </c>
      <c r="L29" s="1">
        <f t="shared" si="3"/>
        <v>3.5091000000000006</v>
      </c>
      <c r="M29" s="1"/>
      <c r="N29" s="1">
        <f t="shared" si="4"/>
        <v>0</v>
      </c>
      <c r="O29" s="1">
        <f t="shared" si="0"/>
        <v>0</v>
      </c>
      <c r="P29" s="1">
        <f t="shared" si="1"/>
        <v>0</v>
      </c>
      <c r="Q29" s="1"/>
      <c r="R29" s="1">
        <f t="shared" si="5"/>
        <v>4.496560511668616E-2</v>
      </c>
      <c r="S29" s="1">
        <f t="shared" si="6"/>
        <v>0.34908019547429048</v>
      </c>
      <c r="T29" s="1">
        <f t="shared" si="7"/>
        <v>0.34697080747867104</v>
      </c>
      <c r="U29" s="1">
        <f t="shared" si="8"/>
        <v>0.74101660806964764</v>
      </c>
      <c r="V29" s="1">
        <f t="shared" si="9"/>
        <v>5.1871162564875331</v>
      </c>
      <c r="W29" s="1"/>
      <c r="X29" s="1">
        <f t="shared" si="10"/>
        <v>9.4090000000000002E-5</v>
      </c>
      <c r="Y29" s="1">
        <f t="shared" si="11"/>
        <v>0.24167055999999998</v>
      </c>
      <c r="Z29" s="1">
        <f t="shared" si="12"/>
        <v>0.24870168999999998</v>
      </c>
      <c r="AA29" s="1">
        <f t="shared" si="13"/>
        <v>0.50953366</v>
      </c>
      <c r="AB29" s="1">
        <f t="shared" si="14"/>
        <v>3.5667356200000002</v>
      </c>
    </row>
    <row r="30" spans="1:28" x14ac:dyDescent="0.3">
      <c r="A30" s="7">
        <v>2</v>
      </c>
      <c r="B30" s="7">
        <v>3</v>
      </c>
      <c r="C30" s="7">
        <v>1</v>
      </c>
      <c r="D30" s="7">
        <v>2</v>
      </c>
      <c r="E30">
        <v>4</v>
      </c>
      <c r="F30">
        <v>3</v>
      </c>
      <c r="G30" s="1">
        <v>8.0000000000000004E-4</v>
      </c>
      <c r="H30" s="1">
        <v>4.6100000000000002E-2</v>
      </c>
      <c r="I30" s="1">
        <v>0.95309999999999995</v>
      </c>
      <c r="J30" s="1"/>
      <c r="K30" s="1">
        <f t="shared" si="2"/>
        <v>4.6900000000000053E-2</v>
      </c>
      <c r="L30" s="1">
        <f t="shared" si="3"/>
        <v>0.18760000000000021</v>
      </c>
      <c r="M30" s="1"/>
      <c r="N30" s="1">
        <f t="shared" si="4"/>
        <v>0</v>
      </c>
      <c r="O30" s="1">
        <f t="shared" si="0"/>
        <v>0</v>
      </c>
      <c r="P30" s="1">
        <f t="shared" si="1"/>
        <v>0</v>
      </c>
      <c r="Q30" s="1"/>
      <c r="R30" s="1">
        <f t="shared" si="5"/>
        <v>5.7047190642370779E-3</v>
      </c>
      <c r="S30" s="1">
        <f t="shared" si="6"/>
        <v>0.14184704136595652</v>
      </c>
      <c r="T30" s="1">
        <f t="shared" si="7"/>
        <v>4.5782586478648628E-2</v>
      </c>
      <c r="U30" s="1">
        <f t="shared" si="8"/>
        <v>0.19333434690884224</v>
      </c>
      <c r="V30" s="1">
        <f t="shared" si="9"/>
        <v>0.77333738763536897</v>
      </c>
      <c r="W30" s="1"/>
      <c r="X30" s="1">
        <f t="shared" si="10"/>
        <v>6.4000000000000001E-7</v>
      </c>
      <c r="Y30" s="1">
        <f t="shared" si="11"/>
        <v>2.1252100000000002E-3</v>
      </c>
      <c r="Z30" s="1">
        <f t="shared" si="12"/>
        <v>0.90839960999999991</v>
      </c>
      <c r="AA30" s="1">
        <f t="shared" si="13"/>
        <v>8.9474540000000102E-2</v>
      </c>
      <c r="AB30" s="1">
        <f t="shared" si="14"/>
        <v>0.35789816000000041</v>
      </c>
    </row>
    <row r="31" spans="1:28" x14ac:dyDescent="0.3">
      <c r="A31" s="7">
        <v>2</v>
      </c>
      <c r="B31" s="7">
        <v>3</v>
      </c>
      <c r="C31" s="7">
        <v>1</v>
      </c>
      <c r="D31" s="7">
        <v>3</v>
      </c>
      <c r="E31">
        <v>7</v>
      </c>
      <c r="F31">
        <v>3</v>
      </c>
      <c r="G31" s="1">
        <v>2.9999999999999997E-4</v>
      </c>
      <c r="H31" s="1">
        <v>8.8000000000000005E-3</v>
      </c>
      <c r="I31" s="1">
        <v>0.99099999999999999</v>
      </c>
      <c r="J31" s="1"/>
      <c r="K31" s="1">
        <f t="shared" si="2"/>
        <v>9.000000000000008E-3</v>
      </c>
      <c r="L31" s="1">
        <f t="shared" si="3"/>
        <v>6.3000000000000056E-2</v>
      </c>
      <c r="M31" s="1"/>
      <c r="N31" s="1">
        <f t="shared" si="4"/>
        <v>0</v>
      </c>
      <c r="O31" s="1">
        <f t="shared" si="0"/>
        <v>0</v>
      </c>
      <c r="P31" s="1">
        <f t="shared" si="1"/>
        <v>0</v>
      </c>
      <c r="Q31" s="1"/>
      <c r="R31" s="1">
        <f t="shared" si="5"/>
        <v>2.4335184249924214E-3</v>
      </c>
      <c r="S31" s="1">
        <f t="shared" si="6"/>
        <v>4.1650431305982193E-2</v>
      </c>
      <c r="T31" s="1">
        <f t="shared" si="7"/>
        <v>8.9593779502797292E-3</v>
      </c>
      <c r="U31" s="1">
        <f t="shared" si="8"/>
        <v>5.3043327681254339E-2</v>
      </c>
      <c r="V31" s="1">
        <f t="shared" si="9"/>
        <v>0.37130329376878035</v>
      </c>
      <c r="W31" s="1"/>
      <c r="X31" s="1">
        <f t="shared" si="10"/>
        <v>8.9999999999999985E-8</v>
      </c>
      <c r="Y31" s="1">
        <f t="shared" si="11"/>
        <v>7.7440000000000004E-5</v>
      </c>
      <c r="Z31" s="1">
        <f t="shared" si="12"/>
        <v>0.98208099999999998</v>
      </c>
      <c r="AA31" s="1">
        <f t="shared" si="13"/>
        <v>1.7841470000000026E-2</v>
      </c>
      <c r="AB31" s="1">
        <f t="shared" si="14"/>
        <v>0.12489029000000018</v>
      </c>
    </row>
    <row r="32" spans="1:28" x14ac:dyDescent="0.3">
      <c r="A32" s="7">
        <v>2</v>
      </c>
      <c r="B32" s="7">
        <v>3</v>
      </c>
      <c r="C32" s="7">
        <v>2</v>
      </c>
      <c r="D32" s="7">
        <v>1</v>
      </c>
      <c r="E32">
        <v>7</v>
      </c>
      <c r="F32">
        <v>2</v>
      </c>
      <c r="G32" s="1">
        <v>1E-4</v>
      </c>
      <c r="H32" s="1">
        <v>0.82010000000000005</v>
      </c>
      <c r="I32" s="1">
        <v>0.17979999999999999</v>
      </c>
      <c r="J32" s="1"/>
      <c r="K32" s="1">
        <f t="shared" si="2"/>
        <v>0.17989999999999995</v>
      </c>
      <c r="L32" s="1">
        <f t="shared" si="3"/>
        <v>1.2592999999999996</v>
      </c>
      <c r="M32" s="1"/>
      <c r="N32" s="1">
        <f t="shared" si="4"/>
        <v>0</v>
      </c>
      <c r="O32" s="1">
        <f t="shared" si="0"/>
        <v>0</v>
      </c>
      <c r="P32" s="1">
        <f t="shared" si="1"/>
        <v>0</v>
      </c>
      <c r="Q32" s="1"/>
      <c r="R32" s="1">
        <f t="shared" si="5"/>
        <v>9.2103403719761819E-4</v>
      </c>
      <c r="S32" s="1">
        <f t="shared" si="6"/>
        <v>0.16264960875010659</v>
      </c>
      <c r="T32" s="1">
        <f t="shared" si="7"/>
        <v>0.30852064621864211</v>
      </c>
      <c r="U32" s="1">
        <f t="shared" si="8"/>
        <v>0.47209128900594632</v>
      </c>
      <c r="V32" s="1">
        <f t="shared" si="9"/>
        <v>3.3046390230416245</v>
      </c>
      <c r="W32" s="1"/>
      <c r="X32" s="1">
        <f t="shared" si="10"/>
        <v>1E-8</v>
      </c>
      <c r="Y32" s="1">
        <f t="shared" si="11"/>
        <v>0.6725640100000001</v>
      </c>
      <c r="Z32" s="1">
        <f t="shared" si="12"/>
        <v>3.2328039999999995E-2</v>
      </c>
      <c r="AA32" s="1">
        <f t="shared" si="13"/>
        <v>0.29510793999999985</v>
      </c>
      <c r="AB32" s="1">
        <f t="shared" si="14"/>
        <v>2.0657555799999989</v>
      </c>
    </row>
    <row r="33" spans="1:28" x14ac:dyDescent="0.3">
      <c r="A33" s="7">
        <v>2</v>
      </c>
      <c r="B33" s="7">
        <v>3</v>
      </c>
      <c r="C33" s="7">
        <v>2</v>
      </c>
      <c r="D33" s="7">
        <v>2</v>
      </c>
      <c r="E33">
        <v>3</v>
      </c>
      <c r="F33">
        <v>3</v>
      </c>
      <c r="G33" s="1">
        <v>1.0000000000000001E-15</v>
      </c>
      <c r="H33" s="1">
        <v>0.18279999999999999</v>
      </c>
      <c r="I33" s="1">
        <v>0.81720000000000004</v>
      </c>
      <c r="J33" s="1"/>
      <c r="K33" s="1">
        <f t="shared" si="2"/>
        <v>0.18279999999999996</v>
      </c>
      <c r="L33" s="1">
        <f t="shared" si="3"/>
        <v>0.54839999999999989</v>
      </c>
      <c r="M33" s="1"/>
      <c r="N33" s="1">
        <f t="shared" si="4"/>
        <v>0</v>
      </c>
      <c r="O33" s="1">
        <f t="shared" si="0"/>
        <v>0</v>
      </c>
      <c r="P33" s="1">
        <f t="shared" si="1"/>
        <v>0</v>
      </c>
      <c r="Q33" s="1"/>
      <c r="R33" s="1">
        <f t="shared" si="5"/>
        <v>3.4538776394910689E-14</v>
      </c>
      <c r="S33" s="1">
        <f t="shared" si="6"/>
        <v>0.31064348692906957</v>
      </c>
      <c r="T33" s="1">
        <f t="shared" si="7"/>
        <v>0.16496932118680113</v>
      </c>
      <c r="U33" s="1">
        <f t="shared" si="8"/>
        <v>0.47561280811590523</v>
      </c>
      <c r="V33" s="1">
        <f t="shared" si="9"/>
        <v>1.4268384243477157</v>
      </c>
      <c r="W33" s="1"/>
      <c r="X33" s="1">
        <f t="shared" si="10"/>
        <v>1.0000000000000001E-30</v>
      </c>
      <c r="Y33" s="1">
        <f t="shared" si="11"/>
        <v>3.3415839999999995E-2</v>
      </c>
      <c r="Z33" s="1">
        <f t="shared" si="12"/>
        <v>0.66781584000000005</v>
      </c>
      <c r="AA33" s="1">
        <f t="shared" si="13"/>
        <v>0.29876831999999998</v>
      </c>
      <c r="AB33" s="1">
        <f t="shared" si="14"/>
        <v>0.89630495999999993</v>
      </c>
    </row>
    <row r="34" spans="1:28" x14ac:dyDescent="0.3">
      <c r="A34" s="7">
        <v>2</v>
      </c>
      <c r="B34" s="7">
        <v>3</v>
      </c>
      <c r="C34" s="7">
        <v>2</v>
      </c>
      <c r="D34" s="7">
        <v>3</v>
      </c>
      <c r="E34">
        <v>12</v>
      </c>
      <c r="F34">
        <v>3</v>
      </c>
      <c r="G34" s="1">
        <v>1.0000000000000001E-15</v>
      </c>
      <c r="H34" s="1">
        <v>3.9300000000000002E-2</v>
      </c>
      <c r="I34" s="1">
        <v>0.9607</v>
      </c>
      <c r="J34" s="1"/>
      <c r="K34" s="1">
        <f t="shared" si="2"/>
        <v>3.9300000000000002E-2</v>
      </c>
      <c r="L34" s="1">
        <f t="shared" si="3"/>
        <v>0.47160000000000002</v>
      </c>
      <c r="M34" s="1"/>
      <c r="N34" s="1">
        <f t="shared" si="4"/>
        <v>0</v>
      </c>
      <c r="O34" s="1">
        <f t="shared" si="0"/>
        <v>0</v>
      </c>
      <c r="P34" s="1">
        <f t="shared" si="1"/>
        <v>0</v>
      </c>
      <c r="Q34" s="1"/>
      <c r="R34" s="1">
        <f t="shared" si="5"/>
        <v>3.4538776394910689E-14</v>
      </c>
      <c r="S34" s="1">
        <f t="shared" si="6"/>
        <v>0.12719565887220202</v>
      </c>
      <c r="T34" s="1">
        <f t="shared" si="7"/>
        <v>3.8517434989282971E-2</v>
      </c>
      <c r="U34" s="1">
        <f t="shared" si="8"/>
        <v>0.16571309386151953</v>
      </c>
      <c r="V34" s="1">
        <f t="shared" si="9"/>
        <v>1.9885571263382342</v>
      </c>
      <c r="W34" s="1"/>
      <c r="X34" s="1">
        <f t="shared" si="10"/>
        <v>1.0000000000000001E-30</v>
      </c>
      <c r="Y34" s="1">
        <f t="shared" si="11"/>
        <v>1.5444900000000001E-3</v>
      </c>
      <c r="Z34" s="1">
        <f t="shared" si="12"/>
        <v>0.92294449000000001</v>
      </c>
      <c r="AA34" s="1">
        <f t="shared" si="13"/>
        <v>7.5511019999999984E-2</v>
      </c>
      <c r="AB34" s="1">
        <f t="shared" si="14"/>
        <v>0.90613223999999981</v>
      </c>
    </row>
    <row r="35" spans="1:28" x14ac:dyDescent="0.3"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3">
      <c r="G36" s="1"/>
      <c r="H36" s="1"/>
      <c r="I36" s="1"/>
      <c r="J36" s="1"/>
      <c r="K36" s="1"/>
      <c r="L36" s="1">
        <f>SUM(L2:L35)</f>
        <v>252.09839999999994</v>
      </c>
      <c r="M36" s="1"/>
      <c r="N36" s="2">
        <f t="shared" ref="N36:P36" si="15">SUM(N2:N35)</f>
        <v>841.28469999999993</v>
      </c>
      <c r="O36" s="2">
        <f t="shared" si="15"/>
        <v>101.20830000000001</v>
      </c>
      <c r="P36" s="2">
        <f t="shared" si="15"/>
        <v>21.507300000000001</v>
      </c>
      <c r="Q36" s="1"/>
      <c r="R36" s="1"/>
      <c r="S36" s="1"/>
      <c r="T36" s="1"/>
      <c r="U36" s="1"/>
      <c r="V36" s="1">
        <f>SUM(V2:V35)</f>
        <v>714.78134629157466</v>
      </c>
      <c r="W36" s="1"/>
      <c r="X36" s="1"/>
      <c r="Y36" s="1"/>
      <c r="Z36" s="1"/>
      <c r="AA36" s="1"/>
      <c r="AB36" s="1">
        <f>SUM(AB2:AB35)</f>
        <v>397.77635332999989</v>
      </c>
    </row>
    <row r="37" spans="1:28" x14ac:dyDescent="0.3">
      <c r="G37" s="1"/>
      <c r="H37" s="1"/>
      <c r="I37" s="1"/>
      <c r="J37" s="1"/>
      <c r="K37" s="1"/>
      <c r="L37" s="2">
        <f>L36/1644</f>
        <v>0.15334452554744521</v>
      </c>
      <c r="M37" s="1"/>
      <c r="N37" s="1"/>
      <c r="O37" s="1"/>
      <c r="P37" s="1"/>
      <c r="Q37" s="1"/>
      <c r="R37" s="1"/>
      <c r="S37" s="1"/>
      <c r="T37" s="1"/>
      <c r="U37" s="1"/>
      <c r="V37" s="1">
        <f>V36/1644</f>
        <v>0.43478184080996024</v>
      </c>
      <c r="W37" s="1"/>
      <c r="X37" s="1"/>
      <c r="Y37" s="1"/>
      <c r="Z37" s="1"/>
      <c r="AA37" s="1"/>
      <c r="AB37" s="1">
        <f>AB36/1644</f>
        <v>0.24195641930048656</v>
      </c>
    </row>
    <row r="38" spans="1:28" x14ac:dyDescent="0.3"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3">
      <c r="F39" t="s">
        <v>0</v>
      </c>
      <c r="G39" s="1">
        <v>0.56769999999999998</v>
      </c>
      <c r="H39" s="1">
        <v>0.26119999999999999</v>
      </c>
      <c r="I39" s="1">
        <v>0.17119999999999999</v>
      </c>
      <c r="J39" s="1"/>
      <c r="K39" s="1"/>
      <c r="L39" s="1">
        <f>1-MAX(G39:I39)</f>
        <v>0.43230000000000002</v>
      </c>
      <c r="M39" s="1"/>
      <c r="N39" s="1"/>
      <c r="O39" s="1"/>
      <c r="P39" s="1"/>
      <c r="Q39" s="1"/>
      <c r="R39" s="1">
        <f t="shared" ref="R39" si="16">-G39*LN(G39)</f>
        <v>0.3214102632308577</v>
      </c>
      <c r="S39" s="1">
        <f t="shared" ref="S39" si="17">-H39*LN(H39)</f>
        <v>0.35065287186865968</v>
      </c>
      <c r="T39" s="1">
        <f t="shared" ref="T39" si="18">-I39*LN(I39)</f>
        <v>0.30215478597499357</v>
      </c>
      <c r="U39" s="1"/>
      <c r="V39" s="1">
        <f>SUM(R39:T39)</f>
        <v>0.974217921074511</v>
      </c>
      <c r="W39" s="1"/>
      <c r="X39" s="1">
        <f t="shared" ref="X39" si="19">G39*G39</f>
        <v>0.32228329</v>
      </c>
      <c r="Y39" s="1">
        <f t="shared" ref="Y39" si="20">H39*H39</f>
        <v>6.8225439999999998E-2</v>
      </c>
      <c r="Z39" s="1">
        <f t="shared" ref="Z39" si="21">I39*I39</f>
        <v>2.9309439999999996E-2</v>
      </c>
      <c r="AA39" s="1"/>
      <c r="AB39" s="1">
        <f>1-SUM(X39:Z39)</f>
        <v>0.58018183000000001</v>
      </c>
    </row>
    <row r="40" spans="1:28" x14ac:dyDescent="0.3">
      <c r="G40" s="1"/>
      <c r="H40" s="1"/>
      <c r="I40" s="1"/>
      <c r="J40" s="1" t="s">
        <v>14</v>
      </c>
      <c r="K40" s="1"/>
      <c r="L40" s="2">
        <f>(L39-L37)/L39</f>
        <v>0.6452821523306842</v>
      </c>
      <c r="M40" s="1"/>
      <c r="N40" s="1"/>
      <c r="O40" s="1"/>
      <c r="P40" s="1"/>
      <c r="Q40" s="1"/>
      <c r="R40" s="1"/>
      <c r="S40" s="1"/>
      <c r="T40" s="1"/>
      <c r="U40" s="1"/>
      <c r="V40" s="2">
        <f>(V39-V37)/V39</f>
        <v>0.55371192481203924</v>
      </c>
      <c r="W40" s="1"/>
      <c r="X40" s="1"/>
      <c r="Y40" s="1"/>
      <c r="Z40" s="1"/>
      <c r="AA40" s="1"/>
      <c r="AB40" s="2">
        <f>(AB39-AB37)/AB39</f>
        <v>0.58296450045585446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posteriors for 1 data pattern</vt:lpstr>
      <vt:lpstr>errors and pseudo R-squared</vt:lpstr>
    </vt:vector>
  </TitlesOfParts>
  <Company>Tilburg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J.K. Vermunt</dc:creator>
  <cp:lastModifiedBy>Jeroen Vermunt</cp:lastModifiedBy>
  <dcterms:created xsi:type="dcterms:W3CDTF">2018-02-06T10:50:05Z</dcterms:created>
  <dcterms:modified xsi:type="dcterms:W3CDTF">2021-02-02T16:52:20Z</dcterms:modified>
</cp:coreProperties>
</file>