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C:\work\Python_ExcelTemp\"/>
    </mc:Choice>
  </mc:AlternateContent>
  <xr:revisionPtr revIDLastSave="0" documentId="13_ncr:1_{23E88716-8A29-4D8C-9354-C8758EA2522C}" xr6:coauthVersionLast="47" xr6:coauthVersionMax="47" xr10:uidLastSave="{00000000-0000-0000-0000-000000000000}"/>
  <bookViews>
    <workbookView xWindow="-93" yWindow="-93" windowWidth="25786" windowHeight="15466" tabRatio="764" firstSheet="10" activeTab="10" xr2:uid="{00000000-000D-0000-FFFF-FFFF00000000}"/>
  </bookViews>
  <sheets>
    <sheet name="Recon Books Vs GSTR-1" sheetId="26" state="hidden" r:id="rId1"/>
    <sheet name="MSR Cross Charge - final" sheetId="93" state="hidden" r:id="rId2"/>
    <sheet name="Recon 1632" sheetId="74" state="hidden" r:id="rId3"/>
    <sheet name="Cumulative Invoice Series" sheetId="91" state="hidden" r:id="rId4"/>
    <sheet name="DC" sheetId="107" state="hidden" r:id="rId5"/>
    <sheet name="RCM Data" sheetId="105" state="hidden" r:id="rId6"/>
    <sheet name="Cross Charge" sheetId="103" state="hidden" r:id="rId7"/>
    <sheet name="MSR Export Invoice" sheetId="75" state="hidden" r:id="rId8"/>
    <sheet name="MSR Export Invoice ESPP" sheetId="104" state="hidden" r:id="rId9"/>
    <sheet name="Rent Invoice-GitHub" sheetId="34" state="hidden" r:id="rId10"/>
    <sheet name="Invoice" sheetId="61" r:id="rId11"/>
    <sheet name="Rent Invoice-SOFTOMOTIVE " sheetId="101" state="hidden" r:id="rId12"/>
    <sheet name="Rent Invoice-BLUETALON " sheetId="102" state="hidden" r:id="rId13"/>
    <sheet name="Self Invoice Pending For Cleara" sheetId="106" state="hidden" r:id="rId14"/>
  </sheets>
  <definedNames>
    <definedName name="_xlnm._FilterDatabase" localSheetId="3" hidden="1">'Cumulative Invoice Series'!$A$1:$S$62</definedName>
    <definedName name="_xlnm._FilterDatabase" localSheetId="4" hidden="1">DC!$A$1:$CM$17</definedName>
    <definedName name="_xlnm._FilterDatabase" localSheetId="13" hidden="1">'Self Invoice Pending For Cleara'!$A$1:$E$5</definedName>
    <definedName name="EPMWorkbookOptions_1" hidden="1">"4IcAAB+LCAAAAAAABADtnWtzmkwUgL93pv/B8XsEFG8ZY4ciGt6KMLAm7WQ6DOqaMFGwQGL7798FFQExNWosl83kunv2wsPZPezu4aT15fd8VniFlq2bxk2RKpHFAjTG5kQ3Hm+KL870iqoVv7Q/f2rdm9bzyDSfxYWDRO0CKmfY179t/ab45DiLa4JYLpelZaVkWo9EmSQp4rvQV8ZPcK5d6YbtaMYYFv1Sk7+XKqJWC4UWaxoGHLttApN9"</definedName>
    <definedName name="EPMWorkbookOptions_10" hidden="1">"+B+t88V24IcAAA=="</definedName>
    <definedName name="EPMWorkbookOptions_2" hidden="1">"sSxoOHc6XHqZoeyO5mjrVJQ+0OZw1ZrfkgPnixdL95oa2tCSLDiFqL4xLKEOFdtqVxLUrxI7uKdI9WFdaKRP4OsSjkoWnMxNY1Iam9aiNNfHlmmbUwf9Ob9u0HSFsLUFMVqMiZ/qA5B4Fv0QgYS+T7WZDf2fLcLt2LabzGIx08daAOnB3d3UEa4lkLym0Eb9iDS7IreFWSD2Zt3qkwk0OvocGrbXyf2i2w7aIRkkpTyZS78O1pyZVtuxXmCL"</definedName>
    <definedName name="EPMWorkbookOptions_3" hidden="1">"iMl4q6h3FTEld65uXRBphwN/O13t1bR0B/XLuwurwjt5kfK3+uPTDH05CpwhDYOTWx1amjV+0rf1vClzQH+6umU7gQuKz49U5F/1fuCHSgXlhob+6wV6JBmWFYcD0CLiMt+qY3UH0ZxRJalKgwpUEHdvvbKiNYFWm2wRq19ia7cXM+2PZJkLaDl/2lS1Vp3C0fSqWpvQV3R52rxqVCG8IjVYpiejOl0fVdyWw6ViKu5rtn/jBDgfoVkwRiys"</definedName>
    <definedName name="EPMWorkbookOptions_4" hidden="1">"5LECSGRVPoDpYQ3xZ+lBYmRuAG4p9CsQAdNXURZAU8FOmT11b5Tqz1a0gCbea0Of3RRd5SlGRuXbt/ewsi3ib1d9RixsX1WYPoeZBJg0yXKVrmIkASQ8q0qSyoo9RWU6/2E0EW2pVtKOpEUcMicHzMrHmcBhhwdAZvj+8VaQJOkGSR5uBKkMGkEfY1hdFa6nSn31PtfjeA8b9IygMvl9PthDhWNZjCRuEGEqkWdJURDSziQ5dpBlANcT5R9H"</definedName>
    <definedName name="EPMWorkbookOptions_5" hidden="1">"W8FKpVqlafpwK1jOnhXcQETaiT4ZFgyZ1A/bBKmoKLiLgg53tI7W6hTZaNQP19FKBnV0QzE8mzL9vupmpV1dz4yFIus0RhJFQmEkYSRNMvVL8rNrSTn1Ayc5pk/qMsIp+xO1WqXyjg0KOntmzyW4a/G81JRr6fmIDEQMJLzwBgxQpdxu0ewCkTqqKPUwj5CCCN9Ah7tLO5QEGTtZ7PJAZYF8wYPpagZNns9x1/Bx33N7CLsPi2v9tlkYTow/"</definedName>
    <definedName name="EPMWorkbookOptions_6" hidden="1">"A9aaPWDYW8wl8qSAVh3eRzntZJJjGGUJgR7KiDF7/D79+01jLXumMUhytVnfz+2p4y6LodLBMDYwAMAwfBjfOAXD2MBguNRrRnJsm+sWqqgdXgEyz17SI7mePesWZrm7+Mvv9P4WGbT+Sz+YBA1ojlW7wwGrIsLMBcdzI4PjOYgyZjh3mbSr7QeQcYczBrMHDJf61U5yJjrAC8d7JL1/fmtmb35zCYZ1tExS9RKV+q2jswJplMjc+t3EAqEx"</definedName>
    <definedName name="EPMWorkbookOptions_7" hidden="1">"kOiQwUCiQ6aWdiAJMnQy01ElMLjksSyVwReGfY67j/LbrJRr7ZnZ8CrVpEgMJQqlXm5iKNHVDcitE/sboyf9DsrJMYQCxyhDmVMuaQcz+M7wBuPqNEXiZF7s8KnfmDgPjR/5PXUMg7hNP4gzTlwHCIV6Ey/UIuICSYVSN+KotrjAW0kOx8X0ZI4TkO1LRFAuvzc4NBcOzfX+0Fwq08PRudaCpwTRQRxjgm+wrJeRcvtybjSsKKgyA7jU7yUm"</definedName>
    <definedName name="EPMWorkbookOptions_8" hidden="1">"Z8UQsAI4yFDhaIX1LfvuUM7vKI6HwvTc1/kxlCgUWfyRdigJmtZOD56Gw8ZkO8LRuZngoGmxEcLc91DRMxsvpp1Mcia3kyNi4WhDOCLWB6voyRGxcGwQHBLrnVgospZbx7y98Z/y65yAQ2IdjKTaxN5o8d1Mvtt1BuODYC/jA4HkdiLDjvmH+aF7QUDSziRBU/s/cDTOYJAL7Gf8bjaZ8B5NzkD+B46SGXydP5t+ktgr7qJecd3vnk+Hkgin"</definedName>
    <definedName name="EPMWorkbookOptions_9" hidden="1">"uE1nsE8c9om75IkM9ojDRzIfrKP8QBqC04P0YW+vhxBJHHHr/NEk1VP//S/23Wk/+BTXGnqXekfEJGkoWpfzAHtgrAWPVNAVxJV+9vriV2zu93Tz4qdQ2PkCb6lndicugyemeCcuFTtxwURgRi++JcOpBe0n0RAX0NhsmYQTPTl2BjXLrVQ0FO0VbiSjyZ7svWk9j0zzGemm42HcSO9mhOWXk/Vda/H2nWbp2mgGBWg9bmvYSf/8aVutuFjR"</definedName>
    <definedName name="_xlnm.Print_Area" localSheetId="10">Invoice!$A$1:$Y$32</definedName>
    <definedName name="_xlnm.Print_Area" localSheetId="1">'MSR Cross Charge - final'!$A$1:$Y$31</definedName>
    <definedName name="_xlnm.Print_Area" localSheetId="7">'MSR Export Invoice'!$A$1:$Y$30</definedName>
    <definedName name="_xlnm.Print_Area" localSheetId="8">'MSR Export Invoice ESPP'!$A$1:$Y$30</definedName>
    <definedName name="_xlnm.Print_Area" localSheetId="12">'Rent Invoice-BLUETALON '!$A$1:$Y$31</definedName>
    <definedName name="_xlnm.Print_Area" localSheetId="9">'Rent Invoice-GitHub'!$A$1:$Y$31</definedName>
    <definedName name="_xlnm.Print_Area" localSheetId="11">'Rent Invoice-SOFTOMOTIVE '!$A$1:$Y$31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5" i="61" l="1"/>
  <c r="AC25" i="75"/>
  <c r="AD18" i="75"/>
  <c r="B19" i="105"/>
  <c r="XFD19" i="105"/>
  <c r="I19" i="105"/>
  <c r="K19" i="105" l="1"/>
  <c r="T19" i="105" s="1"/>
  <c r="J19" i="105"/>
  <c r="E19" i="105" l="1"/>
  <c r="C19" i="105"/>
  <c r="A19" i="105"/>
  <c r="C9" i="105" l="1"/>
  <c r="W5" i="74" l="1"/>
  <c r="V5" i="74"/>
  <c r="X5" i="74"/>
  <c r="S31" i="74"/>
  <c r="R31" i="74"/>
  <c r="Q31" i="74"/>
  <c r="AB23" i="104"/>
  <c r="AC23" i="104" s="1"/>
  <c r="AD23" i="104" s="1"/>
  <c r="E23" i="104" s="1"/>
  <c r="Y23" i="75"/>
  <c r="E23" i="75"/>
  <c r="AD23" i="75"/>
  <c r="AC23" i="75"/>
  <c r="AB23" i="75"/>
  <c r="F23" i="104" l="1"/>
  <c r="G23" i="104" s="1"/>
  <c r="Y23" i="104"/>
  <c r="Y25" i="104" s="1"/>
  <c r="Y27" i="104" s="1"/>
  <c r="X16" i="74"/>
  <c r="X15" i="74"/>
  <c r="X14" i="74"/>
  <c r="W16" i="74"/>
  <c r="V16" i="74"/>
  <c r="W15" i="74"/>
  <c r="V15" i="74"/>
  <c r="W14" i="74"/>
  <c r="V14" i="74"/>
  <c r="S16" i="74"/>
  <c r="R16" i="74"/>
  <c r="S15" i="74"/>
  <c r="R15" i="74"/>
  <c r="S14" i="74"/>
  <c r="R14" i="74"/>
  <c r="X13" i="74"/>
  <c r="W13" i="74"/>
  <c r="V13" i="74"/>
  <c r="S13" i="74"/>
  <c r="R13" i="74"/>
  <c r="Q12" i="74"/>
  <c r="Q11" i="74"/>
  <c r="S10" i="74"/>
  <c r="Q10" i="74"/>
  <c r="I53" i="91"/>
  <c r="I49" i="91"/>
  <c r="X23" i="104" l="1"/>
  <c r="X25" i="104"/>
  <c r="X27" i="104" s="1"/>
  <c r="V23" i="102"/>
  <c r="E23" i="102"/>
  <c r="W25" i="102" s="1"/>
  <c r="W25" i="101"/>
  <c r="V23" i="101"/>
  <c r="P23" i="101"/>
  <c r="W27" i="101" s="1"/>
  <c r="E23" i="101"/>
  <c r="J23" i="101" s="1"/>
  <c r="W26" i="101" l="1"/>
  <c r="X23" i="101"/>
  <c r="J23" i="102"/>
  <c r="W26" i="102" s="1"/>
  <c r="W28" i="102" s="1"/>
  <c r="P23" i="102"/>
  <c r="W27" i="102" s="1"/>
  <c r="W28" i="101"/>
  <c r="X23" i="102" l="1"/>
  <c r="X4" i="74"/>
  <c r="V4" i="74"/>
  <c r="X12" i="74"/>
  <c r="S12" i="74"/>
  <c r="V12" i="74" s="1"/>
  <c r="X11" i="74"/>
  <c r="X10" i="74"/>
  <c r="W12" i="74" l="1"/>
  <c r="G26" i="91"/>
  <c r="I26" i="91" s="1"/>
  <c r="G25" i="91"/>
  <c r="I25" i="91" s="1"/>
  <c r="G24" i="91"/>
  <c r="I24" i="91" s="1"/>
  <c r="P18" i="74"/>
  <c r="T18" i="74"/>
  <c r="U18" i="74"/>
  <c r="W25" i="93" l="1"/>
  <c r="V23" i="93"/>
  <c r="W26" i="93" s="1"/>
  <c r="W28" i="93" s="1"/>
  <c r="S11" i="74" l="1"/>
  <c r="W11" i="74" s="1"/>
  <c r="V10" i="74"/>
  <c r="R18" i="74"/>
  <c r="R30" i="74" s="1"/>
  <c r="Q18" i="74"/>
  <c r="X23" i="93"/>
  <c r="V11" i="74" l="1"/>
  <c r="V18" i="74" s="1"/>
  <c r="W10" i="74"/>
  <c r="W18" i="74" s="1"/>
  <c r="S18" i="74"/>
  <c r="S30" i="74" s="1"/>
  <c r="Q30" i="74" l="1"/>
  <c r="Y25" i="75"/>
  <c r="Y27" i="75" s="1"/>
  <c r="H15" i="26" l="1"/>
  <c r="P6" i="74" l="1"/>
  <c r="W4" i="74"/>
  <c r="B15" i="26"/>
  <c r="B16" i="26"/>
  <c r="G16" i="26" s="1"/>
  <c r="C16" i="26"/>
  <c r="F23" i="75" l="1"/>
  <c r="G23" i="75" s="1"/>
  <c r="X25" i="75" s="1"/>
  <c r="X27" i="75" s="1"/>
  <c r="D15" i="26"/>
  <c r="G15" i="26"/>
  <c r="I15" i="26" s="1"/>
  <c r="D16" i="26"/>
  <c r="H16" i="26"/>
  <c r="I16" i="26" s="1"/>
  <c r="L16" i="26" s="1"/>
  <c r="X23" i="75" l="1"/>
  <c r="L25" i="26"/>
  <c r="I13" i="26"/>
  <c r="F11" i="26" l="1"/>
  <c r="F10" i="26"/>
  <c r="I11" i="26" l="1"/>
  <c r="L11" i="26" s="1"/>
  <c r="D11" i="26"/>
  <c r="M11" i="26" s="1"/>
  <c r="L13" i="26" l="1"/>
  <c r="K7" i="26" l="1"/>
  <c r="F7" i="26"/>
  <c r="D7" i="26"/>
  <c r="Q6" i="26"/>
  <c r="P6" i="26"/>
  <c r="I7" i="26" l="1"/>
  <c r="M7" i="26" s="1"/>
  <c r="L7" i="26" l="1"/>
  <c r="J23" i="61" l="1"/>
  <c r="W26" i="61" s="1"/>
  <c r="V23" i="61"/>
  <c r="W28" i="61" s="1"/>
  <c r="P23" i="61"/>
  <c r="W27" i="61" s="1"/>
  <c r="K6" i="26"/>
  <c r="F6" i="26"/>
  <c r="D6" i="26"/>
  <c r="X23" i="61" l="1"/>
  <c r="W29" i="61" s="1"/>
  <c r="I6" i="26"/>
  <c r="L6" i="26" l="1"/>
  <c r="M6" i="26"/>
  <c r="H4" i="26" l="1"/>
  <c r="G4" i="26"/>
  <c r="I4" i="26" l="1"/>
  <c r="L4" i="26" s="1"/>
  <c r="H3" i="26" l="1"/>
  <c r="G3" i="26"/>
  <c r="K13" i="26" l="1"/>
  <c r="F19" i="26" l="1"/>
  <c r="K19" i="26" l="1"/>
  <c r="N20" i="26" l="1"/>
  <c r="D18" i="26"/>
  <c r="K17" i="26" l="1"/>
  <c r="D17" i="26"/>
  <c r="I17" i="26"/>
  <c r="L17" i="26" s="1"/>
  <c r="F17" i="26"/>
  <c r="V23" i="34" l="1"/>
  <c r="E23" i="34"/>
  <c r="P23" i="34" s="1"/>
  <c r="W27" i="34" s="1"/>
  <c r="J23" i="34" l="1"/>
  <c r="W26" i="34" s="1"/>
  <c r="W25" i="34"/>
  <c r="X23" i="34" l="1"/>
  <c r="W28" i="34"/>
  <c r="I12" i="26" l="1"/>
  <c r="L12" i="26" s="1"/>
  <c r="M17" i="26" l="1"/>
  <c r="F8" i="26"/>
  <c r="K9" i="26"/>
  <c r="K8" i="26"/>
  <c r="K5" i="26"/>
  <c r="I10" i="26"/>
  <c r="L10" i="26" s="1"/>
  <c r="I9" i="26"/>
  <c r="L9" i="26" s="1"/>
  <c r="I8" i="26"/>
  <c r="L8" i="26" s="1"/>
  <c r="I5" i="26"/>
  <c r="L5" i="26" s="1"/>
  <c r="I3" i="26"/>
  <c r="F5" i="26"/>
  <c r="F3" i="26"/>
  <c r="D5" i="26"/>
  <c r="D4" i="26"/>
  <c r="D3" i="26"/>
  <c r="J3" i="26"/>
  <c r="K3" i="26" l="1"/>
  <c r="N3" i="26"/>
  <c r="N4" i="26"/>
  <c r="O4" i="26" s="1"/>
  <c r="M5" i="26"/>
  <c r="N5" i="26"/>
  <c r="O5" i="26" s="1"/>
  <c r="L3" i="26"/>
  <c r="M3" i="26" l="1"/>
  <c r="O3" i="26"/>
  <c r="D13" i="26"/>
  <c r="N13" i="26" l="1"/>
  <c r="H21" i="26" l="1"/>
  <c r="D12" i="26" l="1"/>
  <c r="N12" i="26" l="1"/>
  <c r="O12" i="26" s="1"/>
  <c r="J15" i="26"/>
  <c r="K15" i="26" s="1"/>
  <c r="F13" i="26" l="1"/>
  <c r="L15" i="26"/>
  <c r="I18" i="26"/>
  <c r="F12" i="26" l="1"/>
  <c r="D9" i="26"/>
  <c r="N9" i="26" s="1"/>
  <c r="O9" i="26" s="1"/>
  <c r="D10" i="26"/>
  <c r="L18" i="26"/>
  <c r="F9" i="26"/>
  <c r="G19" i="26"/>
  <c r="D19" i="26"/>
  <c r="B21" i="26"/>
  <c r="F18" i="26"/>
  <c r="K18" i="26"/>
  <c r="F15" i="26"/>
  <c r="M15" i="26" s="1"/>
  <c r="M9" i="26" l="1"/>
  <c r="K12" i="26"/>
  <c r="M12" i="26" s="1"/>
  <c r="N10" i="26"/>
  <c r="O10" i="26" s="1"/>
  <c r="D8" i="26"/>
  <c r="D21" i="26" s="1"/>
  <c r="C21" i="26"/>
  <c r="J4" i="26"/>
  <c r="F4" i="26"/>
  <c r="I19" i="26"/>
  <c r="L19" i="26" s="1"/>
  <c r="L21" i="26" s="1"/>
  <c r="G21" i="26"/>
  <c r="M18" i="26"/>
  <c r="K10" i="26"/>
  <c r="M10" i="26" s="1"/>
  <c r="E16" i="26"/>
  <c r="E21" i="26" s="1"/>
  <c r="J16" i="26" l="1"/>
  <c r="K16" i="26" s="1"/>
  <c r="F16" i="26"/>
  <c r="F21" i="26" s="1"/>
  <c r="M8" i="26"/>
  <c r="N8" i="26"/>
  <c r="O8" i="26" s="1"/>
  <c r="O13" i="26" s="1"/>
  <c r="K4" i="26"/>
  <c r="M4" i="26" s="1"/>
  <c r="N19" i="26"/>
  <c r="I21" i="26"/>
  <c r="M19" i="26"/>
  <c r="M13" i="26"/>
  <c r="J21" i="26" l="1"/>
  <c r="K21" i="26"/>
  <c r="M21" i="26"/>
</calcChain>
</file>

<file path=xl/sharedStrings.xml><?xml version="1.0" encoding="utf-8"?>
<sst xmlns="http://schemas.openxmlformats.org/spreadsheetml/2006/main" count="1952" uniqueCount="655">
  <si>
    <t>Base Cost</t>
  </si>
  <si>
    <t>Mark Up @ 15%</t>
  </si>
  <si>
    <t>NA</t>
  </si>
  <si>
    <t>Tax Invoice</t>
  </si>
  <si>
    <t>Page 1 of 1</t>
  </si>
  <si>
    <t>Invoice#:</t>
  </si>
  <si>
    <t>End Customer:</t>
  </si>
  <si>
    <t>Period</t>
  </si>
  <si>
    <t>CTAX (%)</t>
  </si>
  <si>
    <t>STAX (%)</t>
  </si>
  <si>
    <t>ITAX (%)</t>
  </si>
  <si>
    <t>Base Price</t>
  </si>
  <si>
    <t>Total Amount</t>
  </si>
  <si>
    <t>Authorized Signatory</t>
  </si>
  <si>
    <t>Cost Plus Markup</t>
  </si>
  <si>
    <t>STAX</t>
  </si>
  <si>
    <t>ITAX</t>
  </si>
  <si>
    <t>Amount</t>
  </si>
  <si>
    <t>Description &amp; HSN / SAC</t>
  </si>
  <si>
    <t>CTAX</t>
  </si>
  <si>
    <r>
      <rPr>
        <b/>
        <sz val="11"/>
        <rFont val="Trebuchet MS"/>
        <family val="2"/>
      </rPr>
      <t xml:space="preserve">Indirect Reseller
</t>
    </r>
    <r>
      <rPr>
        <sz val="11"/>
        <rFont val="Trebuchet MS"/>
        <family val="2"/>
      </rPr>
      <t>Reseller Name:</t>
    </r>
  </si>
  <si>
    <t>Export Invoice</t>
  </si>
  <si>
    <r>
      <t xml:space="preserve">Transport Agent Name: </t>
    </r>
    <r>
      <rPr>
        <sz val="11"/>
        <rFont val="Trebuchet MS"/>
        <family val="2"/>
      </rPr>
      <t>NA</t>
    </r>
  </si>
  <si>
    <r>
      <t xml:space="preserve">Vehicle Regn#: </t>
    </r>
    <r>
      <rPr>
        <sz val="11"/>
        <rFont val="Trebuchet MS"/>
        <family val="2"/>
      </rPr>
      <t>NA</t>
    </r>
  </si>
  <si>
    <r>
      <t xml:space="preserve">Way Bill#: </t>
    </r>
    <r>
      <rPr>
        <sz val="11"/>
        <rFont val="Trebuchet MS"/>
        <family val="2"/>
      </rPr>
      <t>NA</t>
    </r>
  </si>
  <si>
    <t xml:space="preserve"> </t>
  </si>
  <si>
    <t xml:space="preserve">Document#:
 </t>
  </si>
  <si>
    <t>Particulars</t>
  </si>
  <si>
    <t>IGST 362053</t>
  </si>
  <si>
    <t>CGST 362059</t>
  </si>
  <si>
    <t>SGST 362068</t>
  </si>
  <si>
    <t>As per SAP (SS)</t>
  </si>
  <si>
    <t>As per GSTR-1</t>
  </si>
  <si>
    <t>Diff</t>
  </si>
  <si>
    <t>S.No</t>
  </si>
  <si>
    <t>Name of the Customer</t>
  </si>
  <si>
    <t>GSTIN/UIN of Recipient</t>
  </si>
  <si>
    <t>Invoice Number</t>
  </si>
  <si>
    <t>Invoice date</t>
  </si>
  <si>
    <t>old invoice no. as per MS</t>
  </si>
  <si>
    <t>Place Of Supply</t>
  </si>
  <si>
    <t>Description</t>
  </si>
  <si>
    <t>HSN / SAC Code</t>
  </si>
  <si>
    <t>UQC</t>
  </si>
  <si>
    <t>Quantity</t>
  </si>
  <si>
    <t>Reverse Charge</t>
  </si>
  <si>
    <t>Invoice Type</t>
  </si>
  <si>
    <t>E-Commerce GSTIN</t>
  </si>
  <si>
    <t>Rate</t>
  </si>
  <si>
    <t>Taxable Value</t>
  </si>
  <si>
    <t>IGST</t>
  </si>
  <si>
    <t>CGST</t>
  </si>
  <si>
    <t>SGST</t>
  </si>
  <si>
    <t>Cess Amount</t>
  </si>
  <si>
    <t>Invoice Amount</t>
  </si>
  <si>
    <t>Remarks</t>
  </si>
  <si>
    <t>N</t>
  </si>
  <si>
    <t>Regular</t>
  </si>
  <si>
    <t>Karnataka</t>
  </si>
  <si>
    <r>
      <rPr>
        <b/>
        <sz val="11"/>
        <rFont val="Trebuchet MS"/>
        <family val="2"/>
      </rPr>
      <t>State Of Destination / State Code
Karnataka</t>
    </r>
    <r>
      <rPr>
        <sz val="11"/>
        <rFont val="Trebuchet MS"/>
        <family val="2"/>
      </rPr>
      <t xml:space="preserve"> / 29</t>
    </r>
  </si>
  <si>
    <t xml:space="preserve">
Terms Of Payment:           Payable immediately</t>
  </si>
  <si>
    <t xml:space="preserve">Rent </t>
  </si>
  <si>
    <t>CGST @ 9%</t>
  </si>
  <si>
    <t>SGST @ 9%</t>
  </si>
  <si>
    <r>
      <rPr>
        <b/>
        <sz val="11"/>
        <rFont val="Trebuchet MS"/>
        <family val="2"/>
      </rPr>
      <t xml:space="preserve">Pay to:       </t>
    </r>
    <r>
      <rPr>
        <sz val="11"/>
        <rFont val="Trebuchet MS"/>
        <family val="2"/>
      </rPr>
      <t>Microsoft Research Lab India Pvt Ltd</t>
    </r>
  </si>
  <si>
    <r>
      <rPr>
        <b/>
        <sz val="11"/>
        <rFont val="Trebuchet MS"/>
        <family val="2"/>
      </rPr>
      <t xml:space="preserve">Bill From / Ship From
</t>
    </r>
    <r>
      <rPr>
        <sz val="11"/>
        <rFont val="Trebuchet MS"/>
        <family val="2"/>
      </rPr>
      <t>Microsoft Research Lab India Pvt Ltd
Cosmo Lavelle, No 9, First Floor, Lavelle road, Residency Road, Richmond Circle,Bangalore Urban, Karnataka- 560001
Phone - 918066586226
Company Website- www.microsoft.com
Email- gscfin@microsoft.com
Import Export Code :                      705006441
GSTIN For Microsoft#                   29AAECM2252R1ZX</t>
    </r>
  </si>
  <si>
    <r>
      <rPr>
        <b/>
        <sz val="11"/>
        <rFont val="Trebuchet MS"/>
        <family val="2"/>
      </rPr>
      <t xml:space="preserve">Address:   </t>
    </r>
    <r>
      <rPr>
        <sz val="11"/>
        <rFont val="Trebuchet MS"/>
        <family val="2"/>
      </rPr>
      <t xml:space="preserve">Cosmo Lavelle, No 9, First Floor, Lavelle road, Residency Road, Richmond Circle,Bangalore Urban, Karnataka- 560001
</t>
    </r>
  </si>
  <si>
    <t>PAN#  AAECM2252R</t>
  </si>
  <si>
    <t>Tel: +91-080-66856226</t>
  </si>
  <si>
    <t>Regd. Office: 807, New Delhi House, Barakhamba Road, New Delhi 110001, India CIN No. U73100DL2004PTC129754</t>
  </si>
  <si>
    <r>
      <rPr>
        <b/>
        <sz val="11"/>
        <rFont val="Trebuchet MS"/>
        <family val="2"/>
      </rPr>
      <t xml:space="preserve">Ship to:
</t>
    </r>
    <r>
      <rPr>
        <sz val="11"/>
        <rFont val="Trebuchet MS"/>
        <family val="2"/>
      </rPr>
      <t xml:space="preserve">GITHUB INDIA PRIVATE LIMITED,
1 seat Cosmo Lavelle Building, No.9, Residency Road, Richmond Circle, Bangalore, Pin-560001 
 GSTIN #                  </t>
    </r>
    <r>
      <rPr>
        <sz val="11"/>
        <color rgb="FFFF0000"/>
        <rFont val="Trebuchet MS"/>
        <family val="2"/>
      </rPr>
      <t xml:space="preserve">  </t>
    </r>
    <r>
      <rPr>
        <sz val="11"/>
        <rFont val="Trebuchet MS"/>
        <family val="2"/>
      </rPr>
      <t xml:space="preserve"> 29AAICG1508J1ZI</t>
    </r>
  </si>
  <si>
    <t>GITHUB INDIA PRIVATE LIMITED,
1 seat Cosmo Lavelle Building, No.9, Residency Road, Richmond Circle, Bangalore, Pin-560001 
 GSTIN #                     29AAICG1508J1ZI</t>
  </si>
  <si>
    <t>Ship to:
GITHUB INDIA PRIVATE LIMITED,
1 seat Cosmo Lavelle Building, No.9, Residency Road, Richmond Circle, Bangalore, Pin-560001 
 GSTIN #                     29AAICG1508J1ZI</t>
  </si>
  <si>
    <t>Output Recon-1632</t>
  </si>
  <si>
    <t>29AAICG1508J1ZI</t>
  </si>
  <si>
    <t>RUPEES TWENTY NINE THOUSAND FIVE HUNDRED ONLY</t>
  </si>
  <si>
    <r>
      <t xml:space="preserve">Supplier's Ref(Customer PO#)
</t>
    </r>
    <r>
      <rPr>
        <sz val="11"/>
        <rFont val="Trebuchet MS"/>
        <family val="2"/>
      </rPr>
      <t>Parent Subsidy Agreement dated  January 01, 2018</t>
    </r>
  </si>
  <si>
    <t>State Of Destination / State Code
U.S.A</t>
  </si>
  <si>
    <t>As per SAP</t>
  </si>
  <si>
    <t>As per Bank</t>
  </si>
  <si>
    <t>Month</t>
  </si>
  <si>
    <t>Total</t>
  </si>
  <si>
    <t>DTA (INR)</t>
  </si>
  <si>
    <t>Receipts (USD)</t>
  </si>
  <si>
    <t>IDC(USD)</t>
  </si>
  <si>
    <t>CSS (USD)</t>
  </si>
  <si>
    <t>Control</t>
  </si>
  <si>
    <r>
      <t xml:space="preserve">Remit to:   </t>
    </r>
    <r>
      <rPr>
        <sz val="11"/>
        <rFont val="Trebuchet MS"/>
        <family val="2"/>
      </rPr>
      <t>Citibank N.A., M. G. Road, Bangalore – 560 001        AD Code: 64800018400009 Beneficiary A/c#        0035571019             ,      IFSC Code:           CITI0000004</t>
    </r>
  </si>
  <si>
    <t>SS</t>
  </si>
  <si>
    <t>SAP GL- 125112</t>
  </si>
  <si>
    <t>SAP GL-125110</t>
  </si>
  <si>
    <t>IRN:</t>
  </si>
  <si>
    <r>
      <t xml:space="preserve">Supplier's Ref(Customer PO#)
</t>
    </r>
    <r>
      <rPr>
        <sz val="11"/>
        <rFont val="Trebuchet MS"/>
        <family val="2"/>
      </rPr>
      <t>Sub Lease Agreement dated July 1, 2021</t>
    </r>
  </si>
  <si>
    <t>Ship to:
Affirmed Networks India Private Limited,
1 seat Cosmo Lavelle Building, No.9, Residency Road, Richmond Circle, Bangalore, Pin-560001 
 GSTIN #                      29AAOCA1307M1ZF</t>
  </si>
  <si>
    <t>ESOP-902556</t>
  </si>
  <si>
    <t>Affirmed Networks India Private Limited</t>
  </si>
  <si>
    <t>29AAOCA1307M1ZF</t>
  </si>
  <si>
    <t>Apr'21</t>
  </si>
  <si>
    <t>May'21</t>
  </si>
  <si>
    <t>June'21</t>
  </si>
  <si>
    <t>June'21-ESOP</t>
  </si>
  <si>
    <t>July'21</t>
  </si>
  <si>
    <t>Aug'21</t>
  </si>
  <si>
    <t>Sep'21</t>
  </si>
  <si>
    <t>Oct'21</t>
  </si>
  <si>
    <t>Nov'21</t>
  </si>
  <si>
    <t>Dec'21</t>
  </si>
  <si>
    <t>Jan'22</t>
  </si>
  <si>
    <t>Feb'22</t>
  </si>
  <si>
    <t>Mar'22</t>
  </si>
  <si>
    <t>Sep'21-ESOP</t>
  </si>
  <si>
    <r>
      <rPr>
        <b/>
        <sz val="11"/>
        <rFont val="Trebuchet MS"/>
        <family val="2"/>
      </rPr>
      <t xml:space="preserve">Terms Of Payment: </t>
    </r>
    <r>
      <rPr>
        <sz val="11"/>
        <rFont val="Trebuchet MS"/>
        <family val="2"/>
      </rPr>
      <t>Due net, 90 days from invoice</t>
    </r>
  </si>
  <si>
    <t>Description &amp; HSN / SAC: 998314</t>
  </si>
  <si>
    <t>Amount(USD)</t>
  </si>
  <si>
    <t>Amount(INR)</t>
  </si>
  <si>
    <t xml:space="preserve">SUPPLY MEANT FOR EXPORT UNDER BOND OR LETTER OF UNDERTAKING WITHOUT PAYMENT OF INTEGRATED TAX </t>
  </si>
  <si>
    <r>
      <t xml:space="preserve">Remit to:   </t>
    </r>
    <r>
      <rPr>
        <sz val="11"/>
        <rFont val="Trebuchet MS"/>
        <family val="2"/>
      </rPr>
      <t>Citibank N.A., M G Road, Bangalore      
AD Code: 64800018400009 Beneficiary A/c#  35571027 IFSC Code: CITI0000004</t>
    </r>
  </si>
  <si>
    <t>Ship to:
Microsoft Corporation
1 Microsoft Way, Redmond,
WA 98052 U.S.A.</t>
  </si>
  <si>
    <t>Bill-to
Microsoft Corporation
1 Microsoft Way, Redmond, WA 98052 U.S.A.</t>
  </si>
  <si>
    <t>Microsoft Corporation
1 Microsoft Way, Redmond,
WA 98052 U.S.A.</t>
  </si>
  <si>
    <t>Fee for research and development  (As Per terms and conditions mentioned in Amended and Restated“Parent Subsidy Agreement dated January 01, 2018)</t>
  </si>
  <si>
    <t>GL 125112</t>
  </si>
  <si>
    <t>GL 125110</t>
  </si>
  <si>
    <t>GL 902556</t>
  </si>
  <si>
    <t>Dec'21-ESOP</t>
  </si>
  <si>
    <t>As per Invoice (INR)</t>
  </si>
  <si>
    <t>Income Accrual GL</t>
  </si>
  <si>
    <t>Cross Verification</t>
  </si>
  <si>
    <t>IC reveivable OIM</t>
  </si>
  <si>
    <t xml:space="preserve">IC Commission Receivable </t>
  </si>
  <si>
    <r>
      <rPr>
        <b/>
        <sz val="11"/>
        <color rgb="FF000000"/>
        <rFont val="Trebuchet MS"/>
        <family val="2"/>
      </rPr>
      <t xml:space="preserve">LUT No &amp; Date:                                            </t>
    </r>
    <r>
      <rPr>
        <sz val="11"/>
        <color rgb="FF000000"/>
        <rFont val="Trebuchet MS"/>
        <family val="2"/>
      </rPr>
      <t>Application Reference Number(ARN) : AD2903220244963, Dated 25/03/2022</t>
    </r>
  </si>
  <si>
    <t>Lease Rent as per Sub Lease Agreement dated June 1, 2022             (SAC 997212)</t>
  </si>
  <si>
    <t>MSR/DTR/22-23/05</t>
  </si>
  <si>
    <t>MSR/MC/22-23/03</t>
  </si>
  <si>
    <t>MSR/DTR/22-23/06</t>
  </si>
  <si>
    <t>MSR/MC/22-23/04</t>
  </si>
  <si>
    <t>SupplierGSTIN</t>
  </si>
  <si>
    <t>ReturnPeriod</t>
  </si>
  <si>
    <t>SerialNo</t>
  </si>
  <si>
    <t>NatureOfDocument</t>
  </si>
  <si>
    <t>From</t>
  </si>
  <si>
    <t>To</t>
  </si>
  <si>
    <t>TotalNumber</t>
  </si>
  <si>
    <t>Cancelled</t>
  </si>
  <si>
    <t>NetNumber</t>
  </si>
  <si>
    <t>29AAECM2252R1ZX</t>
  </si>
  <si>
    <t>042022</t>
  </si>
  <si>
    <t>Invoice for outward supply</t>
  </si>
  <si>
    <t>MSR/MC/22-23/01</t>
  </si>
  <si>
    <t>1</t>
  </si>
  <si>
    <t>0</t>
  </si>
  <si>
    <t>MSR/DTR/22-23/01</t>
  </si>
  <si>
    <t>MSR/DTR/22-23/02</t>
  </si>
  <si>
    <t>2</t>
  </si>
  <si>
    <t>TIZ23KA100000001</t>
  </si>
  <si>
    <t>TIZ23KA100000003</t>
  </si>
  <si>
    <t>3</t>
  </si>
  <si>
    <t>Invoice for inward supply from unregistered person</t>
  </si>
  <si>
    <t>MSRSELF/2223/01</t>
  </si>
  <si>
    <t>MSRSELF/2223/02</t>
  </si>
  <si>
    <t>Payment Voucher</t>
  </si>
  <si>
    <t>MSRSPV/22-23/01</t>
  </si>
  <si>
    <t>MSRSPV/22-23/02</t>
  </si>
  <si>
    <t>12</t>
  </si>
  <si>
    <t>Delivery Challan in case other than by way of supply (excluding at S no. 9 to 11)</t>
  </si>
  <si>
    <t>MSR/WFH/233</t>
  </si>
  <si>
    <t>MSR/RETURN/109</t>
  </si>
  <si>
    <t>MSR/RETURN/116</t>
  </si>
  <si>
    <t>8</t>
  </si>
  <si>
    <t>052022</t>
  </si>
  <si>
    <t>MSR/MC/22-23/02</t>
  </si>
  <si>
    <t>MSR/DTR/22-23/03</t>
  </si>
  <si>
    <t>MSR/DTR/22-23/04</t>
  </si>
  <si>
    <t>TIZ23KA100000004</t>
  </si>
  <si>
    <t>MSRSELF/2223/03</t>
  </si>
  <si>
    <t>MSRSELF/2223/04</t>
  </si>
  <si>
    <t>MSRSPV/22-23/03</t>
  </si>
  <si>
    <t>MSRSPV/22-23/04</t>
  </si>
  <si>
    <t>062022</t>
  </si>
  <si>
    <t>MSRSELF/2223/05</t>
  </si>
  <si>
    <t>MSRSELF/2223/11</t>
  </si>
  <si>
    <t>7</t>
  </si>
  <si>
    <t>MSRSPV/22-23/05</t>
  </si>
  <si>
    <t>MSRSPV/22-23/10</t>
  </si>
  <si>
    <t>6</t>
  </si>
  <si>
    <t>MSR/DTR/22-23/07</t>
  </si>
  <si>
    <r>
      <t xml:space="preserve">Supplier's Ref(Customer PO#)
</t>
    </r>
    <r>
      <rPr>
        <sz val="11"/>
        <rFont val="Trebuchet MS"/>
        <family val="2"/>
      </rPr>
      <t>Business support services for 
services for Q1 in FY 2022-23</t>
    </r>
  </si>
  <si>
    <r>
      <rPr>
        <b/>
        <sz val="11"/>
        <rFont val="Trebuchet MS"/>
        <family val="2"/>
      </rPr>
      <t>State Of Destination / State Code
Telangana</t>
    </r>
    <r>
      <rPr>
        <sz val="11"/>
        <rFont val="Trebuchet MS"/>
        <family val="2"/>
      </rPr>
      <t xml:space="preserve"> / 36</t>
    </r>
  </si>
  <si>
    <t>Business support services for services 
 HSN/SAC 998599</t>
  </si>
  <si>
    <t>IGST @ 18%</t>
  </si>
  <si>
    <t>INR fifty nine thousand Only</t>
  </si>
  <si>
    <t>MSR/DTR/22-23/08</t>
  </si>
  <si>
    <t>Invoice Date:
28/07/2022</t>
  </si>
  <si>
    <t>MSR/CRN/22-23/01</t>
  </si>
  <si>
    <t>Bill to:                                                                                                      Microsoft Global Services Center (India) Private Limited,                                   3rd to 6th Floors of Unit 1 and 2, 2nd Floor of Unit 1, Salarpuria Sattva
Knowledge City, Argus Building, Parcel-2, Survey No. 83/1, Raidurg,
Panmaktha Village Serilingampally, Hyderabad, Ranga Reddy,
Telangana, 500081                                                                                                                                                  Customer GSTIN# 36AAECM2477L1Z3</t>
  </si>
  <si>
    <t>Ship to:                                                                                                      Microsoft Global Services Center (India) Private Limited,                                           3rd to 6th Floors of Unit 1 and 2, 2nd Floor of Unit 1, Salarpuria Sattva
Knowledge City, Argus Building, Parcel-2, Survey No. 83/1, Raidurg,
Panmaktha Village Serilingampally, Hyderabad, Ranga Reddy,
Telangana, 500081                                                                                                                                                     Customer GSTIN# 36AAECM2477L1Z3</t>
  </si>
  <si>
    <t>Microsoft Global Services Center (India) Private Limited,                                           3rd to 6th Floors of Unit 1 and 2, 2nd Floor of Unit 1, Salarpuria Sattva
Knowledge City, Argus Building, Parcel-2, Survey No. 83/1, Raidurg,
Panmaktha Village Serilingampally, Hyderabad, Ranga Reddy,
Telangana, 500081                                                                                                                                                        Customer GSTIN# 36AAECM2477L1Z3</t>
  </si>
  <si>
    <t>MSR/MC/22-23/05</t>
  </si>
  <si>
    <t>MSR/DTR/22-23/10</t>
  </si>
  <si>
    <t>GITHUB INDIA PRIVATE LIMITED</t>
  </si>
  <si>
    <t>MSR- BLR_ Invoices</t>
  </si>
  <si>
    <t>MSR- BLR_ Credit Note</t>
  </si>
  <si>
    <t>TIZ23KA100000006</t>
  </si>
  <si>
    <t>TIZ23KA100000005</t>
  </si>
  <si>
    <t>072022</t>
  </si>
  <si>
    <t>4</t>
  </si>
  <si>
    <t>MSRSELF/2223/12</t>
  </si>
  <si>
    <t>MSRSELF/2223/15</t>
  </si>
  <si>
    <t>MSRSPV/22-23/11</t>
  </si>
  <si>
    <t>5</t>
  </si>
  <si>
    <t>Credit Note</t>
  </si>
  <si>
    <t>MSRRTN29F2200033</t>
  </si>
  <si>
    <t>MSRRTN29F2200051</t>
  </si>
  <si>
    <t>MSRWFH29F2200007</t>
  </si>
  <si>
    <t>MSRWFH29F2200011</t>
  </si>
  <si>
    <t>MSRSAWO29F220002</t>
  </si>
  <si>
    <t>MSRSAWO29F220020</t>
  </si>
  <si>
    <t>MSRSPV/22-23/14</t>
  </si>
  <si>
    <t>MSR/MC/22-23/06</t>
  </si>
  <si>
    <t>TIZ23KA100000008</t>
  </si>
  <si>
    <t>TIZ23KA100000007</t>
  </si>
  <si>
    <t>Total Tax</t>
  </si>
  <si>
    <t>SOFTOMOTIVE ROBOTIC PROCESS AUTOMATION PRIVATE LIMITED</t>
  </si>
  <si>
    <t>MSR/DTR/22-23/11</t>
  </si>
  <si>
    <t>URD</t>
  </si>
  <si>
    <t>MSR/DTR/22-23/16</t>
  </si>
  <si>
    <t>MSR- BLR_ Export Invoices</t>
  </si>
  <si>
    <t>Microsoft Corporation</t>
  </si>
  <si>
    <t xml:space="preserve">Fee for research and development </t>
  </si>
  <si>
    <t>Export</t>
  </si>
  <si>
    <t>082022</t>
  </si>
  <si>
    <t>MSRSELF/2223/16</t>
  </si>
  <si>
    <t>MSRSPV/22-23/15</t>
  </si>
  <si>
    <t>MSRRTN29F2200052</t>
  </si>
  <si>
    <t>MIRWFH29F2201136</t>
  </si>
  <si>
    <t>MSRWFH29F2200012</t>
  </si>
  <si>
    <t>MSRWFH29F2200014</t>
  </si>
  <si>
    <t>MSRRTN29F2200067</t>
  </si>
  <si>
    <t>MSR/MC/22-23/07</t>
  </si>
  <si>
    <t>MSR/MC/22-23/08</t>
  </si>
  <si>
    <t>MSR/DTR/22-23/17</t>
  </si>
  <si>
    <r>
      <rPr>
        <b/>
        <sz val="11"/>
        <rFont val="Trebuchet MS"/>
        <family val="2"/>
      </rPr>
      <t xml:space="preserve">Ship to:
</t>
    </r>
    <r>
      <rPr>
        <sz val="11"/>
        <rFont val="Trebuchet MS"/>
        <family val="2"/>
      </rPr>
      <t xml:space="preserve">SOFTOMOTIVE ROBOTIC PROCESS AUTOMATION PRIVATE LIMITED,
4/02, 15th Cross, South End, Jayanagar 2nd Block, Bangalore, Pin-560011 
 GSTIN #                  </t>
    </r>
    <r>
      <rPr>
        <sz val="11"/>
        <color rgb="FFFF0000"/>
        <rFont val="Trebuchet MS"/>
        <family val="2"/>
      </rPr>
      <t xml:space="preserve">  </t>
    </r>
    <r>
      <rPr>
        <sz val="11"/>
        <rFont val="Trebuchet MS"/>
        <family val="2"/>
      </rPr>
      <t xml:space="preserve"> NA</t>
    </r>
  </si>
  <si>
    <r>
      <t xml:space="preserve">Supplier's Ref(Customer PO#)
</t>
    </r>
    <r>
      <rPr>
        <sz val="11"/>
        <rFont val="Trebuchet MS"/>
        <family val="2"/>
      </rPr>
      <t>Sub Lease Agreement dated July 1, 2022</t>
    </r>
  </si>
  <si>
    <t>SOFTOMOTIVE ROBOTIC PROCESS AUTOMATION PRIVATE LIMITED,
4/02, 15th Cross, South End, Jayanagar 2nd Block, Bangalore, Pin-560011 GSTIN #                     NA</t>
  </si>
  <si>
    <r>
      <t xml:space="preserve">Ship to:
SOFTOMOTIVE ROBOTIC PROCESS AUTOMATION PRIVATE LIMITED,
4/02, 15th Cross, South End, Jayanagar 2nd Block, Bangalore, Pin-560011
 GSTIN #                     </t>
    </r>
    <r>
      <rPr>
        <sz val="11"/>
        <color theme="1"/>
        <rFont val="Trebuchet MS"/>
        <family val="2"/>
      </rPr>
      <t>NA</t>
    </r>
  </si>
  <si>
    <t>Lease Rent as per Sub Lease Agreement dated July 1, 2022             (SAC 997212)</t>
  </si>
  <si>
    <r>
      <rPr>
        <b/>
        <sz val="11"/>
        <rFont val="Trebuchet MS"/>
        <family val="2"/>
      </rPr>
      <t xml:space="preserve">Bill to:
</t>
    </r>
    <r>
      <rPr>
        <sz val="11"/>
        <rFont val="Trebuchet MS"/>
        <family val="2"/>
      </rPr>
      <t xml:space="preserve">BLUETALON SOFTWARE INDIA PRIVATE LIMITED,
No.1, Commissariat road no.8B, 8th Floor, ICICI Bank Tower, Sobha Pearl, Bangalore, Pin-560025
 GSTIN #                  </t>
    </r>
    <r>
      <rPr>
        <sz val="11"/>
        <color rgb="FFFF0000"/>
        <rFont val="Trebuchet MS"/>
        <family val="2"/>
      </rPr>
      <t xml:space="preserve">  </t>
    </r>
    <r>
      <rPr>
        <sz val="11"/>
        <rFont val="Trebuchet MS"/>
        <family val="2"/>
      </rPr>
      <t xml:space="preserve"> NA</t>
    </r>
  </si>
  <si>
    <t>BLUETALON SOFTWARE INDIA PRIVATE LIMITED,
No.1, Commissariat road no.8B, 8th Floor, ICICI Bank Tower, Sobha Pearl, Bangalore, Pin-560025
 GSTIN #                     NA</t>
  </si>
  <si>
    <t>Ship to:
BLUETALON SOFTWARE INDIA PRIVATE LIMITED,
No.1, Commissariat road no.8B, 8th Floor, ICICI Bank Tower, Sobha Pearl, Bangalore, Pin-560025
 GSTIN #                     NA</t>
  </si>
  <si>
    <t>MSR/DTR/22-23/20</t>
  </si>
  <si>
    <t>092022</t>
  </si>
  <si>
    <t>MSR/CRN/22-23/02</t>
  </si>
  <si>
    <t>Commission posted</t>
  </si>
  <si>
    <t>Commission reversed</t>
  </si>
  <si>
    <t>Net commission</t>
  </si>
  <si>
    <t>INR</t>
  </si>
  <si>
    <t>MSRSELF/2223/17</t>
  </si>
  <si>
    <t>MSRSELF/2223/19</t>
  </si>
  <si>
    <t>MSRSPV/22-23/16</t>
  </si>
  <si>
    <t>MSRWFH29F2200015</t>
  </si>
  <si>
    <t>MSR/MC/22-23/09</t>
  </si>
  <si>
    <t>MSR/DTR/22-23/21</t>
  </si>
  <si>
    <t>TIZ23KA100000009</t>
  </si>
  <si>
    <t>TIZ23KA100000010</t>
  </si>
  <si>
    <t>MSR/DTR/22-23/25</t>
  </si>
  <si>
    <t>102022</t>
  </si>
  <si>
    <t>MSRSPV/22-23/17</t>
  </si>
  <si>
    <t>MSRWFH29F2200016</t>
  </si>
  <si>
    <t>MSRRTN29F2200070</t>
  </si>
  <si>
    <t>MSRRTN29F2200068</t>
  </si>
  <si>
    <t>MSR/DTR/22-23/26</t>
  </si>
  <si>
    <t>MSR/DTR/22-23/29</t>
  </si>
  <si>
    <t>MSR/MC/22-23/10</t>
  </si>
  <si>
    <t>112022</t>
  </si>
  <si>
    <t>MSRSELF/2223/20</t>
  </si>
  <si>
    <t>MSRSELF/2223/21</t>
  </si>
  <si>
    <t>MSRSPV/22-23/18</t>
  </si>
  <si>
    <t>122022</t>
  </si>
  <si>
    <t>MSR/MC/22-23/11</t>
  </si>
  <si>
    <t>MSR/DTR/22-23/30</t>
  </si>
  <si>
    <t>MSRSELF/2223/22</t>
  </si>
  <si>
    <t>MSRSPV/22-23/19</t>
  </si>
  <si>
    <t>MSRSELF/2223/23</t>
  </si>
  <si>
    <t>MSR/DTR/22-23/33</t>
  </si>
  <si>
    <t>012023</t>
  </si>
  <si>
    <t>TIZ23KA100000011</t>
  </si>
  <si>
    <t>TIZ23KA100000013</t>
  </si>
  <si>
    <t>Microsoft Global Services Center In</t>
  </si>
  <si>
    <t>36AAECM2477L1Z3</t>
  </si>
  <si>
    <t>Business Support Services For Q3 FY 22-23- HSN/SAC-998599</t>
  </si>
  <si>
    <t>MICROSOFT INDIA R&amp;D PRIVATE LIMITED</t>
  </si>
  <si>
    <t>36AABCM6358F1ZF</t>
  </si>
  <si>
    <t>06AAACM5586C1ZL</t>
  </si>
  <si>
    <t>For the Month of Jan 23</t>
  </si>
  <si>
    <t>MSR/DTR/22-23/34</t>
  </si>
  <si>
    <t>MSR/DTR/22-23/35</t>
  </si>
  <si>
    <t>MSR/DTR/22-23/36</t>
  </si>
  <si>
    <t>MSR/DTR/22-23/37</t>
  </si>
  <si>
    <t>BLUETALON SOFTWARE INDIA PRIVATE LIMITED,</t>
  </si>
  <si>
    <t>MSR/MC/22-23/12</t>
  </si>
  <si>
    <t>MSR/MC/22-23/13</t>
  </si>
  <si>
    <t>Invoice Date:
31/01/2023</t>
  </si>
  <si>
    <t>USD</t>
  </si>
  <si>
    <t>Base</t>
  </si>
  <si>
    <t>For the Month Jan 2023</t>
  </si>
  <si>
    <t>US Dollars One million three hundred ninety seven thousand five hundred and thirty nine point six one only 
(INR One hundred thirteen million nine thirty two thousand three hundred twenty and seventy four paise only)</t>
  </si>
  <si>
    <t>US Dollar Sixteen thousand and four point seven eight only 
(INR One million three hundred and four thousand seven hundred sixty five and ninety one paise only)</t>
  </si>
  <si>
    <r>
      <rPr>
        <b/>
        <sz val="11"/>
        <rFont val="Trebuchet MS"/>
        <family val="2"/>
      </rPr>
      <t>Invoice Date:
18</t>
    </r>
    <r>
      <rPr>
        <sz val="11"/>
        <rFont val="Trebuchet MS"/>
        <family val="2"/>
      </rPr>
      <t>/01/2023</t>
    </r>
  </si>
  <si>
    <t>Telangana</t>
  </si>
  <si>
    <t>MICROSOFT Corporation India Pvt Ltd</t>
  </si>
  <si>
    <t>Haryana</t>
  </si>
  <si>
    <t>SAP APBI Additional Requirement</t>
  </si>
  <si>
    <t>Company Code</t>
  </si>
  <si>
    <t>SourceFileName</t>
  </si>
  <si>
    <t>GL Account</t>
  </si>
  <si>
    <t>Division</t>
  </si>
  <si>
    <t>SubDivision</t>
  </si>
  <si>
    <t>ProfitCentre1</t>
  </si>
  <si>
    <t>ProfitCentre2</t>
  </si>
  <si>
    <t>PlantCode</t>
  </si>
  <si>
    <t>MS GSTN No</t>
  </si>
  <si>
    <t>Type of Doc</t>
  </si>
  <si>
    <t>SupplyType</t>
  </si>
  <si>
    <t>Reference</t>
  </si>
  <si>
    <t>Invoice Date</t>
  </si>
  <si>
    <t>Original Doc Number/Doc Number</t>
  </si>
  <si>
    <t>OriginalDocumentDate</t>
  </si>
  <si>
    <t>CRDRPreGST</t>
  </si>
  <si>
    <t>Line Number</t>
  </si>
  <si>
    <t>Supplier GSTN No</t>
  </si>
  <si>
    <t>OriginalSupplierGSTIN</t>
  </si>
  <si>
    <t>Vendor Name</t>
  </si>
  <si>
    <t>SupplierCode</t>
  </si>
  <si>
    <t>Microsoft Ship to State based on GSTN</t>
  </si>
  <si>
    <t>PortCode</t>
  </si>
  <si>
    <t>BillOfEntry</t>
  </si>
  <si>
    <t>BillOfEntryDate</t>
  </si>
  <si>
    <t>CIFValue</t>
  </si>
  <si>
    <t>CustomDuty</t>
  </si>
  <si>
    <t>HSN/SAC Code</t>
  </si>
  <si>
    <t>ItemCode</t>
  </si>
  <si>
    <t>TEXT</t>
  </si>
  <si>
    <t>CategoryOfItem</t>
  </si>
  <si>
    <t>UnitOfMeasurement</t>
  </si>
  <si>
    <t>Base Value</t>
  </si>
  <si>
    <t>IntegratedTaxRate</t>
  </si>
  <si>
    <t xml:space="preserve">IGST Input Tax Credit </t>
  </si>
  <si>
    <t>CentralTaxRate</t>
  </si>
  <si>
    <t>CGST Input Tax Credit</t>
  </si>
  <si>
    <t>StateUTTaxRate</t>
  </si>
  <si>
    <t>SGST Input Tax Credit</t>
  </si>
  <si>
    <t>IGST RCM liability</t>
  </si>
  <si>
    <t>CGST RCM liability</t>
  </si>
  <si>
    <t>SGST RCM liability</t>
  </si>
  <si>
    <t>CessRateAdvalorem</t>
  </si>
  <si>
    <t>CessAmountAdvalorem</t>
  </si>
  <si>
    <t>CessRateSpecific</t>
  </si>
  <si>
    <t>CessAmountSpecific</t>
  </si>
  <si>
    <t>Grand Total</t>
  </si>
  <si>
    <t>ReverseChargeFlag</t>
  </si>
  <si>
    <t>EligibilityIndicator</t>
  </si>
  <si>
    <t>CommonSupplyIndicator</t>
  </si>
  <si>
    <t>AvailableIGST</t>
  </si>
  <si>
    <t>AvailableCGST</t>
  </si>
  <si>
    <t>AvailableSGST</t>
  </si>
  <si>
    <t>AvailableCess</t>
  </si>
  <si>
    <t>ITCReversalIdentifier</t>
  </si>
  <si>
    <t>ReasonForCreditDebitNote</t>
  </si>
  <si>
    <t>PurchaseVoucherNumber</t>
  </si>
  <si>
    <t>PurchaseVoucherDate</t>
  </si>
  <si>
    <t>Clearing document No</t>
  </si>
  <si>
    <t>Clearing Date</t>
  </si>
  <si>
    <t>PO Number</t>
  </si>
  <si>
    <t>ContractDate</t>
  </si>
  <si>
    <t>ContractValue</t>
  </si>
  <si>
    <t>Eligibilty</t>
  </si>
  <si>
    <t>Doc#</t>
  </si>
  <si>
    <t>Inv Doc#</t>
  </si>
  <si>
    <t>Userdefinedfield3</t>
  </si>
  <si>
    <t>Posting Date</t>
  </si>
  <si>
    <t>Vendor No</t>
  </si>
  <si>
    <t>Vendor Bill from State based on GSTN</t>
  </si>
  <si>
    <t>Taxes to be charged</t>
  </si>
  <si>
    <t>Whether correct taxes charged</t>
  </si>
  <si>
    <t>Length of Vendor GSTN</t>
  </si>
  <si>
    <t>Length of Microsoft GSTN</t>
  </si>
  <si>
    <t>GST PAN validation of Microsoft</t>
  </si>
  <si>
    <t>Supplier GSTN Validation</t>
  </si>
  <si>
    <t>Invoice Number Validation</t>
  </si>
  <si>
    <t>AP comments</t>
  </si>
  <si>
    <t>ACR Comments</t>
  </si>
  <si>
    <t>2A summary</t>
  </si>
  <si>
    <t>URN#</t>
  </si>
  <si>
    <t>Place of supply</t>
  </si>
  <si>
    <t>IRN #</t>
  </si>
  <si>
    <t>IRN Flag</t>
  </si>
  <si>
    <t>IRN Validation</t>
  </si>
  <si>
    <t>Doc conc</t>
  </si>
  <si>
    <t>AP comments for IRN</t>
  </si>
  <si>
    <t>Record comments</t>
  </si>
  <si>
    <t>16325100029119998397RCM</t>
  </si>
  <si>
    <t>P63734</t>
  </si>
  <si>
    <t>3618</t>
  </si>
  <si>
    <t>01/2023</t>
  </si>
  <si>
    <t>Invoice</t>
  </si>
  <si>
    <t>90021500</t>
  </si>
  <si>
    <t/>
  </si>
  <si>
    <t>29AAATI1501J2ZV</t>
  </si>
  <si>
    <t>REGISTRAR, IISC BANGALORE</t>
  </si>
  <si>
    <t>29</t>
  </si>
  <si>
    <t>998397</t>
  </si>
  <si>
    <t>Sponsorship toward the 23rd IEEE/ACM INT</t>
  </si>
  <si>
    <t>Y</t>
  </si>
  <si>
    <t>RCM</t>
  </si>
  <si>
    <t>SGST/CGST</t>
  </si>
  <si>
    <t>True</t>
  </si>
  <si>
    <t>OK</t>
  </si>
  <si>
    <t>7602817373</t>
  </si>
  <si>
    <t>KA</t>
  </si>
  <si>
    <t>7c33cb145261c6a41ceb98bc651bee0f7a4c088c1ac47520ff27c39851847069</t>
  </si>
  <si>
    <t>Yes</t>
  </si>
  <si>
    <t>16325100029119</t>
  </si>
  <si>
    <t>RCM Liability</t>
  </si>
  <si>
    <t>MSRSELF/2223/24</t>
  </si>
  <si>
    <t>Self Invoice - RCM</t>
  </si>
  <si>
    <t>Self invoice no.</t>
  </si>
  <si>
    <t>Self invoice date</t>
  </si>
  <si>
    <t>Source</t>
  </si>
  <si>
    <t>Cross Checked with vendor dump data file</t>
  </si>
  <si>
    <t>Not cleared  as on 31.01.2023</t>
  </si>
  <si>
    <t>MSRSPV/22-23/20</t>
  </si>
  <si>
    <t>Tax Liability</t>
  </si>
  <si>
    <t>Payment Date</t>
  </si>
  <si>
    <t>No of Days from invoice date till posting date</t>
  </si>
  <si>
    <t>&gt;60 days</t>
  </si>
  <si>
    <t>Time Of Supply for RCM</t>
  </si>
  <si>
    <t>Actual Due Date For RCM</t>
  </si>
  <si>
    <t>No Of  Days Delays</t>
  </si>
  <si>
    <t>Interest @ 18%</t>
  </si>
  <si>
    <t>Total RCM Liability</t>
  </si>
  <si>
    <t xml:space="preserve">CGST Input Tax Credit </t>
  </si>
  <si>
    <t xml:space="preserve">SGST Input Tax Credit </t>
  </si>
  <si>
    <t>CGST/SGST Rate</t>
  </si>
  <si>
    <t>Nature OF Service</t>
  </si>
  <si>
    <t>ITC Eligibility</t>
  </si>
  <si>
    <t>It will not be cleared at all for FOC  - all 04 quarters , so corresponding payment voucher will be there</t>
  </si>
  <si>
    <t>trans doc no</t>
  </si>
  <si>
    <t xml:space="preserve">MS Entity </t>
  </si>
  <si>
    <t>EY Remarks</t>
  </si>
  <si>
    <t>manager email id</t>
  </si>
  <si>
    <t>requester email id</t>
  </si>
  <si>
    <t>Immediate manager</t>
  </si>
  <si>
    <t>validation status</t>
  </si>
  <si>
    <t>ewb remarks</t>
  </si>
  <si>
    <t>ewb status</t>
  </si>
  <si>
    <t>ewb no</t>
  </si>
  <si>
    <t>EWB mapping with DigiGST</t>
  </si>
  <si>
    <t>ewb date</t>
  </si>
  <si>
    <t>DC status</t>
  </si>
  <si>
    <t>mail send status</t>
  </si>
  <si>
    <t>input id</t>
  </si>
  <si>
    <t>DC Path</t>
  </si>
  <si>
    <t>EWB Path</t>
  </si>
  <si>
    <t>Status</t>
  </si>
  <si>
    <t>Nature of Supplies</t>
  </si>
  <si>
    <t>UserDefinedField6</t>
  </si>
  <si>
    <t>UserDefinedField7</t>
  </si>
  <si>
    <t>UserDefinedField9</t>
  </si>
  <si>
    <t>Microsoft Entity</t>
  </si>
  <si>
    <t>Microsoft State</t>
  </si>
  <si>
    <t>Microsoft Location</t>
  </si>
  <si>
    <t>SupplierTradeName</t>
  </si>
  <si>
    <t>SupplierAddress1</t>
  </si>
  <si>
    <t>SupplierAddress2</t>
  </si>
  <si>
    <t>SupplierPincode</t>
  </si>
  <si>
    <t>SupplierLocation</t>
  </si>
  <si>
    <t>SupplierStateCode</t>
  </si>
  <si>
    <t>CustomerGSTIN</t>
  </si>
  <si>
    <t>CustomerTradeName</t>
  </si>
  <si>
    <t>CustomerAddress1</t>
  </si>
  <si>
    <t>CustomerAddress2</t>
  </si>
  <si>
    <t>CustomerPincode</t>
  </si>
  <si>
    <t>CustomerLocation</t>
  </si>
  <si>
    <t>CustomerStateCode</t>
  </si>
  <si>
    <t>ProductName</t>
  </si>
  <si>
    <t>ProductDescription</t>
  </si>
  <si>
    <t>HSN</t>
  </si>
  <si>
    <t>ItemAssessableAmount</t>
  </si>
  <si>
    <t>UserDefinedField2</t>
  </si>
  <si>
    <t>UserDefinedField3</t>
  </si>
  <si>
    <t>UserDefinedField4</t>
  </si>
  <si>
    <t>TransporterID</t>
  </si>
  <si>
    <t>TransporterName</t>
  </si>
  <si>
    <t>TransportMode</t>
  </si>
  <si>
    <t>VehicleNo</t>
  </si>
  <si>
    <t>VehicleType</t>
  </si>
  <si>
    <t>UserDefinedField1</t>
  </si>
  <si>
    <t>OtherSupplyTypeDescription</t>
  </si>
  <si>
    <t>UserDefinedField5</t>
  </si>
  <si>
    <t>IRN</t>
  </si>
  <si>
    <t>IRNDate</t>
  </si>
  <si>
    <t>DocCategory</t>
  </si>
  <si>
    <t>DocumentType</t>
  </si>
  <si>
    <t>DocumentNumber</t>
  </si>
  <si>
    <t>DocumentDate</t>
  </si>
  <si>
    <t>DispatcherAddress1</t>
  </si>
  <si>
    <t>DispatcherAddress2</t>
  </si>
  <si>
    <t>DispatcherLocation</t>
  </si>
  <si>
    <t>DispatcherPincode</t>
  </si>
  <si>
    <t>DispatcherStateCode</t>
  </si>
  <si>
    <t>ShipToAddress1</t>
  </si>
  <si>
    <t>ShipToAddress2</t>
  </si>
  <si>
    <t>ShipToLocation</t>
  </si>
  <si>
    <t>ShipToPincode</t>
  </si>
  <si>
    <t>ShipToStateCode</t>
  </si>
  <si>
    <t>IGSTRate</t>
  </si>
  <si>
    <t>CGSTRate</t>
  </si>
  <si>
    <t>SGSTRate</t>
  </si>
  <si>
    <t>CessAdvaloremRate</t>
  </si>
  <si>
    <t>CessSpecificRate</t>
  </si>
  <si>
    <t>InvoiceIGSTAmount</t>
  </si>
  <si>
    <t>InvoiceCGSTAmount</t>
  </si>
  <si>
    <t>InvoiceSGSTAmount</t>
  </si>
  <si>
    <t>InvoiceCessAdvaloremAmount</t>
  </si>
  <si>
    <t>InvoiceCessSpecificAmount</t>
  </si>
  <si>
    <t>InvoiceValue</t>
  </si>
  <si>
    <t>TransactionType</t>
  </si>
  <si>
    <t>SubSupplyType</t>
  </si>
  <si>
    <t>ItemSerialNumber</t>
  </si>
  <si>
    <t>TransportDocNo</t>
  </si>
  <si>
    <t>TransportDocDate</t>
  </si>
  <si>
    <t>Distance</t>
  </si>
  <si>
    <t>UserDefinedField8</t>
  </si>
  <si>
    <t>Validation</t>
  </si>
  <si>
    <t>MSRRTN29F2300075</t>
  </si>
  <si>
    <t>4.1 MSR - Bangalore</t>
  </si>
  <si>
    <t>Self generated</t>
  </si>
  <si>
    <t>v-pavanibhat@microsoft.com</t>
  </si>
  <si>
    <t>t-sjaiswal@microsoft.com</t>
  </si>
  <si>
    <t>harshasi@microsoft.com</t>
  </si>
  <si>
    <t>TRUE</t>
  </si>
  <si>
    <t>181582904945</t>
  </si>
  <si>
    <t>Jan 11, 2023 5:23:00 PM</t>
  </si>
  <si>
    <t>wfhsvcprod@microsoft.com_2023-01-11T11-43-45_1_Input_t-sjaiswal@microsoft.com_R14660.xlsx</t>
  </si>
  <si>
    <t>test-container/trans_DC/MSRRTN29F2300075_DC_R14660.pdf</t>
  </si>
  <si>
    <t>test-container/trans_EWB/MSRRTN29F2300075_EWB_R14660.pdf</t>
  </si>
  <si>
    <t>pass</t>
  </si>
  <si>
    <t>Work from Home - Return movement</t>
  </si>
  <si>
    <t>MSR</t>
  </si>
  <si>
    <t>Cosmo Lavele / Vigyan</t>
  </si>
  <si>
    <t>URP</t>
  </si>
  <si>
    <t>Shikhar Jaiswal</t>
  </si>
  <si>
    <t>E-859, Chittaranjan Park</t>
  </si>
  <si>
    <t>New Delhi - 110019</t>
  </si>
  <si>
    <t>Delhi</t>
  </si>
  <si>
    <t>Microsoft Research Lab India Private Limited</t>
  </si>
  <si>
    <t>#No 9, Cosmo Lavelle Ground And First Floor,</t>
  </si>
  <si>
    <t>Richmond Circle, Residency Road, Bangalore</t>
  </si>
  <si>
    <t>Laptop</t>
  </si>
  <si>
    <t>Thinkpad X1 Yoga 2nd Gen</t>
  </si>
  <si>
    <t>NOS</t>
  </si>
  <si>
    <t>R90QQKCM</t>
  </si>
  <si>
    <t>29AAACL9533A1ZN</t>
  </si>
  <si>
    <t>LESCONCIERGES</t>
  </si>
  <si>
    <t>Work From Home</t>
  </si>
  <si>
    <t>REG</t>
  </si>
  <si>
    <t>DLC</t>
  </si>
  <si>
    <t>11-01-2023</t>
  </si>
  <si>
    <t>I</t>
  </si>
  <si>
    <t>OTH</t>
  </si>
  <si>
    <t>R14660</t>
  </si>
  <si>
    <t>MSRRTN29F2300076</t>
  </si>
  <si>
    <t>rashmiky@microsoft.com</t>
  </si>
  <si>
    <t>visesha@microsoft.com</t>
  </si>
  <si>
    <t>sriram@microsoft.com</t>
  </si>
  <si>
    <t>ItemAssessable Amount is 0</t>
  </si>
  <si>
    <t>NO</t>
  </si>
  <si>
    <t>wfhsvcprod@microsoft.com_2023-01-16T04-51-22_1_Input_visesha@microsoft.com_R14806.xlsx</t>
  </si>
  <si>
    <t>FALSE</t>
  </si>
  <si>
    <t>Vivek Seshadri</t>
  </si>
  <si>
    <t>Bungalow 19, Kubera Bahar Bungalow Society</t>
  </si>
  <si>
    <t>Baner Pashan Link Road</t>
  </si>
  <si>
    <t>Maharastra</t>
  </si>
  <si>
    <t>Testing Device</t>
  </si>
  <si>
    <t>GALAXY J2 CORE</t>
  </si>
  <si>
    <t>E807051</t>
  </si>
  <si>
    <t>RZ8N706JQTX</t>
  </si>
  <si>
    <t>16-01-2023</t>
  </si>
  <si>
    <t>R14806</t>
  </si>
  <si>
    <t>Continuation of Multiple line items</t>
  </si>
  <si>
    <t>E807056</t>
  </si>
  <si>
    <t>RZ8N706JQMZ</t>
  </si>
  <si>
    <t>E807047</t>
  </si>
  <si>
    <t>RZ8N706JFYL</t>
  </si>
  <si>
    <t>E807045</t>
  </si>
  <si>
    <t>RZ8N706JQZN</t>
  </si>
  <si>
    <t>E807054</t>
  </si>
  <si>
    <t>RZ8N706JR0K</t>
  </si>
  <si>
    <t>Desktop</t>
  </si>
  <si>
    <t>Precision 5820</t>
  </si>
  <si>
    <t>6QJ8J13</t>
  </si>
  <si>
    <t>E807044</t>
  </si>
  <si>
    <t>RZ8N706J23A</t>
  </si>
  <si>
    <t>MSRRTN29F2300077</t>
  </si>
  <si>
    <t>Rectified by IDT</t>
  </si>
  <si>
    <t>131585461851</t>
  </si>
  <si>
    <t>Jan 17, 2023 6:31:00 PM</t>
  </si>
  <si>
    <t>ms.ewb.idt.hyd@in.ey.com_2023-01-17T12-50-13_1_wfhsvcprod@microsoft.com_2023-01-16T04-51-22_1_Input_visesha@microsoft.com_R14806.xlsx</t>
  </si>
  <si>
    <t>test-container/trans_DC/MSRRTN29F2300077_DC_R14806.pdf</t>
  </si>
  <si>
    <t>test-container/trans_EWB/MSRRTN29F2300077_EWB_R14806.pdf</t>
  </si>
  <si>
    <t>17-01-2023</t>
  </si>
  <si>
    <t>MSRRTN29F2300078</t>
  </si>
  <si>
    <t>t-peyamowar@microsoft.com</t>
  </si>
  <si>
    <t>prateekjain@microsoft.com</t>
  </si>
  <si>
    <t>131585699452</t>
  </si>
  <si>
    <t>Jan 18, 2023 11:55:00 AM</t>
  </si>
  <si>
    <t>wfhsvcprod@microsoft.com_2023-01-18T06-09-09_1_Input_t-peyamowar@microsoft.com_R14854.xlsx</t>
  </si>
  <si>
    <t>test-container/trans_DC/MSRRTN29F2300078_DC_R14854.pdf</t>
  </si>
  <si>
    <t>test-container/trans_EWB/MSRRTN29F2300078_EWB_R14854.pdf</t>
  </si>
  <si>
    <t>Peya Mowar</t>
  </si>
  <si>
    <t>Ketaki - 703 Shipra Srishti, Ahinsa Khand, Indirapuram</t>
  </si>
  <si>
    <t>Ghaziabad, 201014, Uttar Pradesh</t>
  </si>
  <si>
    <t>Uttar Pradesh</t>
  </si>
  <si>
    <t>Thinkpad 495S</t>
  </si>
  <si>
    <t>pc1jehzn</t>
  </si>
  <si>
    <t>18-01-2023</t>
  </si>
  <si>
    <t>R14854</t>
  </si>
  <si>
    <t>MSRRTN29F2200073</t>
  </si>
  <si>
    <t>MSRRTN29F2200074</t>
  </si>
  <si>
    <t>MSRWFH29F2200019</t>
  </si>
  <si>
    <t>MSRWFH29F2200020</t>
  </si>
  <si>
    <t>MSR/DTR/22-23/38</t>
  </si>
  <si>
    <t>Regd. Office: T-10 and T-11, 3rd Floor Malikbuildcon Plaza 1,Plot No 2, Pocket No 6 , Sector 12,Dwaraka,N.S.I.T.Dwaraka, South West Delhi,New Delhi,Delhi,India-110078 India CIN No. U73100DL2004PTC129754</t>
  </si>
  <si>
    <t xml:space="preserve">Pay to:       </t>
  </si>
  <si>
    <t>Microsoft Research Lab India Pvt. Ltd</t>
  </si>
  <si>
    <t xml:space="preserve">Address:   </t>
  </si>
  <si>
    <t xml:space="preserve">Cosmo Lavelle, No 9, First Floor, Lavelle road, Residency Road, Richmond Circle,Bangalore Urban, Karnataka- 560025
</t>
  </si>
  <si>
    <t xml:space="preserve">PAN#  </t>
  </si>
  <si>
    <t>AAECM2252R</t>
  </si>
  <si>
    <t>Tel:</t>
  </si>
  <si>
    <t>+91-080-66856226</t>
  </si>
  <si>
    <t xml:space="preserve">Remit to:   </t>
  </si>
  <si>
    <t>Citibank N.A., M. G. Road, Bangalore – 560 001 AD Code: 64800018400009 Beneficiary A/c# 0035571019, IFSC Code: CITI0000004</t>
  </si>
  <si>
    <t>IRN No:</t>
  </si>
  <si>
    <t>ACK No.:</t>
  </si>
  <si>
    <t>ACK Date:</t>
  </si>
  <si>
    <t>Supplier's Ref(Customer PO#)</t>
  </si>
  <si>
    <t>State Of Destination / State Code</t>
  </si>
  <si>
    <t>Karnataka / 29</t>
  </si>
  <si>
    <t>Terms Of Payment:</t>
  </si>
  <si>
    <t>Payable immediately</t>
  </si>
  <si>
    <t>Bill To:</t>
  </si>
  <si>
    <t>Microsoft Research Lab India Pvt Ltd
Cosmo Lavelle, No 9, First Floor, Lavelle road, Residency Road, Richmond Circle,Bangalore Urban, Karnataka- 560025
Phone - 918066586226
Company Website- www.microsoft.com
Email- gscfin@microsoft.com
Import Export Code :                      705006441
GSTIN For Microsoft#                   29AAECM2252R1ZX</t>
  </si>
  <si>
    <t>Ship To:</t>
  </si>
  <si>
    <t>Bill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</si>
</sst>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 #,##0.00_ ;_ * \-#,##0.00_ ;_ * &quot;-&quot;??_ ;_ @_ "/>
    <numFmt numFmtId="164" formatCode="_(&quot;$&quot;* #,##0_);_(&quot;$&quot;* \(#,##0\);_(&quot;$&quot;* &quot;-&quot;_);_(@_)"/>
    <numFmt numFmtId="165" formatCode="_(&quot;$&quot;* #,##0.00_);_(&quot;$&quot;* \(#,##0.00\);_(&quot;$&quot;* &quot;-&quot;??_);_(@_)"/>
    <numFmt numFmtId="166" formatCode="_(* #,##0.00_);_(* \(#,##0.00\);_(* &quot;-&quot;??_);_(@_)"/>
    <numFmt numFmtId="167" formatCode="_ [$₹-4009]\ * #,##0_ ;_ [$₹-4009]\ * \-#,##0_ ;_ [$₹-4009]\ * &quot;-&quot;??_ ;_ @_ "/>
    <numFmt numFmtId="168" formatCode="_ [$₹-4009]\ * #,##0_ ;_ [$₹-4009]\ * \-#,##0_ ;_ [$₹-4009]\ * &quot;-&quot;_ ;_ @_ "/>
    <numFmt numFmtId="169" formatCode="_(* #,##0_);_(* \(#,##0\);_(* &quot;-&quot;??_);_(@_)"/>
    <numFmt numFmtId="170" formatCode="_ * #,##0_ ;_ * \-#,##0_ ;_ * &quot;-&quot;??_ ;_ @_ "/>
    <numFmt numFmtId="171" formatCode="_ * #,##0.0_ ;_ * \-#,##0.0_ ;_ * &quot;-&quot;?_ ;_ @_ "/>
    <numFmt numFmtId="172" formatCode="_ * #,##0.0_ ;_ * \-#,##0.0_ ;_ * &quot;-&quot;??_ ;_ @_ "/>
    <numFmt numFmtId="173" formatCode="_ [$₹-4009]\ * #,##0.00_ ;_ [$₹-4009]\ * \-#,##0.00_ ;_ [$₹-4009]\ * &quot;-&quot;??_ ;_ @_ "/>
    <numFmt numFmtId="174" formatCode="_-[$$-409]* #,##0.00_ ;_-[$$-409]* \-#,##0.00\ ;_-[$$-409]* &quot;-&quot;??_ ;_-@_ "/>
    <numFmt numFmtId="175" formatCode="_([$$-409]* #,##0.00_);_([$$-409]* \(#,##0.00\);_([$$-409]* &quot;-&quot;??_);_(@_)"/>
    <numFmt numFmtId="176" formatCode="mm/dd/yyyy"/>
    <numFmt numFmtId="177" formatCode="0.0000000000"/>
  </numFmts>
  <fonts count="52" x14ac:knownFonts="1">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sz val="11"/>
      <color rgb="FF000000"/>
      <name val="Trebuchet MS"/>
      <family val="2"/>
    </font>
    <font>
      <b/>
      <sz val="15"/>
      <name val="Trebuchet MS"/>
      <family val="2"/>
    </font>
    <font>
      <sz val="11"/>
      <name val="Trebuchet MS"/>
      <family val="2"/>
    </font>
    <font>
      <sz val="10"/>
      <color rgb="FF000000"/>
      <name val="Trebuchet MS"/>
      <family val="2"/>
    </font>
    <font>
      <b/>
      <sz val="11"/>
      <name val="Trebuchet MS"/>
      <family val="2"/>
    </font>
    <font>
      <b/>
      <sz val="11"/>
      <color rgb="FF000000"/>
      <name val="Trebuchet MS"/>
      <family val="2"/>
    </font>
    <font>
      <b/>
      <sz val="10"/>
      <color rgb="FF000000"/>
      <name val="Times New Roman"/>
      <family val="1"/>
    </font>
    <font>
      <sz val="11"/>
      <color rgb="FF006100"/>
      <name val="Calibri"/>
      <family val="2"/>
      <scheme val="minor"/>
    </font>
    <font>
      <b/>
      <sz val="11"/>
      <color theme="1"/>
      <name val="Calibri"/>
      <family val="2"/>
      <scheme val="minor"/>
    </font>
    <font>
      <sz val="11"/>
      <name val="Calibri"/>
      <family val="2"/>
      <scheme val="minor"/>
    </font>
    <font>
      <sz val="11"/>
      <color rgb="FFFF0000"/>
      <name val="Trebuchet MS"/>
      <family val="2"/>
    </font>
    <font>
      <b/>
      <i/>
      <u/>
      <sz val="10"/>
      <color rgb="FF000000"/>
      <name val="Times New Roman"/>
      <family val="1"/>
    </font>
    <font>
      <sz val="10"/>
      <color rgb="FF000000"/>
      <name val="Times New Roman"/>
      <family val="1"/>
    </font>
    <font>
      <b/>
      <sz val="11"/>
      <color rgb="FFFF0000"/>
      <name val="Calibri"/>
      <family val="2"/>
      <scheme val="minor"/>
    </font>
    <font>
      <b/>
      <sz val="12"/>
      <color rgb="FFFF0000"/>
      <name val="Calibri"/>
      <family val="2"/>
      <scheme val="minor"/>
    </font>
    <font>
      <sz val="8"/>
      <name val="Times New Roman"/>
      <family val="1"/>
    </font>
    <font>
      <b/>
      <sz val="11"/>
      <name val="Calibri"/>
      <family val="2"/>
      <scheme val="minor"/>
    </font>
    <font>
      <b/>
      <sz val="11"/>
      <color rgb="FF006100"/>
      <name val="Calibri"/>
      <family val="2"/>
      <scheme val="minor"/>
    </font>
    <font>
      <sz val="8"/>
      <color rgb="FF000000"/>
      <name val="Segoe UI"/>
      <family val="2"/>
    </font>
    <font>
      <sz val="9"/>
      <color rgb="FF242424"/>
      <name val="Segoe UI"/>
      <family val="2"/>
    </font>
    <font>
      <sz val="10"/>
      <name val="Verdana"/>
      <family val="2"/>
    </font>
    <font>
      <sz val="11"/>
      <color theme="1"/>
      <name val="Trebuchet MS"/>
      <family val="2"/>
    </font>
    <font>
      <sz val="8"/>
      <name val="Times New Roman"/>
      <family val="1"/>
    </font>
    <font>
      <sz val="10"/>
      <color rgb="FF000000"/>
      <name val="Times New Roman"/>
      <family val="1"/>
    </font>
    <font>
      <sz val="11"/>
      <color theme="0"/>
      <name val="Calibri"/>
      <family val="2"/>
      <scheme val="minor"/>
    </font>
    <font>
      <b/>
      <sz val="10"/>
      <color theme="0"/>
      <name val="Calibri"/>
      <family val="2"/>
      <scheme val="minor"/>
    </font>
    <font>
      <sz val="10"/>
      <color theme="0"/>
      <name val="Calibri"/>
      <family val="2"/>
      <scheme val="minor"/>
    </font>
    <font>
      <b/>
      <sz val="11"/>
      <name val="Calibri"/>
      <family val="2"/>
    </font>
  </fonts>
  <fills count="16">
    <fill>
      <patternFill patternType="none"/>
    </fill>
    <fill>
      <patternFill patternType="gray125"/>
    </fill>
    <fill>
      <patternFill patternType="solid">
        <fgColor theme="0"/>
        <bgColor indexed="64"/>
      </patternFill>
    </fill>
    <fill>
      <patternFill patternType="solid">
        <fgColor rgb="FFC6EFCE"/>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FF"/>
        <bgColor indexed="64"/>
      </patternFill>
    </fill>
    <fill>
      <patternFill patternType="solid">
        <fgColor theme="4" tint="0.79998168889431442"/>
        <bgColor indexed="64"/>
      </patternFill>
    </fill>
    <fill>
      <patternFill patternType="solid">
        <fgColor theme="9"/>
        <bgColor indexed="64"/>
      </patternFill>
    </fill>
    <fill>
      <patternFill patternType="solid">
        <fgColor rgb="FF002060"/>
        <bgColor indexed="64"/>
      </patternFill>
    </fill>
    <fill>
      <patternFill patternType="solid">
        <fgColor theme="5" tint="0.59999389629810485"/>
        <bgColor indexed="64"/>
      </patternFill>
    </fill>
    <fill>
      <patternFill patternType="solid">
        <fgColor theme="5"/>
        <bgColor indexed="64"/>
      </patternFill>
    </fill>
  </fills>
  <borders count="6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diagonal/>
    </border>
    <border>
      <left style="medium">
        <color indexed="64"/>
      </left>
      <right/>
      <top/>
      <bottom style="thin">
        <color rgb="FF000000"/>
      </bottom>
      <diagonal/>
    </border>
    <border>
      <left/>
      <right style="medium">
        <color indexed="64"/>
      </right>
      <top/>
      <bottom/>
      <diagonal/>
    </border>
    <border>
      <left style="medium">
        <color indexed="64"/>
      </left>
      <right/>
      <top style="thin">
        <color rgb="FF000000"/>
      </top>
      <bottom/>
      <diagonal/>
    </border>
    <border>
      <left style="medium">
        <color indexed="64"/>
      </left>
      <right/>
      <top/>
      <bottom/>
      <diagonal/>
    </border>
    <border>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style="medium">
        <color indexed="64"/>
      </left>
      <right/>
      <top/>
      <bottom style="medium">
        <color indexed="64"/>
      </bottom>
      <diagonal/>
    </border>
    <border>
      <left/>
      <right/>
      <top/>
      <bottom style="medium">
        <color indexed="64"/>
      </bottom>
      <diagonal/>
    </border>
    <border>
      <left/>
      <right style="thin">
        <color rgb="FF000000"/>
      </right>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style="thin">
        <color rgb="FF000000"/>
      </top>
      <bottom/>
      <diagonal/>
    </border>
    <border>
      <left/>
      <right style="thin">
        <color indexed="64"/>
      </right>
      <top style="thin">
        <color rgb="FF000000"/>
      </top>
      <bottom/>
      <diagonal/>
    </border>
    <border>
      <left style="thin">
        <color rgb="FF000000"/>
      </left>
      <right/>
      <top/>
      <bottom style="thin">
        <color indexed="64"/>
      </bottom>
      <diagonal/>
    </border>
    <border>
      <left/>
      <right style="thin">
        <color rgb="FF000000"/>
      </right>
      <top/>
      <bottom style="thin">
        <color indexed="64"/>
      </bottom>
      <diagonal/>
    </border>
  </borders>
  <cellStyleXfs count="30">
    <xf numFmtId="0" fontId="0" fillId="0" borderId="0"/>
    <xf numFmtId="166" fontId="23" fillId="0" borderId="0" applyFont="0" applyFill="0" applyBorder="0" applyAlignment="0" applyProtection="0"/>
    <xf numFmtId="0" fontId="31" fillId="3" borderId="0" applyNumberFormat="0" applyBorder="0" applyAlignment="0" applyProtection="0"/>
    <xf numFmtId="43" fontId="22" fillId="0" borderId="0" applyFont="0" applyFill="0" applyBorder="0" applyAlignment="0" applyProtection="0"/>
    <xf numFmtId="0" fontId="23" fillId="0" borderId="0"/>
    <xf numFmtId="0" fontId="21" fillId="0" borderId="0"/>
    <xf numFmtId="166" fontId="21" fillId="0" borderId="0" applyFont="0" applyFill="0" applyBorder="0" applyAlignment="0" applyProtection="0"/>
    <xf numFmtId="166" fontId="23" fillId="0" borderId="0" applyFont="0" applyFill="0" applyBorder="0" applyAlignment="0" applyProtection="0"/>
    <xf numFmtId="43" fontId="20" fillId="0" borderId="0" applyFont="0" applyFill="0" applyBorder="0" applyAlignment="0" applyProtection="0"/>
    <xf numFmtId="0" fontId="20" fillId="0" borderId="0"/>
    <xf numFmtId="166" fontId="20" fillId="0" borderId="0" applyFont="0" applyFill="0" applyBorder="0" applyAlignment="0" applyProtection="0"/>
    <xf numFmtId="0" fontId="18" fillId="0" borderId="0"/>
    <xf numFmtId="166" fontId="18" fillId="0" borderId="0" applyFont="0" applyFill="0" applyBorder="0" applyAlignment="0" applyProtection="0"/>
    <xf numFmtId="9" fontId="18" fillId="0" borderId="0" applyFont="0" applyFill="0" applyBorder="0" applyAlignment="0" applyProtection="0"/>
    <xf numFmtId="0" fontId="36" fillId="0" borderId="0"/>
    <xf numFmtId="0" fontId="23" fillId="0" borderId="0"/>
    <xf numFmtId="9" fontId="23" fillId="0" borderId="0" applyFont="0" applyFill="0" applyBorder="0" applyAlignment="0" applyProtection="0"/>
    <xf numFmtId="0" fontId="17" fillId="0" borderId="0"/>
    <xf numFmtId="165" fontId="17" fillId="0" borderId="0" applyFont="0" applyFill="0" applyBorder="0" applyAlignment="0" applyProtection="0"/>
    <xf numFmtId="166" fontId="17" fillId="0" borderId="0" applyFont="0" applyFill="0" applyBorder="0" applyAlignment="0" applyProtection="0"/>
    <xf numFmtId="0" fontId="16" fillId="0" borderId="0"/>
    <xf numFmtId="166" fontId="16" fillId="0" borderId="0" applyFont="0" applyFill="0" applyBorder="0" applyAlignment="0" applyProtection="0"/>
    <xf numFmtId="0" fontId="14" fillId="0" borderId="0"/>
    <xf numFmtId="166" fontId="14"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5" fontId="23" fillId="0" borderId="0" applyFont="0" applyFill="0" applyBorder="0" applyAlignment="0" applyProtection="0"/>
    <xf numFmtId="0" fontId="4" fillId="11" borderId="33">
      <alignment horizontal="left"/>
    </xf>
    <xf numFmtId="166" fontId="1" fillId="0" borderId="0" applyFont="0" applyFill="0" applyBorder="0" applyAlignment="0" applyProtection="0"/>
    <xf numFmtId="9" fontId="47" fillId="0" borderId="0" applyFont="0" applyFill="0" applyBorder="0" applyAlignment="0" applyProtection="0"/>
  </cellStyleXfs>
  <cellXfs count="623">
    <xf numFmtId="0" fontId="0" fillId="0" borderId="0" xfId="0" applyAlignment="1">
      <alignment horizontal="left" vertical="top"/>
    </xf>
    <xf numFmtId="0" fontId="32" fillId="0" borderId="33" xfId="0" applyFont="1" applyBorder="1"/>
    <xf numFmtId="0" fontId="0" fillId="0" borderId="33" xfId="0" applyBorder="1"/>
    <xf numFmtId="0" fontId="32" fillId="0" borderId="0" xfId="0" applyFont="1"/>
    <xf numFmtId="171" fontId="0" fillId="0" borderId="0" xfId="0" applyNumberFormat="1"/>
    <xf numFmtId="170" fontId="0" fillId="0" borderId="0" xfId="0" applyNumberFormat="1" applyAlignment="1">
      <alignment horizontal="left" vertical="top"/>
    </xf>
    <xf numFmtId="0" fontId="24" fillId="2" borderId="18" xfId="4" applyFont="1" applyFill="1" applyBorder="1" applyAlignment="1">
      <alignment horizontal="left" vertical="top"/>
    </xf>
    <xf numFmtId="0" fontId="27" fillId="2" borderId="0" xfId="4" applyFont="1" applyFill="1" applyAlignment="1">
      <alignment horizontal="left" vertical="top"/>
    </xf>
    <xf numFmtId="0" fontId="24" fillId="2" borderId="20" xfId="4" applyFont="1" applyFill="1" applyBorder="1" applyAlignment="1">
      <alignment horizontal="left" vertical="top"/>
    </xf>
    <xf numFmtId="0" fontId="28" fillId="2" borderId="33" xfId="4" applyFont="1" applyFill="1" applyBorder="1" applyAlignment="1">
      <alignment horizontal="center" vertical="top" wrapText="1"/>
    </xf>
    <xf numFmtId="0" fontId="28" fillId="2" borderId="33" xfId="4" applyFont="1" applyFill="1" applyBorder="1" applyAlignment="1">
      <alignment horizontal="left" vertical="top" wrapText="1" indent="1"/>
    </xf>
    <xf numFmtId="167" fontId="24" fillId="2" borderId="33" xfId="4" applyNumberFormat="1" applyFont="1" applyFill="1" applyBorder="1" applyAlignment="1">
      <alignment horizontal="right" vertical="top" wrapText="1" indent="1"/>
    </xf>
    <xf numFmtId="0" fontId="24" fillId="2" borderId="10" xfId="4" applyFont="1" applyFill="1" applyBorder="1" applyAlignment="1">
      <alignment horizontal="left" vertical="center" wrapText="1"/>
    </xf>
    <xf numFmtId="0" fontId="24" fillId="2" borderId="0" xfId="4" applyFont="1" applyFill="1" applyAlignment="1">
      <alignment horizontal="left" vertical="center" wrapText="1"/>
    </xf>
    <xf numFmtId="0" fontId="26" fillId="2" borderId="0" xfId="4" applyFont="1" applyFill="1" applyAlignment="1">
      <alignment horizontal="left" vertical="top" wrapText="1" indent="4"/>
    </xf>
    <xf numFmtId="167" fontId="27" fillId="2" borderId="0" xfId="4" applyNumberFormat="1" applyFont="1" applyFill="1" applyAlignment="1">
      <alignment horizontal="left" vertical="top"/>
    </xf>
    <xf numFmtId="0" fontId="35" fillId="0" borderId="0" xfId="0" applyFont="1" applyAlignment="1">
      <alignment horizontal="left" vertical="top"/>
    </xf>
    <xf numFmtId="0" fontId="32" fillId="4" borderId="33" xfId="5" applyFont="1" applyFill="1" applyBorder="1" applyAlignment="1">
      <alignment horizontal="left" vertical="top"/>
    </xf>
    <xf numFmtId="0" fontId="32" fillId="4" borderId="46" xfId="5" applyFont="1" applyFill="1" applyBorder="1" applyAlignment="1">
      <alignment horizontal="center" vertical="top"/>
    </xf>
    <xf numFmtId="0" fontId="21" fillId="0" borderId="0" xfId="5"/>
    <xf numFmtId="0" fontId="32" fillId="4" borderId="33" xfId="5" applyFont="1" applyFill="1" applyBorder="1" applyAlignment="1">
      <alignment horizontal="center" vertical="top"/>
    </xf>
    <xf numFmtId="169" fontId="0" fillId="0" borderId="33" xfId="6" applyNumberFormat="1" applyFont="1" applyBorder="1" applyAlignment="1">
      <alignment horizontal="left" vertical="top"/>
    </xf>
    <xf numFmtId="169" fontId="32" fillId="4" borderId="33" xfId="5" applyNumberFormat="1" applyFont="1" applyFill="1" applyBorder="1"/>
    <xf numFmtId="166" fontId="21" fillId="0" borderId="0" xfId="5" applyNumberFormat="1"/>
    <xf numFmtId="169" fontId="32" fillId="0" borderId="33" xfId="6" applyNumberFormat="1" applyFont="1" applyBorder="1" applyAlignment="1">
      <alignment horizontal="left" vertical="top"/>
    </xf>
    <xf numFmtId="0" fontId="21" fillId="0" borderId="0" xfId="5" applyAlignment="1">
      <alignment horizontal="left" vertical="top"/>
    </xf>
    <xf numFmtId="169" fontId="0" fillId="0" borderId="0" xfId="6" applyNumberFormat="1" applyFont="1" applyAlignment="1">
      <alignment horizontal="left" vertical="top"/>
    </xf>
    <xf numFmtId="169" fontId="30" fillId="0" borderId="0" xfId="6" applyNumberFormat="1" applyFont="1" applyAlignment="1">
      <alignment horizontal="left" vertical="top"/>
    </xf>
    <xf numFmtId="0" fontId="32" fillId="0" borderId="0" xfId="5" applyFont="1"/>
    <xf numFmtId="0" fontId="32" fillId="4" borderId="0" xfId="5" applyFont="1" applyFill="1" applyAlignment="1">
      <alignment wrapText="1"/>
    </xf>
    <xf numFmtId="0" fontId="32" fillId="4" borderId="0" xfId="5" applyFont="1" applyFill="1"/>
    <xf numFmtId="169" fontId="32" fillId="4" borderId="0" xfId="5" applyNumberFormat="1" applyFont="1" applyFill="1"/>
    <xf numFmtId="169" fontId="21" fillId="0" borderId="0" xfId="5" applyNumberFormat="1"/>
    <xf numFmtId="169" fontId="0" fillId="0" borderId="33" xfId="6" applyNumberFormat="1" applyFont="1" applyFill="1" applyBorder="1" applyAlignment="1">
      <alignment horizontal="left" vertical="top"/>
    </xf>
    <xf numFmtId="0" fontId="0" fillId="0" borderId="33" xfId="0" applyBorder="1" applyAlignment="1">
      <alignment horizontal="right"/>
    </xf>
    <xf numFmtId="0" fontId="33" fillId="0" borderId="33" xfId="2" applyFont="1" applyFill="1" applyBorder="1" applyAlignment="1">
      <alignment horizontal="left" vertical="center"/>
    </xf>
    <xf numFmtId="15" fontId="33" fillId="0" borderId="33" xfId="2" applyNumberFormat="1" applyFont="1" applyFill="1" applyBorder="1" applyAlignment="1">
      <alignment horizontal="right" vertical="center"/>
    </xf>
    <xf numFmtId="0" fontId="33" fillId="0" borderId="33" xfId="2" applyFont="1" applyFill="1" applyBorder="1" applyAlignment="1">
      <alignment horizontal="center"/>
    </xf>
    <xf numFmtId="0" fontId="33" fillId="0" borderId="33" xfId="2" applyFont="1" applyFill="1" applyBorder="1" applyAlignment="1">
      <alignment horizontal="left"/>
    </xf>
    <xf numFmtId="0" fontId="33" fillId="0" borderId="33" xfId="2" applyNumberFormat="1" applyFont="1" applyFill="1" applyBorder="1" applyAlignment="1">
      <alignment horizontal="right" vertical="center"/>
    </xf>
    <xf numFmtId="0" fontId="33" fillId="0" borderId="33" xfId="2" applyFont="1" applyFill="1" applyBorder="1" applyAlignment="1">
      <alignment horizontal="right"/>
    </xf>
    <xf numFmtId="0" fontId="0" fillId="0" borderId="33" xfId="0" applyBorder="1" applyAlignment="1">
      <alignment horizontal="center" vertical="center"/>
    </xf>
    <xf numFmtId="9" fontId="0" fillId="0" borderId="33" xfId="0" applyNumberFormat="1" applyBorder="1" applyAlignment="1">
      <alignment horizontal="center" vertical="center"/>
    </xf>
    <xf numFmtId="0" fontId="19" fillId="0" borderId="0" xfId="5" applyFont="1"/>
    <xf numFmtId="169" fontId="37" fillId="0" borderId="0" xfId="5" applyNumberFormat="1" applyFont="1"/>
    <xf numFmtId="0" fontId="17" fillId="0" borderId="0" xfId="5" applyFont="1"/>
    <xf numFmtId="169" fontId="17" fillId="0" borderId="0" xfId="5" applyNumberFormat="1" applyFont="1"/>
    <xf numFmtId="169" fontId="38" fillId="4" borderId="0" xfId="5" applyNumberFormat="1" applyFont="1" applyFill="1"/>
    <xf numFmtId="0" fontId="30" fillId="0" borderId="0" xfId="0" applyFont="1" applyAlignment="1">
      <alignment horizontal="left" vertical="top"/>
    </xf>
    <xf numFmtId="0" fontId="16" fillId="0" borderId="0" xfId="5" applyFont="1"/>
    <xf numFmtId="0" fontId="15" fillId="0" borderId="0" xfId="5" applyFont="1"/>
    <xf numFmtId="0" fontId="0" fillId="0" borderId="0" xfId="0" applyAlignment="1">
      <alignment horizontal="left" vertical="top" wrapText="1"/>
    </xf>
    <xf numFmtId="169" fontId="0" fillId="0" borderId="33" xfId="1" applyNumberFormat="1" applyFont="1" applyBorder="1"/>
    <xf numFmtId="169" fontId="32" fillId="0" borderId="33" xfId="1" applyNumberFormat="1" applyFont="1" applyBorder="1"/>
    <xf numFmtId="0" fontId="30" fillId="0" borderId="33" xfId="0" applyFont="1" applyBorder="1" applyAlignment="1">
      <alignment horizontal="right"/>
    </xf>
    <xf numFmtId="0" fontId="30" fillId="0" borderId="33" xfId="0" applyFont="1" applyBorder="1"/>
    <xf numFmtId="0" fontId="40" fillId="0" borderId="33" xfId="2" applyFont="1" applyFill="1" applyBorder="1" applyAlignment="1">
      <alignment horizontal="left" vertical="center"/>
    </xf>
    <xf numFmtId="15" fontId="40" fillId="0" borderId="33" xfId="2" applyNumberFormat="1" applyFont="1" applyFill="1" applyBorder="1" applyAlignment="1">
      <alignment horizontal="right" vertical="center"/>
    </xf>
    <xf numFmtId="0" fontId="40" fillId="0" borderId="33" xfId="2" applyFont="1" applyFill="1" applyBorder="1" applyAlignment="1">
      <alignment horizontal="center"/>
    </xf>
    <xf numFmtId="0" fontId="40" fillId="0" borderId="33" xfId="2" applyFont="1" applyFill="1" applyBorder="1" applyAlignment="1">
      <alignment horizontal="left"/>
    </xf>
    <xf numFmtId="0" fontId="40" fillId="0" borderId="33" xfId="2" applyNumberFormat="1" applyFont="1" applyFill="1" applyBorder="1" applyAlignment="1">
      <alignment horizontal="right" vertical="center"/>
    </xf>
    <xf numFmtId="0" fontId="40" fillId="0" borderId="33" xfId="2" applyFont="1" applyFill="1" applyBorder="1" applyAlignment="1">
      <alignment horizontal="right"/>
    </xf>
    <xf numFmtId="0" fontId="30" fillId="0" borderId="33" xfId="0" applyFont="1" applyBorder="1" applyAlignment="1">
      <alignment horizontal="center" vertical="center"/>
    </xf>
    <xf numFmtId="9" fontId="30" fillId="0" borderId="33" xfId="0" applyNumberFormat="1" applyFont="1" applyBorder="1" applyAlignment="1">
      <alignment horizontal="center" vertical="center"/>
    </xf>
    <xf numFmtId="0" fontId="40" fillId="0" borderId="33" xfId="0" applyFont="1" applyBorder="1"/>
    <xf numFmtId="169" fontId="0" fillId="0" borderId="0" xfId="6" applyNumberFormat="1" applyFont="1" applyBorder="1" applyAlignment="1">
      <alignment horizontal="left" vertical="top"/>
    </xf>
    <xf numFmtId="0" fontId="0" fillId="0" borderId="0" xfId="0"/>
    <xf numFmtId="43" fontId="32" fillId="0" borderId="0" xfId="24" applyFont="1"/>
    <xf numFmtId="170" fontId="0" fillId="0" borderId="33" xfId="24" applyNumberFormat="1" applyFont="1" applyFill="1" applyBorder="1" applyAlignment="1">
      <alignment horizontal="center"/>
    </xf>
    <xf numFmtId="172" fontId="33" fillId="0" borderId="33" xfId="24" applyNumberFormat="1" applyFont="1" applyFill="1" applyBorder="1" applyAlignment="1">
      <alignment horizontal="right"/>
    </xf>
    <xf numFmtId="43" fontId="0" fillId="0" borderId="33" xfId="24" applyFont="1" applyFill="1" applyBorder="1" applyAlignment="1">
      <alignment horizontal="center"/>
    </xf>
    <xf numFmtId="170" fontId="32" fillId="0" borderId="0" xfId="24" applyNumberFormat="1" applyFont="1" applyBorder="1"/>
    <xf numFmtId="0" fontId="26" fillId="2" borderId="42" xfId="0" applyFont="1" applyFill="1" applyBorder="1" applyAlignment="1">
      <alignment horizontal="left" vertical="center" wrapText="1"/>
    </xf>
    <xf numFmtId="0" fontId="41" fillId="0" borderId="33" xfId="2" applyFont="1" applyFill="1" applyBorder="1" applyAlignment="1">
      <alignment horizontal="left" vertical="center"/>
    </xf>
    <xf numFmtId="172" fontId="40" fillId="0" borderId="33" xfId="24" applyNumberFormat="1" applyFont="1" applyFill="1" applyBorder="1" applyAlignment="1">
      <alignment horizontal="right"/>
    </xf>
    <xf numFmtId="43" fontId="30" fillId="0" borderId="33" xfId="24" applyFont="1" applyFill="1" applyBorder="1" applyAlignment="1">
      <alignment horizontal="center"/>
    </xf>
    <xf numFmtId="0" fontId="27" fillId="2" borderId="0" xfId="0" applyFont="1" applyFill="1" applyAlignment="1">
      <alignment horizontal="left" vertical="center"/>
    </xf>
    <xf numFmtId="0" fontId="26" fillId="2" borderId="40" xfId="0" applyFont="1" applyFill="1" applyBorder="1" applyAlignment="1">
      <alignment horizontal="left" vertical="center" wrapText="1"/>
    </xf>
    <xf numFmtId="0" fontId="28" fillId="2" borderId="33" xfId="0" applyFont="1" applyFill="1" applyBorder="1" applyAlignment="1">
      <alignment horizontal="center" vertical="center" wrapText="1"/>
    </xf>
    <xf numFmtId="0" fontId="29" fillId="2" borderId="55" xfId="0" applyFont="1" applyFill="1" applyBorder="1" applyAlignment="1">
      <alignment horizontal="center" vertical="center"/>
    </xf>
    <xf numFmtId="0" fontId="27" fillId="2" borderId="0" xfId="0" applyFont="1" applyFill="1" applyAlignment="1">
      <alignment horizontal="center" vertical="center"/>
    </xf>
    <xf numFmtId="0" fontId="24" fillId="2" borderId="36" xfId="0" applyFont="1" applyFill="1" applyBorder="1" applyAlignment="1">
      <alignment vertical="center" wrapText="1"/>
    </xf>
    <xf numFmtId="0" fontId="24" fillId="2" borderId="48" xfId="0" applyFont="1" applyFill="1" applyBorder="1" applyAlignment="1">
      <alignment vertical="center" wrapText="1"/>
    </xf>
    <xf numFmtId="165" fontId="24" fillId="2" borderId="0" xfId="26" applyFont="1" applyFill="1" applyBorder="1" applyAlignment="1">
      <alignment vertical="center" wrapText="1"/>
    </xf>
    <xf numFmtId="164" fontId="24" fillId="2" borderId="0" xfId="0" applyNumberFormat="1" applyFont="1" applyFill="1" applyAlignment="1">
      <alignment vertical="center" wrapText="1"/>
    </xf>
    <xf numFmtId="165" fontId="29" fillId="2" borderId="0" xfId="26" applyFont="1" applyFill="1" applyBorder="1" applyAlignment="1">
      <alignment vertical="center" wrapText="1"/>
    </xf>
    <xf numFmtId="173" fontId="27" fillId="2" borderId="0" xfId="0" applyNumberFormat="1" applyFont="1" applyFill="1" applyAlignment="1">
      <alignment horizontal="left" vertical="center"/>
    </xf>
    <xf numFmtId="0" fontId="24" fillId="2" borderId="39" xfId="0" applyFont="1" applyFill="1" applyBorder="1" applyAlignment="1">
      <alignment vertical="center" wrapText="1"/>
    </xf>
    <xf numFmtId="167" fontId="24" fillId="2" borderId="59" xfId="0" applyNumberFormat="1" applyFont="1" applyFill="1" applyBorder="1" applyAlignment="1">
      <alignment vertical="center" wrapText="1"/>
    </xf>
    <xf numFmtId="0" fontId="27" fillId="2" borderId="0" xfId="4" applyFont="1" applyFill="1" applyAlignment="1">
      <alignment horizontal="left" vertical="center"/>
    </xf>
    <xf numFmtId="0" fontId="27" fillId="2" borderId="0" xfId="4" applyFont="1" applyFill="1" applyAlignment="1">
      <alignment horizontal="center" vertical="center"/>
    </xf>
    <xf numFmtId="173" fontId="27" fillId="2" borderId="0" xfId="4" applyNumberFormat="1" applyFont="1" applyFill="1" applyAlignment="1">
      <alignment horizontal="left" vertical="center"/>
    </xf>
    <xf numFmtId="165" fontId="27" fillId="2" borderId="0" xfId="4" applyNumberFormat="1" applyFont="1" applyFill="1" applyAlignment="1">
      <alignment horizontal="left" vertical="center"/>
    </xf>
    <xf numFmtId="0" fontId="32" fillId="5" borderId="33" xfId="5" applyFont="1" applyFill="1" applyBorder="1" applyAlignment="1">
      <alignment horizontal="left" vertical="top"/>
    </xf>
    <xf numFmtId="169" fontId="0" fillId="6" borderId="33" xfId="6" applyNumberFormat="1" applyFont="1" applyFill="1" applyBorder="1" applyAlignment="1">
      <alignment horizontal="left" vertical="top"/>
    </xf>
    <xf numFmtId="169" fontId="32" fillId="6" borderId="33" xfId="5" applyNumberFormat="1" applyFont="1" applyFill="1" applyBorder="1"/>
    <xf numFmtId="166" fontId="24" fillId="2" borderId="57" xfId="1" applyFont="1" applyFill="1" applyBorder="1" applyAlignment="1">
      <alignment vertical="center" wrapText="1"/>
    </xf>
    <xf numFmtId="174" fontId="24" fillId="2" borderId="33" xfId="1" applyNumberFormat="1" applyFont="1" applyFill="1" applyBorder="1" applyAlignment="1">
      <alignment horizontal="right" vertical="center" wrapText="1"/>
    </xf>
    <xf numFmtId="174" fontId="24" fillId="2" borderId="57" xfId="1" applyNumberFormat="1" applyFont="1" applyFill="1" applyBorder="1" applyAlignment="1">
      <alignment vertical="center" wrapText="1"/>
    </xf>
    <xf numFmtId="174" fontId="29" fillId="2" borderId="57" xfId="1" applyNumberFormat="1" applyFont="1" applyFill="1" applyBorder="1" applyAlignment="1">
      <alignment vertical="center" wrapText="1"/>
    </xf>
    <xf numFmtId="174" fontId="24" fillId="2" borderId="49" xfId="1" applyNumberFormat="1" applyFont="1" applyFill="1" applyBorder="1" applyAlignment="1">
      <alignment vertical="center" wrapText="1"/>
    </xf>
    <xf numFmtId="0" fontId="42" fillId="0" borderId="0" xfId="0" applyFont="1" applyAlignment="1">
      <alignment horizontal="left" vertical="center"/>
    </xf>
    <xf numFmtId="175" fontId="27" fillId="2" borderId="0" xfId="4" applyNumberFormat="1" applyFont="1" applyFill="1" applyAlignment="1">
      <alignment horizontal="left" vertical="center"/>
    </xf>
    <xf numFmtId="0" fontId="23" fillId="0" borderId="33" xfId="0" applyFont="1" applyBorder="1" applyAlignment="1">
      <alignment horizontal="left" vertical="top"/>
    </xf>
    <xf numFmtId="4" fontId="27" fillId="2" borderId="0" xfId="4" applyNumberFormat="1" applyFont="1" applyFill="1" applyAlignment="1">
      <alignment horizontal="center" vertical="center"/>
    </xf>
    <xf numFmtId="173" fontId="27" fillId="2" borderId="0" xfId="4" applyNumberFormat="1" applyFont="1" applyFill="1" applyAlignment="1">
      <alignment horizontal="center" vertical="center"/>
    </xf>
    <xf numFmtId="0" fontId="23" fillId="0" borderId="46" xfId="0" applyFont="1" applyBorder="1"/>
    <xf numFmtId="0" fontId="43" fillId="0" borderId="0" xfId="0" applyFont="1" applyAlignment="1">
      <alignment horizontal="left" vertical="top"/>
    </xf>
    <xf numFmtId="173" fontId="27" fillId="2" borderId="0" xfId="0" applyNumberFormat="1" applyFont="1" applyFill="1" applyAlignment="1">
      <alignment horizontal="center" vertical="center"/>
    </xf>
    <xf numFmtId="4" fontId="27" fillId="2" borderId="0" xfId="0" applyNumberFormat="1" applyFont="1" applyFill="1" applyAlignment="1">
      <alignment horizontal="left" vertical="center"/>
    </xf>
    <xf numFmtId="0" fontId="32" fillId="7" borderId="33" xfId="0" applyFont="1" applyFill="1" applyBorder="1" applyAlignment="1">
      <alignment horizontal="center" vertical="center"/>
    </xf>
    <xf numFmtId="0" fontId="32" fillId="7" borderId="33" xfId="0" applyFont="1" applyFill="1" applyBorder="1" applyAlignment="1">
      <alignment horizontal="center" vertical="center" wrapText="1"/>
    </xf>
    <xf numFmtId="49" fontId="44" fillId="9" borderId="33" xfId="4" applyNumberFormat="1" applyFont="1" applyFill="1" applyBorder="1" applyAlignment="1">
      <alignment horizontal="center" vertical="center" wrapText="1"/>
    </xf>
    <xf numFmtId="49" fontId="33" fillId="9" borderId="33" xfId="4" applyNumberFormat="1" applyFont="1" applyFill="1" applyBorder="1" applyAlignment="1">
      <alignment horizontal="center" vertical="center" wrapText="1"/>
    </xf>
    <xf numFmtId="49" fontId="44" fillId="9" borderId="33" xfId="5" applyNumberFormat="1" applyFont="1" applyFill="1" applyBorder="1" applyAlignment="1">
      <alignment horizontal="center" vertical="center" wrapText="1"/>
    </xf>
    <xf numFmtId="49" fontId="12" fillId="0" borderId="33" xfId="2" applyNumberFormat="1" applyFont="1" applyFill="1" applyBorder="1"/>
    <xf numFmtId="49" fontId="0" fillId="0" borderId="33" xfId="2" applyNumberFormat="1" applyFont="1" applyFill="1" applyBorder="1"/>
    <xf numFmtId="49" fontId="0" fillId="0" borderId="33" xfId="0" applyNumberFormat="1" applyBorder="1"/>
    <xf numFmtId="49" fontId="12" fillId="0" borderId="46" xfId="2" applyNumberFormat="1" applyFont="1" applyFill="1" applyBorder="1"/>
    <xf numFmtId="49" fontId="0" fillId="0" borderId="46" xfId="0" applyNumberFormat="1" applyBorder="1"/>
    <xf numFmtId="0" fontId="43" fillId="10" borderId="33" xfId="0" applyFont="1" applyFill="1" applyBorder="1" applyAlignment="1">
      <alignment vertical="center" wrapText="1"/>
    </xf>
    <xf numFmtId="0" fontId="30" fillId="0" borderId="0" xfId="0" applyFont="1" applyAlignment="1">
      <alignment horizontal="right"/>
    </xf>
    <xf numFmtId="0" fontId="30" fillId="0" borderId="0" xfId="0" applyFont="1"/>
    <xf numFmtId="0" fontId="40" fillId="0" borderId="0" xfId="2" applyFont="1" applyFill="1" applyBorder="1" applyAlignment="1">
      <alignment horizontal="left" vertical="center"/>
    </xf>
    <xf numFmtId="0" fontId="41" fillId="0" borderId="0" xfId="2" applyFont="1" applyFill="1" applyBorder="1" applyAlignment="1">
      <alignment horizontal="left" vertical="center"/>
    </xf>
    <xf numFmtId="15" fontId="40" fillId="0" borderId="0" xfId="2" applyNumberFormat="1" applyFont="1" applyFill="1" applyBorder="1" applyAlignment="1">
      <alignment horizontal="right" vertical="center"/>
    </xf>
    <xf numFmtId="0" fontId="40" fillId="0" borderId="0" xfId="2" applyFont="1" applyFill="1" applyBorder="1" applyAlignment="1">
      <alignment horizontal="center"/>
    </xf>
    <xf numFmtId="0" fontId="40" fillId="0" borderId="0" xfId="2" applyFont="1" applyFill="1" applyBorder="1" applyAlignment="1">
      <alignment horizontal="left"/>
    </xf>
    <xf numFmtId="0" fontId="40" fillId="0" borderId="0" xfId="2" applyNumberFormat="1" applyFont="1" applyFill="1" applyBorder="1" applyAlignment="1">
      <alignment horizontal="right" vertical="center"/>
    </xf>
    <xf numFmtId="0" fontId="40" fillId="0" borderId="0" xfId="2" applyFont="1" applyFill="1" applyBorder="1" applyAlignment="1">
      <alignment horizontal="right"/>
    </xf>
    <xf numFmtId="172" fontId="40" fillId="0" borderId="0" xfId="24" applyNumberFormat="1" applyFont="1" applyFill="1" applyBorder="1" applyAlignment="1">
      <alignment horizontal="right"/>
    </xf>
    <xf numFmtId="0" fontId="30" fillId="0" borderId="0" xfId="0" applyFont="1" applyAlignment="1">
      <alignment horizontal="center" vertical="center"/>
    </xf>
    <xf numFmtId="9" fontId="30" fillId="0" borderId="0" xfId="0" applyNumberFormat="1" applyFont="1" applyAlignment="1">
      <alignment horizontal="center" vertical="center"/>
    </xf>
    <xf numFmtId="43" fontId="30" fillId="0" borderId="0" xfId="24" applyFont="1" applyFill="1" applyBorder="1" applyAlignment="1">
      <alignment horizontal="center"/>
    </xf>
    <xf numFmtId="0" fontId="40" fillId="0" borderId="0" xfId="0" applyFont="1"/>
    <xf numFmtId="49" fontId="0" fillId="0" borderId="33" xfId="0" applyNumberFormat="1" applyBorder="1" applyAlignment="1">
      <alignment horizontal="left" vertical="top"/>
    </xf>
    <xf numFmtId="43" fontId="0" fillId="0" borderId="0" xfId="0" applyNumberFormat="1" applyAlignment="1">
      <alignment horizontal="left" vertical="top"/>
    </xf>
    <xf numFmtId="49" fontId="44" fillId="9" borderId="33" xfId="5" applyNumberFormat="1" applyFont="1" applyFill="1" applyBorder="1" applyAlignment="1">
      <alignment horizontal="left" vertical="center" wrapText="1"/>
    </xf>
    <xf numFmtId="49" fontId="12" fillId="0" borderId="33" xfId="2" applyNumberFormat="1" applyFont="1" applyFill="1" applyBorder="1" applyAlignment="1">
      <alignment horizontal="left"/>
    </xf>
    <xf numFmtId="49" fontId="11" fillId="8" borderId="33" xfId="2" applyNumberFormat="1" applyFont="1" applyFill="1" applyBorder="1"/>
    <xf numFmtId="49" fontId="0" fillId="8" borderId="33" xfId="2" applyNumberFormat="1" applyFont="1" applyFill="1" applyBorder="1"/>
    <xf numFmtId="49" fontId="11" fillId="8" borderId="46" xfId="2" applyNumberFormat="1" applyFont="1" applyFill="1" applyBorder="1"/>
    <xf numFmtId="49" fontId="0" fillId="8" borderId="33" xfId="0" applyNumberFormat="1" applyFill="1" applyBorder="1"/>
    <xf numFmtId="0" fontId="11" fillId="8" borderId="33" xfId="2" applyNumberFormat="1" applyFont="1" applyFill="1" applyBorder="1" applyAlignment="1">
      <alignment horizontal="left"/>
    </xf>
    <xf numFmtId="0" fontId="23" fillId="8" borderId="33" xfId="0" applyFont="1" applyFill="1" applyBorder="1" applyAlignment="1">
      <alignment horizontal="left" vertical="top"/>
    </xf>
    <xf numFmtId="0" fontId="10" fillId="8" borderId="33" xfId="2" applyNumberFormat="1" applyFont="1" applyFill="1" applyBorder="1" applyAlignment="1">
      <alignment horizontal="left"/>
    </xf>
    <xf numFmtId="0" fontId="43" fillId="8" borderId="33" xfId="0" applyFont="1" applyFill="1" applyBorder="1" applyAlignment="1">
      <alignment vertical="center" wrapText="1"/>
    </xf>
    <xf numFmtId="0" fontId="9" fillId="8" borderId="33" xfId="2" applyNumberFormat="1" applyFont="1" applyFill="1" applyBorder="1" applyAlignment="1">
      <alignment horizontal="left"/>
    </xf>
    <xf numFmtId="49" fontId="8" fillId="8" borderId="33" xfId="2" applyNumberFormat="1" applyFont="1" applyFill="1" applyBorder="1"/>
    <xf numFmtId="49" fontId="8" fillId="8" borderId="46" xfId="2" applyNumberFormat="1" applyFont="1" applyFill="1" applyBorder="1"/>
    <xf numFmtId="49" fontId="11" fillId="0" borderId="33" xfId="2" applyNumberFormat="1" applyFont="1" applyFill="1" applyBorder="1"/>
    <xf numFmtId="49" fontId="11" fillId="0" borderId="46" xfId="2" applyNumberFormat="1" applyFont="1" applyFill="1" applyBorder="1"/>
    <xf numFmtId="49" fontId="11" fillId="0" borderId="33" xfId="2" applyNumberFormat="1" applyFont="1" applyFill="1" applyBorder="1" applyAlignment="1">
      <alignment horizontal="left"/>
    </xf>
    <xf numFmtId="0" fontId="11" fillId="0" borderId="33" xfId="2" applyNumberFormat="1" applyFont="1" applyFill="1" applyBorder="1" applyAlignment="1">
      <alignment horizontal="left"/>
    </xf>
    <xf numFmtId="49" fontId="10" fillId="0" borderId="33" xfId="2" applyNumberFormat="1" applyFont="1" applyFill="1" applyBorder="1" applyAlignment="1">
      <alignment horizontal="left"/>
    </xf>
    <xf numFmtId="0" fontId="10" fillId="0" borderId="33" xfId="2" applyNumberFormat="1" applyFont="1" applyFill="1" applyBorder="1" applyAlignment="1">
      <alignment horizontal="left"/>
    </xf>
    <xf numFmtId="0" fontId="43" fillId="0" borderId="33" xfId="0" applyFont="1" applyBorder="1" applyAlignment="1">
      <alignment vertical="center" wrapText="1"/>
    </xf>
    <xf numFmtId="49" fontId="7" fillId="0" borderId="33" xfId="2" applyNumberFormat="1" applyFont="1" applyFill="1" applyBorder="1" applyAlignment="1">
      <alignment horizontal="left"/>
    </xf>
    <xf numFmtId="0" fontId="9" fillId="0" borderId="33" xfId="2" applyNumberFormat="1" applyFont="1" applyFill="1" applyBorder="1" applyAlignment="1">
      <alignment horizontal="left"/>
    </xf>
    <xf numFmtId="49" fontId="8" fillId="0" borderId="33" xfId="2" applyNumberFormat="1" applyFont="1" applyFill="1" applyBorder="1"/>
    <xf numFmtId="49" fontId="8" fillId="0" borderId="46" xfId="2" applyNumberFormat="1" applyFont="1" applyFill="1" applyBorder="1"/>
    <xf numFmtId="49" fontId="8" fillId="0" borderId="33" xfId="2" applyNumberFormat="1" applyFont="1" applyFill="1" applyBorder="1" applyAlignment="1">
      <alignment horizontal="left"/>
    </xf>
    <xf numFmtId="0" fontId="8" fillId="0" borderId="33" xfId="2" applyNumberFormat="1" applyFont="1" applyFill="1" applyBorder="1" applyAlignment="1">
      <alignment horizontal="left"/>
    </xf>
    <xf numFmtId="49" fontId="6" fillId="0" borderId="33" xfId="2" applyNumberFormat="1" applyFont="1" applyFill="1" applyBorder="1" applyAlignment="1">
      <alignment horizontal="left"/>
    </xf>
    <xf numFmtId="49" fontId="5" fillId="0" borderId="33" xfId="2" applyNumberFormat="1" applyFont="1" applyFill="1" applyBorder="1" applyAlignment="1">
      <alignment horizontal="left"/>
    </xf>
    <xf numFmtId="0" fontId="4" fillId="0" borderId="33" xfId="2" applyNumberFormat="1" applyFont="1" applyFill="1" applyBorder="1" applyAlignment="1">
      <alignment horizontal="left"/>
    </xf>
    <xf numFmtId="49" fontId="4" fillId="0" borderId="33" xfId="2" applyNumberFormat="1" applyFont="1" applyFill="1" applyBorder="1" applyAlignment="1">
      <alignment horizontal="left"/>
    </xf>
    <xf numFmtId="173" fontId="27" fillId="2" borderId="33" xfId="0" applyNumberFormat="1" applyFont="1" applyFill="1" applyBorder="1" applyAlignment="1">
      <alignment horizontal="left" vertical="center"/>
    </xf>
    <xf numFmtId="0" fontId="27" fillId="2" borderId="33" xfId="0" applyFont="1" applyFill="1" applyBorder="1" applyAlignment="1">
      <alignment horizontal="left" vertical="center"/>
    </xf>
    <xf numFmtId="166" fontId="27" fillId="2" borderId="33" xfId="1" applyFont="1" applyFill="1" applyBorder="1" applyAlignment="1">
      <alignment horizontal="left" vertical="center"/>
    </xf>
    <xf numFmtId="0" fontId="3" fillId="8" borderId="33" xfId="2" applyNumberFormat="1" applyFont="1" applyFill="1" applyBorder="1" applyAlignment="1">
      <alignment horizontal="left"/>
    </xf>
    <xf numFmtId="0" fontId="5" fillId="8" borderId="33" xfId="2" applyNumberFormat="1" applyFont="1" applyFill="1" applyBorder="1" applyAlignment="1">
      <alignment horizontal="left"/>
    </xf>
    <xf numFmtId="0" fontId="3" fillId="0" borderId="33" xfId="2" applyNumberFormat="1" applyFont="1" applyFill="1" applyBorder="1" applyAlignment="1">
      <alignment horizontal="left"/>
    </xf>
    <xf numFmtId="0" fontId="2" fillId="0" borderId="33" xfId="2" applyNumberFormat="1" applyFont="1" applyFill="1" applyBorder="1" applyAlignment="1">
      <alignment horizontal="left"/>
    </xf>
    <xf numFmtId="49" fontId="2" fillId="0" borderId="33" xfId="2" applyNumberFormat="1" applyFont="1" applyFill="1" applyBorder="1" applyAlignment="1">
      <alignment horizontal="left"/>
    </xf>
    <xf numFmtId="0" fontId="5" fillId="0" borderId="33" xfId="2" applyNumberFormat="1" applyFont="1" applyFill="1" applyBorder="1" applyAlignment="1">
      <alignment horizontal="left"/>
    </xf>
    <xf numFmtId="0" fontId="2" fillId="8" borderId="33" xfId="2" applyNumberFormat="1" applyFont="1" applyFill="1" applyBorder="1" applyAlignment="1">
      <alignment horizontal="left"/>
    </xf>
    <xf numFmtId="49" fontId="2" fillId="8" borderId="33" xfId="2" applyNumberFormat="1" applyFont="1" applyFill="1" applyBorder="1" applyAlignment="1">
      <alignment horizontal="left"/>
    </xf>
    <xf numFmtId="49" fontId="11" fillId="12" borderId="33" xfId="2" applyNumberFormat="1" applyFont="1" applyFill="1" applyBorder="1"/>
    <xf numFmtId="49" fontId="0" fillId="12" borderId="33" xfId="2" applyNumberFormat="1" applyFont="1" applyFill="1" applyBorder="1"/>
    <xf numFmtId="49" fontId="11" fillId="12" borderId="46" xfId="2" applyNumberFormat="1" applyFont="1" applyFill="1" applyBorder="1"/>
    <xf numFmtId="0" fontId="0" fillId="12" borderId="0" xfId="0" applyFill="1" applyAlignment="1">
      <alignment horizontal="left" vertical="top"/>
    </xf>
    <xf numFmtId="49" fontId="8" fillId="12" borderId="33" xfId="2" applyNumberFormat="1" applyFont="1" applyFill="1" applyBorder="1"/>
    <xf numFmtId="49" fontId="8" fillId="12" borderId="46" xfId="2" applyNumberFormat="1" applyFont="1" applyFill="1" applyBorder="1"/>
    <xf numFmtId="0" fontId="0" fillId="12" borderId="33" xfId="0" applyFill="1" applyBorder="1" applyAlignment="1">
      <alignment horizontal="left" vertical="top"/>
    </xf>
    <xf numFmtId="0" fontId="32" fillId="12" borderId="33" xfId="0" applyFont="1" applyFill="1" applyBorder="1" applyAlignment="1">
      <alignment horizontal="center" vertical="center"/>
    </xf>
    <xf numFmtId="0" fontId="32" fillId="12" borderId="33" xfId="0" applyFont="1" applyFill="1" applyBorder="1" applyAlignment="1">
      <alignment horizontal="center" vertical="center" wrapText="1"/>
    </xf>
    <xf numFmtId="0" fontId="0" fillId="0" borderId="33" xfId="0" applyBorder="1" applyAlignment="1">
      <alignment horizontal="left" vertical="top"/>
    </xf>
    <xf numFmtId="0" fontId="23" fillId="12" borderId="33" xfId="0" applyFont="1" applyFill="1" applyBorder="1" applyAlignment="1">
      <alignment horizontal="left" vertical="top"/>
    </xf>
    <xf numFmtId="0" fontId="33" fillId="0" borderId="33" xfId="2" applyFont="1" applyFill="1" applyBorder="1" applyAlignment="1">
      <alignment horizontal="left" wrapText="1"/>
    </xf>
    <xf numFmtId="0" fontId="33" fillId="0" borderId="33" xfId="2" applyNumberFormat="1" applyFont="1" applyFill="1" applyBorder="1" applyAlignment="1"/>
    <xf numFmtId="49" fontId="0" fillId="12" borderId="33" xfId="0" applyNumberFormat="1" applyFill="1" applyBorder="1"/>
    <xf numFmtId="173" fontId="24" fillId="2" borderId="55" xfId="4" applyNumberFormat="1" applyFont="1" applyFill="1" applyBorder="1" applyAlignment="1">
      <alignment horizontal="left" vertical="center"/>
    </xf>
    <xf numFmtId="173" fontId="24" fillId="2" borderId="56" xfId="0" applyNumberFormat="1" applyFont="1" applyFill="1" applyBorder="1" applyAlignment="1">
      <alignment vertical="center" wrapText="1"/>
    </xf>
    <xf numFmtId="173" fontId="24" fillId="2" borderId="58" xfId="4" applyNumberFormat="1" applyFont="1" applyFill="1" applyBorder="1" applyAlignment="1">
      <alignment vertical="center" wrapText="1"/>
    </xf>
    <xf numFmtId="173" fontId="29" fillId="2" borderId="58" xfId="26" applyNumberFormat="1" applyFont="1" applyFill="1" applyBorder="1" applyAlignment="1">
      <alignment vertical="center" wrapText="1"/>
    </xf>
    <xf numFmtId="173" fontId="24" fillId="2" borderId="58" xfId="26" applyNumberFormat="1" applyFont="1" applyFill="1" applyBorder="1" applyAlignment="1">
      <alignment vertical="center" wrapText="1"/>
    </xf>
    <xf numFmtId="0" fontId="48" fillId="13" borderId="33" xfId="0" applyFont="1" applyFill="1" applyBorder="1"/>
    <xf numFmtId="10" fontId="48" fillId="13" borderId="33" xfId="0" applyNumberFormat="1" applyFont="1" applyFill="1" applyBorder="1"/>
    <xf numFmtId="9" fontId="49" fillId="14" borderId="33" xfId="29" applyFont="1" applyFill="1" applyBorder="1" applyAlignment="1">
      <alignment horizontal="center" wrapText="1"/>
    </xf>
    <xf numFmtId="0" fontId="49" fillId="14" borderId="33" xfId="4" applyFont="1" applyFill="1" applyBorder="1" applyAlignment="1">
      <alignment horizontal="center" wrapText="1"/>
    </xf>
    <xf numFmtId="166" fontId="49" fillId="14" borderId="33" xfId="1" applyFont="1" applyFill="1" applyBorder="1" applyAlignment="1">
      <alignment horizontal="center" wrapText="1"/>
    </xf>
    <xf numFmtId="49" fontId="49" fillId="14" borderId="33" xfId="4" applyNumberFormat="1" applyFont="1" applyFill="1" applyBorder="1" applyAlignment="1">
      <alignment horizontal="center" wrapText="1"/>
    </xf>
    <xf numFmtId="14" fontId="48" fillId="13" borderId="33" xfId="0" applyNumberFormat="1" applyFont="1" applyFill="1" applyBorder="1"/>
    <xf numFmtId="0" fontId="50" fillId="13" borderId="33" xfId="0" applyFont="1" applyFill="1" applyBorder="1"/>
    <xf numFmtId="0" fontId="0" fillId="15" borderId="0" xfId="0" applyFill="1"/>
    <xf numFmtId="14" fontId="0" fillId="0" borderId="33" xfId="0" applyNumberFormat="1" applyBorder="1"/>
    <xf numFmtId="166" fontId="0" fillId="0" borderId="33" xfId="1" applyFont="1" applyBorder="1"/>
    <xf numFmtId="10" fontId="0" fillId="0" borderId="33" xfId="0" applyNumberFormat="1" applyBorder="1"/>
    <xf numFmtId="9" fontId="0" fillId="0" borderId="33" xfId="29" applyFont="1" applyFill="1" applyBorder="1"/>
    <xf numFmtId="166" fontId="0" fillId="0" borderId="33" xfId="1" applyFont="1" applyFill="1" applyBorder="1"/>
    <xf numFmtId="176" fontId="0" fillId="0" borderId="33" xfId="0" applyNumberFormat="1" applyBorder="1"/>
    <xf numFmtId="0" fontId="23" fillId="0" borderId="0" xfId="0" applyFont="1" applyAlignment="1">
      <alignment horizontal="left" vertical="top"/>
    </xf>
    <xf numFmtId="49" fontId="23" fillId="12" borderId="33" xfId="0" applyNumberFormat="1" applyFont="1" applyFill="1" applyBorder="1"/>
    <xf numFmtId="14" fontId="0" fillId="0" borderId="33" xfId="0" applyNumberFormat="1" applyBorder="1" applyAlignment="1">
      <alignment horizontal="left" vertical="top"/>
    </xf>
    <xf numFmtId="0" fontId="30" fillId="0" borderId="33" xfId="0" applyFont="1" applyBorder="1" applyAlignment="1">
      <alignment horizontal="left" vertical="top"/>
    </xf>
    <xf numFmtId="0" fontId="32" fillId="5" borderId="33" xfId="0" applyFont="1" applyFill="1" applyBorder="1" applyAlignment="1">
      <alignment horizontal="center" vertical="center"/>
    </xf>
    <xf numFmtId="15" fontId="32" fillId="5" borderId="33" xfId="0" applyNumberFormat="1" applyFont="1" applyFill="1" applyBorder="1" applyAlignment="1">
      <alignment horizontal="center" vertical="center"/>
    </xf>
    <xf numFmtId="0" fontId="23" fillId="0" borderId="33" xfId="0" applyFont="1" applyBorder="1"/>
    <xf numFmtId="0" fontId="23" fillId="0" borderId="33" xfId="0" applyFont="1" applyBorder="1" applyAlignment="1">
      <alignment horizontal="left" vertical="top" wrapText="1"/>
    </xf>
    <xf numFmtId="0" fontId="30" fillId="0" borderId="33" xfId="0" applyFont="1" applyBorder="1" applyAlignment="1">
      <alignment horizontal="left" vertical="top" wrapText="1"/>
    </xf>
    <xf numFmtId="166" fontId="0" fillId="0" borderId="33" xfId="0" applyNumberFormat="1" applyBorder="1" applyAlignment="1">
      <alignment horizontal="left" vertical="top"/>
    </xf>
    <xf numFmtId="9" fontId="0" fillId="0" borderId="33" xfId="0" applyNumberFormat="1" applyBorder="1" applyAlignment="1">
      <alignment horizontal="left" vertical="top"/>
    </xf>
    <xf numFmtId="0" fontId="23" fillId="2" borderId="0" xfId="0" applyFont="1" applyFill="1" applyAlignment="1">
      <alignment horizontal="left" vertical="top" wrapText="1"/>
    </xf>
    <xf numFmtId="0" fontId="0" fillId="2" borderId="33" xfId="0" applyFill="1" applyBorder="1"/>
    <xf numFmtId="14" fontId="0" fillId="2" borderId="33" xfId="0" applyNumberFormat="1" applyFill="1" applyBorder="1"/>
    <xf numFmtId="0" fontId="0" fillId="2" borderId="33" xfId="0" applyFill="1" applyBorder="1" applyAlignment="1">
      <alignment horizontal="left" vertical="top"/>
    </xf>
    <xf numFmtId="0" fontId="0" fillId="2" borderId="0" xfId="0" applyFill="1" applyAlignment="1">
      <alignment horizontal="left" vertical="top"/>
    </xf>
    <xf numFmtId="173" fontId="42" fillId="0" borderId="0" xfId="0" applyNumberFormat="1" applyFont="1" applyAlignment="1">
      <alignment horizontal="left" vertical="center"/>
    </xf>
    <xf numFmtId="177" fontId="27" fillId="2" borderId="0" xfId="0" applyNumberFormat="1" applyFont="1" applyFill="1" applyAlignment="1">
      <alignment horizontal="left" vertical="center"/>
    </xf>
    <xf numFmtId="0" fontId="51" fillId="0" borderId="33" xfId="0" applyFont="1" applyBorder="1" applyAlignment="1">
      <alignment horizontal="center" vertical="top"/>
    </xf>
    <xf numFmtId="0" fontId="51" fillId="5" borderId="33" xfId="0" applyFont="1" applyFill="1" applyBorder="1" applyAlignment="1">
      <alignment horizontal="center" vertical="top"/>
    </xf>
    <xf numFmtId="49" fontId="51" fillId="0" borderId="33" xfId="0" applyNumberFormat="1" applyFont="1" applyBorder="1" applyAlignment="1">
      <alignment horizontal="center" vertical="top"/>
    </xf>
    <xf numFmtId="49" fontId="51" fillId="5" borderId="33" xfId="0" applyNumberFormat="1" applyFont="1" applyFill="1" applyBorder="1" applyAlignment="1">
      <alignment horizontal="center" vertical="top"/>
    </xf>
    <xf numFmtId="20" fontId="51" fillId="0" borderId="33" xfId="0" applyNumberFormat="1" applyFont="1" applyBorder="1" applyAlignment="1">
      <alignment horizontal="center" vertical="top"/>
    </xf>
    <xf numFmtId="20" fontId="0" fillId="0" borderId="33" xfId="0" applyNumberFormat="1" applyBorder="1"/>
    <xf numFmtId="0" fontId="24" fillId="0" borderId="20" xfId="4" applyFont="1" applyBorder="1" applyAlignment="1">
      <alignment horizontal="left" vertical="top"/>
    </xf>
    <xf numFmtId="167" fontId="24" fillId="0" borderId="33" xfId="4" applyNumberFormat="1" applyFont="1" applyBorder="1" applyAlignment="1">
      <alignment horizontal="right" vertical="top" wrapText="1" indent="1"/>
    </xf>
    <xf numFmtId="0" fontId="28" fillId="2" borderId="1" xfId="4" applyFont="1" applyFill="1" applyBorder="1" applyAlignment="1">
      <alignment vertical="top" wrapText="1"/>
    </xf>
    <xf numFmtId="0" fontId="26" fillId="2" borderId="41" xfId="4" applyFont="1" applyFill="1" applyBorder="1" applyAlignment="1">
      <alignment vertical="top" wrapText="1"/>
    </xf>
    <xf numFmtId="0" fontId="28" fillId="2" borderId="41" xfId="4" applyFont="1" applyFill="1" applyBorder="1" applyAlignment="1">
      <alignment vertical="top" wrapText="1"/>
    </xf>
    <xf numFmtId="0" fontId="26" fillId="2" borderId="38" xfId="4" applyFont="1" applyFill="1" applyBorder="1" applyAlignment="1">
      <alignment vertical="top" wrapText="1"/>
    </xf>
    <xf numFmtId="0" fontId="26" fillId="2" borderId="39" xfId="4" applyFont="1" applyFill="1" applyBorder="1" applyAlignment="1">
      <alignment vertical="top" wrapText="1"/>
    </xf>
    <xf numFmtId="0" fontId="28" fillId="2" borderId="43" xfId="4" applyFont="1" applyFill="1" applyBorder="1" applyAlignment="1">
      <alignment vertical="top" wrapText="1"/>
    </xf>
    <xf numFmtId="0" fontId="24" fillId="2" borderId="2" xfId="4" applyFont="1" applyFill="1" applyBorder="1" applyAlignment="1">
      <alignment wrapText="1"/>
    </xf>
    <xf numFmtId="0" fontId="24" fillId="2" borderId="3" xfId="4" applyFont="1" applyFill="1" applyBorder="1" applyAlignment="1">
      <alignment wrapText="1"/>
    </xf>
    <xf numFmtId="0" fontId="24" fillId="2" borderId="0" xfId="4" applyFont="1" applyFill="1" applyAlignment="1">
      <alignment wrapText="1"/>
    </xf>
    <xf numFmtId="0" fontId="26" fillId="2" borderId="1" xfId="4" applyFont="1" applyFill="1" applyBorder="1" applyAlignment="1">
      <alignment wrapText="1"/>
    </xf>
    <xf numFmtId="0" fontId="29" fillId="2" borderId="10" xfId="4" applyFont="1" applyFill="1" applyBorder="1" applyAlignment="1">
      <alignment wrapText="1"/>
    </xf>
    <xf numFmtId="0" fontId="29" fillId="2" borderId="0" xfId="4" applyFont="1" applyFill="1" applyAlignment="1">
      <alignment wrapText="1"/>
    </xf>
    <xf numFmtId="0" fontId="29" fillId="2" borderId="11" xfId="4" applyFont="1" applyFill="1" applyBorder="1" applyAlignment="1">
      <alignment wrapText="1"/>
    </xf>
    <xf numFmtId="0" fontId="26" fillId="2" borderId="21" xfId="4" applyFont="1" applyFill="1" applyBorder="1" applyAlignment="1">
      <alignment wrapText="1"/>
    </xf>
    <xf numFmtId="0" fontId="24" fillId="2" borderId="22" xfId="4" applyFont="1" applyFill="1" applyBorder="1" applyAlignment="1">
      <alignment wrapText="1"/>
    </xf>
    <xf numFmtId="0" fontId="29" fillId="0" borderId="0" xfId="4" applyFont="1" applyAlignment="1">
      <alignment wrapText="1"/>
    </xf>
    <xf numFmtId="0" fontId="29" fillId="0" borderId="5" xfId="4" applyFont="1" applyBorder="1" applyAlignment="1">
      <alignment wrapText="1"/>
    </xf>
    <xf numFmtId="0" fontId="32" fillId="4" borderId="46" xfId="5" applyFont="1" applyFill="1" applyBorder="1" applyAlignment="1">
      <alignment horizontal="center" vertical="top"/>
    </xf>
    <xf numFmtId="0" fontId="32" fillId="4" borderId="44" xfId="5" applyFont="1" applyFill="1" applyBorder="1" applyAlignment="1">
      <alignment horizontal="center" vertical="top"/>
    </xf>
    <xf numFmtId="0" fontId="32" fillId="4" borderId="47" xfId="5" applyFont="1" applyFill="1" applyBorder="1" applyAlignment="1">
      <alignment horizontal="center" vertical="top"/>
    </xf>
    <xf numFmtId="0" fontId="32" fillId="4" borderId="48" xfId="5" applyFont="1" applyFill="1" applyBorder="1" applyAlignment="1">
      <alignment horizontal="center" vertical="top"/>
    </xf>
    <xf numFmtId="0" fontId="32" fillId="4" borderId="49" xfId="5" applyFont="1" applyFill="1" applyBorder="1" applyAlignment="1">
      <alignment horizontal="center" vertical="top"/>
    </xf>
    <xf numFmtId="0" fontId="24" fillId="2" borderId="12" xfId="4" applyFont="1" applyFill="1" applyBorder="1" applyAlignment="1">
      <alignment horizontal="left" wrapText="1"/>
    </xf>
    <xf numFmtId="0" fontId="24" fillId="2" borderId="13" xfId="4" applyFont="1" applyFill="1" applyBorder="1" applyAlignment="1">
      <alignment horizontal="left" wrapText="1"/>
    </xf>
    <xf numFmtId="0" fontId="24" fillId="2" borderId="14" xfId="4" applyFont="1" applyFill="1" applyBorder="1" applyAlignment="1">
      <alignment horizontal="left" wrapText="1"/>
    </xf>
    <xf numFmtId="0" fontId="24" fillId="2" borderId="19" xfId="4" applyFont="1" applyFill="1" applyBorder="1" applyAlignment="1">
      <alignment horizontal="left" wrapText="1"/>
    </xf>
    <xf numFmtId="0" fontId="24" fillId="2" borderId="5" xfId="4" applyFont="1" applyFill="1" applyBorder="1" applyAlignment="1">
      <alignment horizontal="left" wrapText="1"/>
    </xf>
    <xf numFmtId="0" fontId="24" fillId="2" borderId="6" xfId="4" applyFont="1" applyFill="1" applyBorder="1" applyAlignment="1">
      <alignment horizontal="left" wrapText="1"/>
    </xf>
    <xf numFmtId="0" fontId="25" fillId="2" borderId="15" xfId="4" applyFont="1" applyFill="1" applyBorder="1" applyAlignment="1">
      <alignment horizontal="center" vertical="top" wrapText="1"/>
    </xf>
    <xf numFmtId="0" fontId="25" fillId="2" borderId="16" xfId="4" applyFont="1" applyFill="1" applyBorder="1" applyAlignment="1">
      <alignment horizontal="center" vertical="top" wrapText="1"/>
    </xf>
    <xf numFmtId="0" fontId="25" fillId="2" borderId="17" xfId="4" applyFont="1" applyFill="1" applyBorder="1" applyAlignment="1">
      <alignment horizontal="center" vertical="top" wrapText="1"/>
    </xf>
    <xf numFmtId="0" fontId="26" fillId="2" borderId="15" xfId="4" applyFont="1" applyFill="1" applyBorder="1" applyAlignment="1">
      <alignment horizontal="left" vertical="top" wrapText="1" indent="8"/>
    </xf>
    <xf numFmtId="0" fontId="26" fillId="2" borderId="16" xfId="4" applyFont="1" applyFill="1" applyBorder="1" applyAlignment="1">
      <alignment horizontal="left" vertical="top" wrapText="1" indent="8"/>
    </xf>
    <xf numFmtId="0" fontId="26" fillId="2" borderId="17" xfId="4" applyFont="1" applyFill="1" applyBorder="1" applyAlignment="1">
      <alignment horizontal="left" vertical="top" wrapText="1" indent="8"/>
    </xf>
    <xf numFmtId="0" fontId="26" fillId="2" borderId="35" xfId="4" applyFont="1" applyFill="1" applyBorder="1" applyAlignment="1">
      <alignment horizontal="left" vertical="top" wrapText="1" indent="2"/>
    </xf>
    <xf numFmtId="0" fontId="24" fillId="2" borderId="36" xfId="4" applyFont="1" applyFill="1" applyBorder="1" applyAlignment="1">
      <alignment horizontal="left" vertical="top" wrapText="1" indent="2"/>
    </xf>
    <xf numFmtId="0" fontId="24" fillId="2" borderId="37" xfId="4" applyFont="1" applyFill="1" applyBorder="1" applyAlignment="1">
      <alignment horizontal="left" vertical="top" wrapText="1" indent="2"/>
    </xf>
    <xf numFmtId="0" fontId="28" fillId="2" borderId="1" xfId="4" applyFont="1" applyFill="1" applyBorder="1" applyAlignment="1">
      <alignment horizontal="left" vertical="center" wrapText="1" indent="1"/>
    </xf>
    <xf numFmtId="0" fontId="28" fillId="2" borderId="2" xfId="4" applyFont="1" applyFill="1" applyBorder="1" applyAlignment="1">
      <alignment horizontal="left" vertical="center" wrapText="1" indent="1"/>
    </xf>
    <xf numFmtId="0" fontId="26" fillId="2" borderId="2" xfId="4" applyFont="1" applyFill="1" applyBorder="1" applyAlignment="1">
      <alignment horizontal="left" vertical="center" wrapText="1"/>
    </xf>
    <xf numFmtId="0" fontId="26" fillId="2" borderId="3" xfId="4" applyFont="1" applyFill="1" applyBorder="1" applyAlignment="1">
      <alignment horizontal="left" vertical="center" wrapText="1"/>
    </xf>
    <xf numFmtId="0" fontId="26" fillId="2" borderId="1" xfId="4" applyFont="1" applyFill="1" applyBorder="1" applyAlignment="1">
      <alignment horizontal="left" vertical="center" wrapText="1" indent="1"/>
    </xf>
    <xf numFmtId="0" fontId="24" fillId="2" borderId="2" xfId="4" applyFont="1" applyFill="1" applyBorder="1" applyAlignment="1">
      <alignment horizontal="left" vertical="center" wrapText="1" indent="1"/>
    </xf>
    <xf numFmtId="0" fontId="24" fillId="2" borderId="3" xfId="4" applyFont="1" applyFill="1" applyBorder="1" applyAlignment="1">
      <alignment horizontal="left" vertical="center" wrapText="1" indent="1"/>
    </xf>
    <xf numFmtId="0" fontId="24" fillId="2" borderId="10" xfId="4" applyFont="1" applyFill="1" applyBorder="1" applyAlignment="1">
      <alignment horizontal="left" vertical="center" wrapText="1" indent="1"/>
    </xf>
    <xf numFmtId="0" fontId="24" fillId="2" borderId="0" xfId="4" applyFont="1" applyFill="1" applyAlignment="1">
      <alignment horizontal="left" vertical="center" wrapText="1" indent="1"/>
    </xf>
    <xf numFmtId="0" fontId="24" fillId="2" borderId="11" xfId="4" applyFont="1" applyFill="1" applyBorder="1" applyAlignment="1">
      <alignment horizontal="left" vertical="center" wrapText="1" indent="1"/>
    </xf>
    <xf numFmtId="0" fontId="24" fillId="2" borderId="4" xfId="4" applyFont="1" applyFill="1" applyBorder="1" applyAlignment="1">
      <alignment horizontal="left" vertical="center" wrapText="1" indent="1"/>
    </xf>
    <xf numFmtId="0" fontId="24" fillId="2" borderId="5" xfId="4" applyFont="1" applyFill="1" applyBorder="1" applyAlignment="1">
      <alignment horizontal="left" vertical="center" wrapText="1" indent="1"/>
    </xf>
    <xf numFmtId="0" fontId="24" fillId="2" borderId="6" xfId="4" applyFont="1" applyFill="1" applyBorder="1" applyAlignment="1">
      <alignment horizontal="left" vertical="center" wrapText="1" indent="1"/>
    </xf>
    <xf numFmtId="0" fontId="26" fillId="2" borderId="21" xfId="4" applyFont="1" applyFill="1" applyBorder="1" applyAlignment="1">
      <alignment horizontal="left" wrapText="1"/>
    </xf>
    <xf numFmtId="0" fontId="24" fillId="2" borderId="2" xfId="4" applyFont="1" applyFill="1" applyBorder="1" applyAlignment="1">
      <alignment horizontal="left" wrapText="1"/>
    </xf>
    <xf numFmtId="0" fontId="24" fillId="2" borderId="22" xfId="4" applyFont="1" applyFill="1" applyBorder="1" applyAlignment="1">
      <alignment horizontal="left" wrapText="1"/>
    </xf>
    <xf numFmtId="0" fontId="24" fillId="2" borderId="0" xfId="4" applyFont="1" applyFill="1" applyAlignment="1">
      <alignment horizontal="left" wrapText="1"/>
    </xf>
    <xf numFmtId="0" fontId="24" fillId="2" borderId="11" xfId="4" applyFont="1" applyFill="1" applyBorder="1" applyAlignment="1">
      <alignment horizontal="left" wrapText="1"/>
    </xf>
    <xf numFmtId="0" fontId="26" fillId="2" borderId="41" xfId="4" applyFont="1" applyFill="1" applyBorder="1" applyAlignment="1">
      <alignment horizontal="left" vertical="top" wrapText="1" indent="2"/>
    </xf>
    <xf numFmtId="0" fontId="24" fillId="2" borderId="0" xfId="4" applyFont="1" applyFill="1" applyAlignment="1">
      <alignment horizontal="left" vertical="top" wrapText="1" indent="2"/>
    </xf>
    <xf numFmtId="0" fontId="24" fillId="2" borderId="42" xfId="4" applyFont="1" applyFill="1" applyBorder="1" applyAlignment="1">
      <alignment horizontal="left" vertical="top" wrapText="1" indent="2"/>
    </xf>
    <xf numFmtId="0" fontId="29" fillId="2" borderId="10" xfId="4" applyFont="1" applyFill="1" applyBorder="1" applyAlignment="1">
      <alignment horizontal="left"/>
    </xf>
    <xf numFmtId="0" fontId="29" fillId="2" borderId="0" xfId="4" applyFont="1" applyFill="1" applyAlignment="1">
      <alignment horizontal="left"/>
    </xf>
    <xf numFmtId="0" fontId="26" fillId="2" borderId="41" xfId="4" applyFont="1" applyFill="1" applyBorder="1" applyAlignment="1">
      <alignment horizontal="left" vertical="top" wrapText="1" indent="10"/>
    </xf>
    <xf numFmtId="0" fontId="26" fillId="2" borderId="0" xfId="4" applyFont="1" applyFill="1" applyAlignment="1">
      <alignment horizontal="left" vertical="top" wrapText="1" indent="10"/>
    </xf>
    <xf numFmtId="0" fontId="26" fillId="2" borderId="42" xfId="4" applyFont="1" applyFill="1" applyBorder="1" applyAlignment="1">
      <alignment horizontal="left" vertical="top" wrapText="1" indent="10"/>
    </xf>
    <xf numFmtId="0" fontId="28" fillId="2" borderId="10" xfId="4" applyFont="1" applyFill="1" applyBorder="1" applyAlignment="1">
      <alignment horizontal="left" vertical="top" wrapText="1" indent="1"/>
    </xf>
    <xf numFmtId="0" fontId="28" fillId="2" borderId="0" xfId="4" applyFont="1" applyFill="1" applyAlignment="1">
      <alignment horizontal="left" vertical="top" wrapText="1" indent="1"/>
    </xf>
    <xf numFmtId="1" fontId="24" fillId="2" borderId="0" xfId="4" quotePrefix="1" applyNumberFormat="1" applyFont="1" applyFill="1" applyAlignment="1">
      <alignment horizontal="left" vertical="center" wrapText="1"/>
    </xf>
    <xf numFmtId="1" fontId="24" fillId="2" borderId="0" xfId="4" applyNumberFormat="1" applyFont="1" applyFill="1" applyAlignment="1">
      <alignment horizontal="left" vertical="center" wrapText="1"/>
    </xf>
    <xf numFmtId="1" fontId="24" fillId="2" borderId="11" xfId="4" applyNumberFormat="1" applyFont="1" applyFill="1" applyBorder="1" applyAlignment="1">
      <alignment horizontal="left" vertical="center" wrapText="1"/>
    </xf>
    <xf numFmtId="0" fontId="24" fillId="2" borderId="10" xfId="4" applyFont="1" applyFill="1" applyBorder="1" applyAlignment="1">
      <alignment horizontal="left" vertical="center" wrapText="1"/>
    </xf>
    <xf numFmtId="0" fontId="24" fillId="2" borderId="0" xfId="4" applyFont="1" applyFill="1" applyAlignment="1">
      <alignment horizontal="left" vertical="center" wrapText="1"/>
    </xf>
    <xf numFmtId="0" fontId="24" fillId="2" borderId="11" xfId="4" applyFont="1" applyFill="1" applyBorder="1" applyAlignment="1">
      <alignment horizontal="left" vertical="center" wrapText="1"/>
    </xf>
    <xf numFmtId="0" fontId="26" fillId="2" borderId="38" xfId="4" applyFont="1" applyFill="1" applyBorder="1" applyAlignment="1">
      <alignment horizontal="left" vertical="top" wrapText="1" indent="10"/>
    </xf>
    <xf numFmtId="0" fontId="26" fillId="2" borderId="39" xfId="4" applyFont="1" applyFill="1" applyBorder="1" applyAlignment="1">
      <alignment horizontal="left" vertical="top" wrapText="1" indent="10"/>
    </xf>
    <xf numFmtId="0" fontId="26" fillId="2" borderId="40" xfId="4" applyFont="1" applyFill="1" applyBorder="1" applyAlignment="1">
      <alignment horizontal="left" vertical="top" wrapText="1" indent="10"/>
    </xf>
    <xf numFmtId="0" fontId="24" fillId="2" borderId="4" xfId="4" applyFont="1" applyFill="1" applyBorder="1" applyAlignment="1">
      <alignment horizontal="left" wrapText="1"/>
    </xf>
    <xf numFmtId="0" fontId="24" fillId="2" borderId="1" xfId="4" applyFont="1" applyFill="1" applyBorder="1" applyAlignment="1">
      <alignment horizontal="left" wrapText="1"/>
    </xf>
    <xf numFmtId="0" fontId="24" fillId="2" borderId="3" xfId="4" applyFont="1" applyFill="1" applyBorder="1" applyAlignment="1">
      <alignment horizontal="left" wrapText="1"/>
    </xf>
    <xf numFmtId="0" fontId="24" fillId="2" borderId="10" xfId="4" applyFont="1" applyFill="1" applyBorder="1" applyAlignment="1">
      <alignment horizontal="left" wrapText="1"/>
    </xf>
    <xf numFmtId="0" fontId="26" fillId="2" borderId="1" xfId="4" applyFont="1" applyFill="1" applyBorder="1" applyAlignment="1">
      <alignment horizontal="left" wrapText="1"/>
    </xf>
    <xf numFmtId="0" fontId="28" fillId="2" borderId="43" xfId="4" applyFont="1" applyFill="1" applyBorder="1" applyAlignment="1">
      <alignment horizontal="center" wrapText="1"/>
    </xf>
    <xf numFmtId="0" fontId="28" fillId="2" borderId="44" xfId="4" applyFont="1" applyFill="1" applyBorder="1" applyAlignment="1">
      <alignment horizontal="center" wrapText="1"/>
    </xf>
    <xf numFmtId="0" fontId="28" fillId="2" borderId="45" xfId="4" applyFont="1" applyFill="1" applyBorder="1" applyAlignment="1">
      <alignment horizontal="center" wrapText="1"/>
    </xf>
    <xf numFmtId="0" fontId="26" fillId="2" borderId="21" xfId="4" applyFont="1" applyFill="1" applyBorder="1" applyAlignment="1">
      <alignment horizontal="left" vertical="center" wrapText="1"/>
    </xf>
    <xf numFmtId="0" fontId="26" fillId="2" borderId="22" xfId="4" applyFont="1" applyFill="1" applyBorder="1" applyAlignment="1">
      <alignment horizontal="left" vertical="center" wrapText="1"/>
    </xf>
    <xf numFmtId="0" fontId="26" fillId="2" borderId="0" xfId="4" applyFont="1" applyFill="1" applyAlignment="1">
      <alignment horizontal="left" vertical="center" wrapText="1"/>
    </xf>
    <xf numFmtId="0" fontId="26" fillId="2" borderId="19" xfId="4" applyFont="1" applyFill="1" applyBorder="1" applyAlignment="1">
      <alignment horizontal="left" vertical="center" wrapText="1"/>
    </xf>
    <xf numFmtId="0" fontId="26" fillId="2" borderId="5" xfId="4" applyFont="1" applyFill="1" applyBorder="1" applyAlignment="1">
      <alignment horizontal="left" vertical="center" wrapText="1"/>
    </xf>
    <xf numFmtId="0" fontId="26" fillId="2" borderId="35" xfId="4" applyFont="1" applyFill="1" applyBorder="1" applyAlignment="1">
      <alignment horizontal="center" vertical="top" wrapText="1"/>
    </xf>
    <xf numFmtId="0" fontId="26" fillId="2" borderId="36" xfId="4" applyFont="1" applyFill="1" applyBorder="1" applyAlignment="1">
      <alignment horizontal="center" vertical="top" wrapText="1"/>
    </xf>
    <xf numFmtId="0" fontId="26" fillId="2" borderId="37" xfId="4" applyFont="1" applyFill="1" applyBorder="1" applyAlignment="1">
      <alignment horizontal="center" vertical="top" wrapText="1"/>
    </xf>
    <xf numFmtId="0" fontId="26" fillId="2" borderId="38" xfId="4" applyFont="1" applyFill="1" applyBorder="1" applyAlignment="1">
      <alignment horizontal="center" vertical="top" wrapText="1"/>
    </xf>
    <xf numFmtId="0" fontId="26" fillId="2" borderId="39" xfId="4" applyFont="1" applyFill="1" applyBorder="1" applyAlignment="1">
      <alignment horizontal="center" vertical="top" wrapText="1"/>
    </xf>
    <xf numFmtId="0" fontId="26" fillId="2" borderId="40" xfId="4" applyFont="1" applyFill="1" applyBorder="1" applyAlignment="1">
      <alignment horizontal="center" vertical="top" wrapText="1"/>
    </xf>
    <xf numFmtId="0" fontId="28" fillId="2" borderId="11" xfId="4" applyFont="1" applyFill="1" applyBorder="1" applyAlignment="1">
      <alignment horizontal="left" vertical="top" wrapText="1" indent="1"/>
    </xf>
    <xf numFmtId="0" fontId="28" fillId="2" borderId="1" xfId="4" applyFont="1" applyFill="1" applyBorder="1" applyAlignment="1">
      <alignment horizontal="left" wrapText="1"/>
    </xf>
    <xf numFmtId="0" fontId="26" fillId="2" borderId="10" xfId="4" applyFont="1" applyFill="1" applyBorder="1" applyAlignment="1">
      <alignment horizontal="left" vertical="top" wrapText="1"/>
    </xf>
    <xf numFmtId="0" fontId="26" fillId="2" borderId="0" xfId="4" applyFont="1" applyFill="1" applyAlignment="1">
      <alignment horizontal="left" vertical="top" wrapText="1"/>
    </xf>
    <xf numFmtId="0" fontId="26" fillId="2" borderId="11" xfId="4" applyFont="1" applyFill="1" applyBorder="1" applyAlignment="1">
      <alignment horizontal="left" vertical="top" wrapText="1"/>
    </xf>
    <xf numFmtId="0" fontId="26" fillId="2" borderId="4" xfId="4" applyFont="1" applyFill="1" applyBorder="1" applyAlignment="1">
      <alignment horizontal="left" vertical="top" wrapText="1"/>
    </xf>
    <xf numFmtId="0" fontId="26" fillId="2" borderId="5" xfId="4" applyFont="1" applyFill="1" applyBorder="1" applyAlignment="1">
      <alignment horizontal="left" vertical="top" wrapText="1"/>
    </xf>
    <xf numFmtId="0" fontId="26" fillId="2" borderId="6" xfId="4" applyFont="1" applyFill="1" applyBorder="1" applyAlignment="1">
      <alignment horizontal="left" vertical="top" wrapText="1"/>
    </xf>
    <xf numFmtId="0" fontId="24" fillId="2" borderId="2" xfId="4" applyFont="1" applyFill="1" applyBorder="1" applyAlignment="1">
      <alignment horizontal="left" vertical="center" wrapText="1"/>
    </xf>
    <xf numFmtId="0" fontId="24" fillId="2" borderId="3" xfId="4" applyFont="1" applyFill="1" applyBorder="1" applyAlignment="1">
      <alignment horizontal="left" vertical="center" wrapText="1"/>
    </xf>
    <xf numFmtId="0" fontId="24" fillId="2" borderId="22" xfId="4" applyFont="1" applyFill="1" applyBorder="1" applyAlignment="1">
      <alignment horizontal="left" vertical="center" wrapText="1"/>
    </xf>
    <xf numFmtId="0" fontId="24" fillId="2" borderId="19" xfId="4" applyFont="1" applyFill="1" applyBorder="1" applyAlignment="1">
      <alignment horizontal="left" vertical="center" wrapText="1"/>
    </xf>
    <xf numFmtId="0" fontId="24" fillId="2" borderId="5" xfId="4" applyFont="1" applyFill="1" applyBorder="1" applyAlignment="1">
      <alignment horizontal="left" vertical="center" wrapText="1"/>
    </xf>
    <xf numFmtId="0" fontId="24" fillId="2" borderId="6" xfId="4" applyFont="1" applyFill="1" applyBorder="1" applyAlignment="1">
      <alignment horizontal="left" vertical="center" wrapText="1"/>
    </xf>
    <xf numFmtId="0" fontId="28" fillId="2" borderId="4" xfId="4" applyFont="1" applyFill="1" applyBorder="1" applyAlignment="1">
      <alignment horizontal="left" vertical="top" wrapText="1" indent="1"/>
    </xf>
    <xf numFmtId="0" fontId="28" fillId="2" borderId="5" xfId="4" applyFont="1" applyFill="1" applyBorder="1" applyAlignment="1">
      <alignment horizontal="left" vertical="top" wrapText="1" indent="1"/>
    </xf>
    <xf numFmtId="0" fontId="28" fillId="2" borderId="6" xfId="4" applyFont="1" applyFill="1" applyBorder="1" applyAlignment="1">
      <alignment horizontal="left" vertical="top" wrapText="1" indent="1"/>
    </xf>
    <xf numFmtId="0" fontId="24" fillId="2" borderId="21" xfId="4" applyFont="1" applyFill="1" applyBorder="1" applyAlignment="1">
      <alignment horizontal="left" wrapText="1"/>
    </xf>
    <xf numFmtId="0" fontId="28" fillId="2" borderId="7" xfId="4" applyFont="1" applyFill="1" applyBorder="1" applyAlignment="1">
      <alignment horizontal="left" vertical="top" wrapText="1" indent="1"/>
    </xf>
    <xf numFmtId="0" fontId="28" fillId="2" borderId="8" xfId="4" applyFont="1" applyFill="1" applyBorder="1" applyAlignment="1">
      <alignment horizontal="left" vertical="top" wrapText="1" indent="1"/>
    </xf>
    <xf numFmtId="0" fontId="28" fillId="2" borderId="9" xfId="4" applyFont="1" applyFill="1" applyBorder="1" applyAlignment="1">
      <alignment horizontal="left" vertical="top" wrapText="1" indent="1"/>
    </xf>
    <xf numFmtId="0" fontId="28" fillId="2" borderId="1" xfId="4" applyFont="1" applyFill="1" applyBorder="1" applyAlignment="1">
      <alignment horizontal="left" vertical="top" wrapText="1" indent="1"/>
    </xf>
    <xf numFmtId="0" fontId="28" fillId="2" borderId="2" xfId="4" applyFont="1" applyFill="1" applyBorder="1" applyAlignment="1">
      <alignment horizontal="left" vertical="top" wrapText="1" indent="1"/>
    </xf>
    <xf numFmtId="0" fontId="28" fillId="2" borderId="3" xfId="4" applyFont="1" applyFill="1" applyBorder="1" applyAlignment="1">
      <alignment horizontal="left" vertical="top" wrapText="1" indent="1"/>
    </xf>
    <xf numFmtId="0" fontId="28" fillId="2" borderId="34" xfId="4" applyFont="1" applyFill="1" applyBorder="1" applyAlignment="1">
      <alignment horizontal="center" vertical="top" wrapText="1"/>
    </xf>
    <xf numFmtId="0" fontId="28" fillId="2" borderId="33" xfId="4" applyFont="1" applyFill="1" applyBorder="1" applyAlignment="1">
      <alignment horizontal="center" vertical="top" wrapText="1"/>
    </xf>
    <xf numFmtId="0" fontId="28" fillId="2" borderId="33" xfId="4" applyFont="1" applyFill="1" applyBorder="1" applyAlignment="1">
      <alignment horizontal="left" vertical="top" wrapText="1" indent="4"/>
    </xf>
    <xf numFmtId="0" fontId="28" fillId="2" borderId="46" xfId="4" applyFont="1" applyFill="1" applyBorder="1" applyAlignment="1">
      <alignment horizontal="center" vertical="top" wrapText="1"/>
    </xf>
    <xf numFmtId="0" fontId="28" fillId="2" borderId="44" xfId="4" applyFont="1" applyFill="1" applyBorder="1" applyAlignment="1">
      <alignment horizontal="center" vertical="top" wrapText="1"/>
    </xf>
    <xf numFmtId="0" fontId="28" fillId="2" borderId="47" xfId="4" applyFont="1" applyFill="1" applyBorder="1" applyAlignment="1">
      <alignment horizontal="center" vertical="top" wrapText="1"/>
    </xf>
    <xf numFmtId="0" fontId="28" fillId="2" borderId="33" xfId="4" applyFont="1" applyFill="1" applyBorder="1" applyAlignment="1">
      <alignment horizontal="left" vertical="top" wrapText="1" indent="2"/>
    </xf>
    <xf numFmtId="0" fontId="28" fillId="2" borderId="33" xfId="4" applyFont="1" applyFill="1" applyBorder="1" applyAlignment="1">
      <alignment horizontal="left" vertical="top" wrapText="1" indent="3"/>
    </xf>
    <xf numFmtId="0" fontId="24" fillId="2" borderId="34" xfId="4" applyFont="1" applyFill="1" applyBorder="1" applyAlignment="1">
      <alignment horizontal="left" vertical="top" wrapText="1"/>
    </xf>
    <xf numFmtId="0" fontId="24" fillId="2" borderId="33" xfId="4" applyFont="1" applyFill="1" applyBorder="1" applyAlignment="1">
      <alignment horizontal="left" vertical="top" wrapText="1"/>
    </xf>
    <xf numFmtId="0" fontId="26" fillId="2" borderId="33" xfId="4" applyFont="1" applyFill="1" applyBorder="1" applyAlignment="1">
      <alignment horizontal="left" vertical="top" wrapText="1" indent="1"/>
    </xf>
    <xf numFmtId="9" fontId="24" fillId="2" borderId="46" xfId="4" applyNumberFormat="1" applyFont="1" applyFill="1" applyBorder="1" applyAlignment="1">
      <alignment horizontal="center" vertical="top" wrapText="1"/>
    </xf>
    <xf numFmtId="9" fontId="24" fillId="2" borderId="44" xfId="4" applyNumberFormat="1" applyFont="1" applyFill="1" applyBorder="1" applyAlignment="1">
      <alignment horizontal="center" vertical="top" wrapText="1"/>
    </xf>
    <xf numFmtId="9" fontId="24" fillId="2" borderId="47" xfId="4" applyNumberFormat="1" applyFont="1" applyFill="1" applyBorder="1" applyAlignment="1">
      <alignment horizontal="center" vertical="top" wrapText="1"/>
    </xf>
    <xf numFmtId="169" fontId="24" fillId="2" borderId="33" xfId="1" applyNumberFormat="1" applyFont="1" applyFill="1" applyBorder="1" applyAlignment="1">
      <alignment horizontal="center" vertical="top" wrapText="1"/>
    </xf>
    <xf numFmtId="9" fontId="24" fillId="2" borderId="33" xfId="4" applyNumberFormat="1" applyFont="1" applyFill="1" applyBorder="1" applyAlignment="1">
      <alignment horizontal="right" vertical="top" wrapText="1" indent="1"/>
    </xf>
    <xf numFmtId="3" fontId="24" fillId="2" borderId="33" xfId="4" applyNumberFormat="1" applyFont="1" applyFill="1" applyBorder="1" applyAlignment="1">
      <alignment horizontal="center" vertical="top" wrapText="1"/>
    </xf>
    <xf numFmtId="9" fontId="26" fillId="2" borderId="33" xfId="4" applyNumberFormat="1" applyFont="1" applyFill="1" applyBorder="1" applyAlignment="1">
      <alignment horizontal="right" vertical="top" wrapText="1" indent="1"/>
    </xf>
    <xf numFmtId="0" fontId="26" fillId="2" borderId="33" xfId="4" applyFont="1" applyFill="1" applyBorder="1" applyAlignment="1">
      <alignment horizontal="right" vertical="top" wrapText="1" indent="1"/>
    </xf>
    <xf numFmtId="0" fontId="24" fillId="2" borderId="22" xfId="4" applyFont="1" applyFill="1" applyBorder="1" applyAlignment="1">
      <alignment horizontal="left" vertical="top" wrapText="1"/>
    </xf>
    <xf numFmtId="0" fontId="24" fillId="2" borderId="0" xfId="4" applyFont="1" applyFill="1" applyAlignment="1">
      <alignment horizontal="left" vertical="top" wrapText="1"/>
    </xf>
    <xf numFmtId="0" fontId="24" fillId="2" borderId="11" xfId="4" applyFont="1" applyFill="1" applyBorder="1" applyAlignment="1">
      <alignment horizontal="left" vertical="top" wrapText="1"/>
    </xf>
    <xf numFmtId="0" fontId="24" fillId="2" borderId="19" xfId="4" applyFont="1" applyFill="1" applyBorder="1" applyAlignment="1">
      <alignment horizontal="left" vertical="top" wrapText="1"/>
    </xf>
    <xf numFmtId="0" fontId="24" fillId="2" borderId="5" xfId="4" applyFont="1" applyFill="1" applyBorder="1" applyAlignment="1">
      <alignment horizontal="left" vertical="top" wrapText="1"/>
    </xf>
    <xf numFmtId="0" fontId="24" fillId="2" borderId="6" xfId="4" applyFont="1" applyFill="1" applyBorder="1" applyAlignment="1">
      <alignment horizontal="left" vertical="top" wrapText="1"/>
    </xf>
    <xf numFmtId="0" fontId="28" fillId="2" borderId="10" xfId="4" applyFont="1" applyFill="1" applyBorder="1" applyAlignment="1">
      <alignment horizontal="left" vertical="top" wrapText="1" indent="11"/>
    </xf>
    <xf numFmtId="0" fontId="28" fillId="2" borderId="0" xfId="4" applyFont="1" applyFill="1" applyAlignment="1">
      <alignment horizontal="left" vertical="top" wrapText="1" indent="11"/>
    </xf>
    <xf numFmtId="0" fontId="26" fillId="2" borderId="0" xfId="4" applyFont="1" applyFill="1" applyAlignment="1">
      <alignment horizontal="left" vertical="top" wrapText="1" indent="4"/>
    </xf>
    <xf numFmtId="0" fontId="26" fillId="2" borderId="0" xfId="4" applyFont="1" applyFill="1" applyAlignment="1">
      <alignment horizontal="left" vertical="top" wrapText="1" indent="5"/>
    </xf>
    <xf numFmtId="0" fontId="26" fillId="2" borderId="2" xfId="4" applyFont="1" applyFill="1" applyBorder="1" applyAlignment="1">
      <alignment horizontal="left" wrapText="1"/>
    </xf>
    <xf numFmtId="0" fontId="26" fillId="2" borderId="3" xfId="4" applyFont="1" applyFill="1" applyBorder="1" applyAlignment="1">
      <alignment horizontal="left" wrapText="1"/>
    </xf>
    <xf numFmtId="0" fontId="26" fillId="2" borderId="22" xfId="4" applyFont="1" applyFill="1" applyBorder="1" applyAlignment="1">
      <alignment horizontal="left" wrapText="1"/>
    </xf>
    <xf numFmtId="0" fontId="26" fillId="2" borderId="0" xfId="4" applyFont="1" applyFill="1" applyAlignment="1">
      <alignment horizontal="left" wrapText="1"/>
    </xf>
    <xf numFmtId="0" fontId="26" fillId="2" borderId="11" xfId="4" applyFont="1" applyFill="1" applyBorder="1" applyAlignment="1">
      <alignment horizontal="left" wrapText="1"/>
    </xf>
    <xf numFmtId="0" fontId="26" fillId="2" borderId="26" xfId="4" applyFont="1" applyFill="1" applyBorder="1" applyAlignment="1">
      <alignment horizontal="left" wrapText="1"/>
    </xf>
    <xf numFmtId="0" fontId="26" fillId="2" borderId="27" xfId="4" applyFont="1" applyFill="1" applyBorder="1" applyAlignment="1">
      <alignment horizontal="left" wrapText="1"/>
    </xf>
    <xf numFmtId="0" fontId="26" fillId="2" borderId="28" xfId="4" applyFont="1" applyFill="1" applyBorder="1" applyAlignment="1">
      <alignment horizontal="left" wrapText="1"/>
    </xf>
    <xf numFmtId="0" fontId="24" fillId="2" borderId="4" xfId="4" applyFont="1" applyFill="1" applyBorder="1" applyAlignment="1">
      <alignment horizontal="left" vertical="center" wrapText="1"/>
    </xf>
    <xf numFmtId="0" fontId="24" fillId="2" borderId="24" xfId="4" applyFont="1" applyFill="1" applyBorder="1" applyAlignment="1">
      <alignment horizontal="left" vertical="center" wrapText="1"/>
    </xf>
    <xf numFmtId="0" fontId="28" fillId="2" borderId="7" xfId="4" applyFont="1" applyFill="1" applyBorder="1" applyAlignment="1">
      <alignment horizontal="left" vertical="center" wrapText="1"/>
    </xf>
    <xf numFmtId="0" fontId="28" fillId="2" borderId="8" xfId="4" applyFont="1" applyFill="1" applyBorder="1" applyAlignment="1">
      <alignment horizontal="left" vertical="center" wrapText="1"/>
    </xf>
    <xf numFmtId="0" fontId="28" fillId="2" borderId="25" xfId="4" applyFont="1" applyFill="1" applyBorder="1" applyAlignment="1">
      <alignment horizontal="left" vertical="center" wrapText="1"/>
    </xf>
    <xf numFmtId="0" fontId="26" fillId="2" borderId="29" xfId="4" applyFont="1" applyFill="1" applyBorder="1" applyAlignment="1">
      <alignment vertical="center" wrapText="1"/>
    </xf>
    <xf numFmtId="0" fontId="26" fillId="2" borderId="30" xfId="4" applyFont="1" applyFill="1" applyBorder="1" applyAlignment="1">
      <alignment vertical="center" wrapText="1"/>
    </xf>
    <xf numFmtId="0" fontId="24" fillId="2" borderId="29" xfId="4" applyFont="1" applyFill="1" applyBorder="1" applyAlignment="1">
      <alignment horizontal="left" vertical="top" wrapText="1"/>
    </xf>
    <xf numFmtId="0" fontId="24" fillId="2" borderId="31" xfId="4" applyFont="1" applyFill="1" applyBorder="1" applyAlignment="1">
      <alignment horizontal="left" vertical="top" wrapText="1"/>
    </xf>
    <xf numFmtId="0" fontId="24" fillId="2" borderId="32" xfId="4" applyFont="1" applyFill="1" applyBorder="1" applyAlignment="1">
      <alignment horizontal="left" vertical="top" wrapText="1"/>
    </xf>
    <xf numFmtId="0" fontId="24" fillId="2" borderId="23" xfId="4" applyFont="1" applyFill="1" applyBorder="1" applyAlignment="1">
      <alignment horizontal="left" vertical="top" wrapText="1"/>
    </xf>
    <xf numFmtId="167" fontId="24" fillId="2" borderId="0" xfId="4" applyNumberFormat="1" applyFont="1" applyFill="1" applyAlignment="1">
      <alignment horizontal="right" vertical="top" wrapText="1"/>
    </xf>
    <xf numFmtId="167" fontId="24" fillId="2" borderId="20" xfId="4" applyNumberFormat="1" applyFont="1" applyFill="1" applyBorder="1" applyAlignment="1">
      <alignment horizontal="right" vertical="top" wrapText="1"/>
    </xf>
    <xf numFmtId="0" fontId="28" fillId="2" borderId="0" xfId="4" applyFont="1" applyFill="1" applyAlignment="1">
      <alignment horizontal="left" vertical="top" wrapText="1" indent="4"/>
    </xf>
    <xf numFmtId="167" fontId="29" fillId="2" borderId="0" xfId="4" applyNumberFormat="1" applyFont="1" applyFill="1" applyAlignment="1">
      <alignment horizontal="right" vertical="top" wrapText="1"/>
    </xf>
    <xf numFmtId="167" fontId="29" fillId="2" borderId="20" xfId="4" applyNumberFormat="1" applyFont="1" applyFill="1" applyBorder="1" applyAlignment="1">
      <alignment horizontal="right" vertical="top" wrapText="1"/>
    </xf>
    <xf numFmtId="0" fontId="30" fillId="0" borderId="39" xfId="0" applyFont="1" applyBorder="1" applyAlignment="1">
      <alignment horizontal="center" vertical="top"/>
    </xf>
    <xf numFmtId="170" fontId="32" fillId="0" borderId="36" xfId="24" applyNumberFormat="1" applyFont="1" applyBorder="1" applyAlignment="1">
      <alignment horizontal="center" wrapText="1"/>
    </xf>
    <xf numFmtId="0" fontId="24" fillId="2" borderId="29" xfId="0" applyFont="1" applyFill="1" applyBorder="1" applyAlignment="1">
      <alignment horizontal="left" vertical="center" wrapText="1"/>
    </xf>
    <xf numFmtId="0" fontId="24" fillId="2" borderId="31" xfId="0" applyFont="1" applyFill="1" applyBorder="1" applyAlignment="1">
      <alignment horizontal="left" vertical="center" wrapText="1"/>
    </xf>
    <xf numFmtId="0" fontId="24" fillId="2" borderId="32" xfId="0" applyFont="1" applyFill="1" applyBorder="1" applyAlignment="1">
      <alignment horizontal="left" vertical="center" wrapText="1"/>
    </xf>
    <xf numFmtId="0" fontId="26" fillId="2" borderId="41" xfId="0" applyFont="1" applyFill="1" applyBorder="1" applyAlignment="1">
      <alignment vertical="top" wrapText="1"/>
    </xf>
    <xf numFmtId="0" fontId="24" fillId="2" borderId="0" xfId="0" applyFont="1" applyFill="1" applyAlignment="1">
      <alignment vertical="top" wrapText="1"/>
    </xf>
    <xf numFmtId="0" fontId="24" fillId="2" borderId="42" xfId="0" applyFont="1" applyFill="1" applyBorder="1" applyAlignment="1">
      <alignment vertical="top" wrapText="1"/>
    </xf>
    <xf numFmtId="0" fontId="26" fillId="2" borderId="41" xfId="0" applyFont="1" applyFill="1" applyBorder="1" applyAlignment="1">
      <alignment horizontal="left" vertical="top" wrapText="1" indent="2"/>
    </xf>
    <xf numFmtId="0" fontId="24" fillId="2" borderId="0" xfId="0" applyFont="1" applyFill="1" applyAlignment="1">
      <alignment horizontal="left" vertical="top" wrapText="1" indent="2"/>
    </xf>
    <xf numFmtId="0" fontId="24" fillId="2" borderId="42" xfId="0" applyFont="1" applyFill="1" applyBorder="1" applyAlignment="1">
      <alignment horizontal="left" vertical="top" wrapText="1" indent="2"/>
    </xf>
    <xf numFmtId="0" fontId="26" fillId="2" borderId="0" xfId="0" applyFont="1" applyFill="1" applyAlignment="1">
      <alignment horizontal="left" vertical="center" wrapText="1"/>
    </xf>
    <xf numFmtId="0" fontId="24" fillId="2" borderId="41" xfId="0" applyFont="1" applyFill="1" applyBorder="1" applyAlignment="1">
      <alignment horizontal="left" vertical="center" wrapText="1"/>
    </xf>
    <xf numFmtId="0" fontId="24" fillId="2" borderId="0" xfId="0" applyFont="1" applyFill="1" applyAlignment="1">
      <alignment horizontal="left" vertical="center" wrapText="1"/>
    </xf>
    <xf numFmtId="0" fontId="28" fillId="2" borderId="0" xfId="0" applyFont="1" applyFill="1" applyAlignment="1">
      <alignment horizontal="left" vertical="center" wrapText="1"/>
    </xf>
    <xf numFmtId="0" fontId="26" fillId="2" borderId="21" xfId="0" applyFont="1" applyFill="1" applyBorder="1" applyAlignment="1">
      <alignment horizontal="left" vertical="center" wrapText="1"/>
    </xf>
    <xf numFmtId="0" fontId="26" fillId="2" borderId="2" xfId="0" applyFont="1" applyFill="1" applyBorder="1" applyAlignment="1">
      <alignment horizontal="left" vertical="center" wrapText="1"/>
    </xf>
    <xf numFmtId="0" fontId="26" fillId="2" borderId="22" xfId="0" applyFont="1" applyFill="1" applyBorder="1" applyAlignment="1">
      <alignment horizontal="left" vertical="center" wrapText="1"/>
    </xf>
    <xf numFmtId="0" fontId="26" fillId="2" borderId="11" xfId="0" applyFont="1" applyFill="1" applyBorder="1" applyAlignment="1">
      <alignment horizontal="left" vertical="center" wrapText="1"/>
    </xf>
    <xf numFmtId="0" fontId="26" fillId="2" borderId="26" xfId="0" applyFont="1" applyFill="1" applyBorder="1" applyAlignment="1">
      <alignment horizontal="left" vertical="center" wrapText="1"/>
    </xf>
    <xf numFmtId="0" fontId="26" fillId="2" borderId="27" xfId="0" applyFont="1" applyFill="1" applyBorder="1" applyAlignment="1">
      <alignment horizontal="left" vertical="center" wrapText="1"/>
    </xf>
    <xf numFmtId="0" fontId="26" fillId="2" borderId="28" xfId="0" applyFont="1" applyFill="1" applyBorder="1" applyAlignment="1">
      <alignment horizontal="left" vertical="center" wrapText="1"/>
    </xf>
    <xf numFmtId="0" fontId="24" fillId="2" borderId="38" xfId="0" applyFont="1" applyFill="1" applyBorder="1" applyAlignment="1">
      <alignment horizontal="left" vertical="center" wrapText="1"/>
    </xf>
    <xf numFmtId="0" fontId="24" fillId="2" borderId="39" xfId="0" applyFont="1" applyFill="1" applyBorder="1" applyAlignment="1">
      <alignment horizontal="left" vertical="center" wrapText="1"/>
    </xf>
    <xf numFmtId="0" fontId="28" fillId="2" borderId="4" xfId="0" applyFont="1" applyFill="1" applyBorder="1" applyAlignment="1">
      <alignment horizontal="left" vertical="center" wrapText="1"/>
    </xf>
    <xf numFmtId="0" fontId="28" fillId="2" borderId="5" xfId="0" applyFont="1" applyFill="1" applyBorder="1" applyAlignment="1">
      <alignment horizontal="left" vertical="center" wrapText="1"/>
    </xf>
    <xf numFmtId="0" fontId="28" fillId="2" borderId="24" xfId="0" applyFont="1" applyFill="1" applyBorder="1" applyAlignment="1">
      <alignment horizontal="left" vertical="center" wrapText="1"/>
    </xf>
    <xf numFmtId="0" fontId="26" fillId="2" borderId="29" xfId="0" applyFont="1" applyFill="1" applyBorder="1" applyAlignment="1">
      <alignment vertical="center" wrapText="1"/>
    </xf>
    <xf numFmtId="0" fontId="26" fillId="2" borderId="30" xfId="0" applyFont="1" applyFill="1" applyBorder="1" applyAlignment="1">
      <alignment vertical="center" wrapText="1"/>
    </xf>
    <xf numFmtId="4" fontId="24" fillId="2" borderId="33" xfId="4" applyNumberFormat="1" applyFont="1" applyFill="1" applyBorder="1" applyAlignment="1">
      <alignment horizontal="center" vertical="center" wrapText="1"/>
    </xf>
    <xf numFmtId="0" fontId="24" fillId="2" borderId="22" xfId="0" applyFont="1" applyFill="1" applyBorder="1" applyAlignment="1">
      <alignment horizontal="left" vertical="center" wrapText="1"/>
    </xf>
    <xf numFmtId="0" fontId="24" fillId="2" borderId="19" xfId="0" applyFont="1" applyFill="1" applyBorder="1" applyAlignment="1">
      <alignment horizontal="left" vertical="center" wrapText="1"/>
    </xf>
    <xf numFmtId="0" fontId="24" fillId="2" borderId="5" xfId="0" applyFont="1" applyFill="1" applyBorder="1" applyAlignment="1">
      <alignment horizontal="left" vertical="center" wrapText="1"/>
    </xf>
    <xf numFmtId="0" fontId="28" fillId="2" borderId="35" xfId="0" applyFont="1" applyFill="1" applyBorder="1" applyAlignment="1">
      <alignment horizontal="left" vertical="center" wrapText="1"/>
    </xf>
    <xf numFmtId="0" fontId="28" fillId="2" borderId="36" xfId="0" applyFont="1" applyFill="1" applyBorder="1" applyAlignment="1">
      <alignment horizontal="left" vertical="center" wrapText="1"/>
    </xf>
    <xf numFmtId="0" fontId="28" fillId="2" borderId="33" xfId="0" applyFont="1" applyFill="1" applyBorder="1" applyAlignment="1">
      <alignment horizontal="center" vertical="center" wrapText="1"/>
    </xf>
    <xf numFmtId="9" fontId="26" fillId="2" borderId="33" xfId="4" applyNumberFormat="1" applyFont="1" applyFill="1" applyBorder="1" applyAlignment="1">
      <alignment horizontal="center" vertical="center" wrapText="1"/>
    </xf>
    <xf numFmtId="0" fontId="26" fillId="2" borderId="33" xfId="4" applyFont="1" applyFill="1" applyBorder="1" applyAlignment="1">
      <alignment horizontal="center" vertical="center" wrapText="1"/>
    </xf>
    <xf numFmtId="0" fontId="24" fillId="2" borderId="36" xfId="0" applyFont="1" applyFill="1" applyBorder="1" applyAlignment="1">
      <alignment horizontal="left" vertical="center" wrapText="1"/>
    </xf>
    <xf numFmtId="0" fontId="24" fillId="2" borderId="34" xfId="0" applyFont="1" applyFill="1" applyBorder="1" applyAlignment="1">
      <alignment horizontal="left" vertical="center" wrapText="1"/>
    </xf>
    <xf numFmtId="0" fontId="24" fillId="2" borderId="33" xfId="0" applyFont="1" applyFill="1" applyBorder="1" applyAlignment="1">
      <alignment horizontal="left" vertical="center" wrapText="1"/>
    </xf>
    <xf numFmtId="0" fontId="26" fillId="2" borderId="33" xfId="0" applyFont="1" applyFill="1" applyBorder="1" applyAlignment="1">
      <alignment horizontal="center" vertical="center" wrapText="1"/>
    </xf>
    <xf numFmtId="2" fontId="24" fillId="2" borderId="33" xfId="4" applyNumberFormat="1" applyFont="1" applyFill="1" applyBorder="1" applyAlignment="1">
      <alignment horizontal="center" vertical="center" wrapText="1"/>
    </xf>
    <xf numFmtId="0" fontId="28" fillId="2" borderId="34" xfId="0" applyFont="1" applyFill="1" applyBorder="1" applyAlignment="1">
      <alignment horizontal="center" vertical="center" wrapText="1"/>
    </xf>
    <xf numFmtId="0" fontId="24" fillId="2" borderId="1"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24" fillId="2" borderId="10" xfId="0" applyFont="1" applyFill="1" applyBorder="1" applyAlignment="1">
      <alignment horizontal="left" vertical="center" wrapText="1"/>
    </xf>
    <xf numFmtId="0" fontId="24" fillId="2" borderId="4" xfId="0" applyFont="1" applyFill="1" applyBorder="1" applyAlignment="1">
      <alignment horizontal="left" vertical="center" wrapText="1"/>
    </xf>
    <xf numFmtId="0" fontId="26" fillId="2" borderId="35" xfId="4" applyFont="1" applyFill="1" applyBorder="1" applyAlignment="1">
      <alignment horizontal="left" wrapText="1"/>
    </xf>
    <xf numFmtId="0" fontId="26" fillId="2" borderId="36" xfId="4" applyFont="1" applyFill="1" applyBorder="1" applyAlignment="1">
      <alignment horizontal="left" wrapText="1"/>
    </xf>
    <xf numFmtId="0" fontId="26" fillId="2" borderId="51" xfId="4" applyFont="1" applyFill="1" applyBorder="1" applyAlignment="1">
      <alignment horizontal="left" wrapText="1"/>
    </xf>
    <xf numFmtId="0" fontId="26" fillId="2" borderId="41" xfId="4" applyFont="1" applyFill="1" applyBorder="1" applyAlignment="1">
      <alignment horizontal="left" wrapText="1"/>
    </xf>
    <xf numFmtId="0" fontId="26" fillId="2" borderId="20" xfId="4" applyFont="1" applyFill="1" applyBorder="1" applyAlignment="1">
      <alignment horizontal="left" wrapText="1"/>
    </xf>
    <xf numFmtId="0" fontId="26" fillId="2" borderId="38" xfId="4" applyFont="1" applyFill="1" applyBorder="1" applyAlignment="1">
      <alignment horizontal="left" wrapText="1"/>
    </xf>
    <xf numFmtId="0" fontId="26" fillId="2" borderId="39" xfId="4" applyFont="1" applyFill="1" applyBorder="1" applyAlignment="1">
      <alignment horizontal="left" wrapText="1"/>
    </xf>
    <xf numFmtId="0" fontId="26" fillId="2" borderId="53" xfId="4" applyFont="1" applyFill="1" applyBorder="1" applyAlignment="1">
      <alignment horizontal="left" wrapText="1"/>
    </xf>
    <xf numFmtId="0" fontId="28" fillId="2" borderId="44" xfId="0" applyFont="1" applyFill="1" applyBorder="1" applyAlignment="1">
      <alignment horizontal="left" vertical="center" wrapText="1"/>
    </xf>
    <xf numFmtId="0" fontId="28" fillId="2" borderId="45" xfId="0" applyFont="1" applyFill="1" applyBorder="1" applyAlignment="1">
      <alignment horizontal="left" vertical="center" wrapText="1"/>
    </xf>
    <xf numFmtId="0" fontId="24" fillId="2" borderId="11" xfId="0" applyFont="1" applyFill="1" applyBorder="1" applyAlignment="1">
      <alignment horizontal="left" vertical="center" wrapText="1"/>
    </xf>
    <xf numFmtId="0" fontId="24" fillId="2" borderId="6" xfId="0" applyFont="1" applyFill="1" applyBorder="1" applyAlignment="1">
      <alignment horizontal="left" vertical="center" wrapText="1"/>
    </xf>
    <xf numFmtId="0" fontId="28" fillId="2" borderId="37" xfId="0" applyFont="1" applyFill="1" applyBorder="1" applyAlignment="1">
      <alignment horizontal="left" vertical="center" wrapText="1"/>
    </xf>
    <xf numFmtId="0" fontId="28" fillId="2" borderId="41" xfId="0" applyFont="1" applyFill="1" applyBorder="1" applyAlignment="1">
      <alignment horizontal="left" vertical="center" wrapText="1"/>
    </xf>
    <xf numFmtId="0" fontId="28" fillId="2" borderId="42" xfId="0" applyFont="1" applyFill="1" applyBorder="1" applyAlignment="1">
      <alignment horizontal="left" vertical="center" wrapText="1"/>
    </xf>
    <xf numFmtId="0" fontId="28" fillId="2" borderId="1" xfId="0" applyFont="1" applyFill="1" applyBorder="1" applyAlignment="1">
      <alignment horizontal="left" vertical="center" wrapText="1"/>
    </xf>
    <xf numFmtId="0" fontId="28" fillId="2" borderId="35" xfId="0" applyFont="1" applyFill="1" applyBorder="1" applyAlignment="1">
      <alignment horizontal="center" vertical="center" wrapText="1"/>
    </xf>
    <xf numFmtId="0" fontId="28" fillId="2" borderId="36" xfId="0" applyFont="1" applyFill="1" applyBorder="1" applyAlignment="1">
      <alignment horizontal="center" vertical="center" wrapText="1"/>
    </xf>
    <xf numFmtId="0" fontId="28" fillId="2" borderId="51" xfId="0" applyFont="1" applyFill="1" applyBorder="1" applyAlignment="1">
      <alignment horizontal="center" vertical="center" wrapText="1"/>
    </xf>
    <xf numFmtId="0" fontId="28" fillId="2" borderId="41" xfId="0" applyFont="1" applyFill="1" applyBorder="1" applyAlignment="1">
      <alignment horizontal="center" vertical="center" wrapText="1"/>
    </xf>
    <xf numFmtId="0" fontId="28" fillId="2" borderId="0" xfId="0" applyFont="1" applyFill="1" applyAlignment="1">
      <alignment horizontal="center" vertical="center" wrapText="1"/>
    </xf>
    <xf numFmtId="0" fontId="28" fillId="2" borderId="20" xfId="0" applyFont="1" applyFill="1" applyBorder="1" applyAlignment="1">
      <alignment horizontal="center" vertical="center" wrapText="1"/>
    </xf>
    <xf numFmtId="0" fontId="28" fillId="2" borderId="38" xfId="0" applyFont="1" applyFill="1" applyBorder="1" applyAlignment="1">
      <alignment horizontal="center" vertical="center" wrapText="1"/>
    </xf>
    <xf numFmtId="0" fontId="28" fillId="2" borderId="39" xfId="0" applyFont="1" applyFill="1" applyBorder="1" applyAlignment="1">
      <alignment horizontal="center" vertical="center" wrapText="1"/>
    </xf>
    <xf numFmtId="0" fontId="28" fillId="2" borderId="53" xfId="0" applyFont="1" applyFill="1" applyBorder="1" applyAlignment="1">
      <alignment horizontal="center" vertical="center" wrapText="1"/>
    </xf>
    <xf numFmtId="0" fontId="26" fillId="2" borderId="41" xfId="0" applyFont="1" applyFill="1" applyBorder="1" applyAlignment="1">
      <alignment horizontal="left" vertical="center" wrapText="1"/>
    </xf>
    <xf numFmtId="0" fontId="26" fillId="2" borderId="38" xfId="0" applyFont="1" applyFill="1" applyBorder="1" applyAlignment="1">
      <alignment horizontal="left" vertical="center" wrapText="1"/>
    </xf>
    <xf numFmtId="0" fontId="26" fillId="2" borderId="39"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6" fillId="2" borderId="0" xfId="0" applyFont="1" applyFill="1" applyAlignment="1">
      <alignment horizontal="center" vertical="center" wrapText="1"/>
    </xf>
    <xf numFmtId="0" fontId="26" fillId="2" borderId="20" xfId="0" applyFont="1" applyFill="1" applyBorder="1" applyAlignment="1">
      <alignment horizontal="center" vertical="center" wrapText="1"/>
    </xf>
    <xf numFmtId="0" fontId="26" fillId="2" borderId="39" xfId="0" applyFont="1" applyFill="1" applyBorder="1" applyAlignment="1">
      <alignment horizontal="center" vertical="center" wrapText="1"/>
    </xf>
    <xf numFmtId="0" fontId="26" fillId="2" borderId="53" xfId="0" applyFont="1" applyFill="1" applyBorder="1" applyAlignment="1">
      <alignment horizontal="center" vertical="center" wrapText="1"/>
    </xf>
    <xf numFmtId="0" fontId="28" fillId="2" borderId="10" xfId="0" applyFont="1" applyFill="1" applyBorder="1" applyAlignment="1">
      <alignment horizontal="left" vertical="center" wrapText="1"/>
    </xf>
    <xf numFmtId="0" fontId="28" fillId="2" borderId="11" xfId="0" applyFont="1" applyFill="1" applyBorder="1" applyAlignment="1">
      <alignment horizontal="left" vertical="center" wrapText="1"/>
    </xf>
    <xf numFmtId="0" fontId="28" fillId="2" borderId="6" xfId="0" applyFont="1" applyFill="1" applyBorder="1" applyAlignment="1">
      <alignment horizontal="left" vertical="center" wrapText="1"/>
    </xf>
    <xf numFmtId="0" fontId="24" fillId="2" borderId="21" xfId="0" applyFont="1" applyFill="1" applyBorder="1" applyAlignment="1">
      <alignment horizontal="left" vertical="center" wrapText="1"/>
    </xf>
    <xf numFmtId="0" fontId="28" fillId="2" borderId="7" xfId="0" applyFont="1" applyFill="1" applyBorder="1" applyAlignment="1">
      <alignment horizontal="left" vertical="center" wrapText="1"/>
    </xf>
    <xf numFmtId="0" fontId="28" fillId="2" borderId="8" xfId="0" applyFont="1" applyFill="1" applyBorder="1" applyAlignment="1">
      <alignment horizontal="left" vertical="center" wrapText="1"/>
    </xf>
    <xf numFmtId="0" fontId="28" fillId="2" borderId="9" xfId="0" applyFont="1" applyFill="1" applyBorder="1" applyAlignment="1">
      <alignment horizontal="left" vertical="center" wrapText="1"/>
    </xf>
    <xf numFmtId="0" fontId="28" fillId="2" borderId="2" xfId="0" applyFont="1" applyFill="1" applyBorder="1" applyAlignment="1">
      <alignment horizontal="left" vertical="center" wrapText="1"/>
    </xf>
    <xf numFmtId="0" fontId="28" fillId="2" borderId="3" xfId="0" applyFont="1" applyFill="1" applyBorder="1" applyAlignment="1">
      <alignment horizontal="left" vertical="center" wrapText="1"/>
    </xf>
    <xf numFmtId="0" fontId="24" fillId="2" borderId="41"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42" xfId="0" applyFont="1" applyFill="1" applyBorder="1" applyAlignment="1">
      <alignment horizontal="center" vertical="center" wrapText="1"/>
    </xf>
    <xf numFmtId="0" fontId="28" fillId="2" borderId="60"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28" fillId="2" borderId="61" xfId="0" applyFont="1" applyFill="1" applyBorder="1" applyAlignment="1">
      <alignment horizontal="center" vertical="center" wrapText="1"/>
    </xf>
    <xf numFmtId="0" fontId="24" fillId="2" borderId="12" xfId="0" applyFont="1" applyFill="1" applyBorder="1" applyAlignment="1">
      <alignment horizontal="left" vertical="center" wrapText="1"/>
    </xf>
    <xf numFmtId="0" fontId="24" fillId="2" borderId="13" xfId="0" applyFont="1" applyFill="1" applyBorder="1" applyAlignment="1">
      <alignment horizontal="left" vertical="center" wrapText="1"/>
    </xf>
    <xf numFmtId="0" fontId="24" fillId="2" borderId="14" xfId="0" applyFont="1" applyFill="1" applyBorder="1" applyAlignment="1">
      <alignment horizontal="left" vertical="center" wrapText="1"/>
    </xf>
    <xf numFmtId="0" fontId="25" fillId="2" borderId="15" xfId="0" applyFont="1" applyFill="1" applyBorder="1" applyAlignment="1">
      <alignment horizontal="center" vertical="center" wrapText="1"/>
    </xf>
    <xf numFmtId="0" fontId="25" fillId="2" borderId="16"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26" fillId="2" borderId="50" xfId="0" applyFont="1" applyFill="1" applyBorder="1" applyAlignment="1">
      <alignment horizontal="center" vertical="center" wrapText="1"/>
    </xf>
    <xf numFmtId="0" fontId="26" fillId="2" borderId="13" xfId="0" applyFont="1" applyFill="1" applyBorder="1" applyAlignment="1">
      <alignment horizontal="center" vertical="center" wrapText="1"/>
    </xf>
    <xf numFmtId="0" fontId="26" fillId="2" borderId="18" xfId="0" applyFont="1" applyFill="1" applyBorder="1" applyAlignment="1">
      <alignment horizontal="center" vertical="center" wrapText="1"/>
    </xf>
    <xf numFmtId="0" fontId="26" fillId="2" borderId="35" xfId="0" applyFont="1" applyFill="1" applyBorder="1" applyAlignment="1">
      <alignment horizontal="left" vertical="center" wrapText="1"/>
    </xf>
    <xf numFmtId="0" fontId="24" fillId="2" borderId="37" xfId="0" applyFont="1" applyFill="1" applyBorder="1" applyAlignment="1">
      <alignment horizontal="left" vertical="center" wrapText="1"/>
    </xf>
    <xf numFmtId="0" fontId="26" fillId="2" borderId="35" xfId="4" applyFont="1" applyFill="1" applyBorder="1" applyAlignment="1">
      <alignment horizontal="center" vertical="center" wrapText="1"/>
    </xf>
    <xf numFmtId="0" fontId="26" fillId="2" borderId="36" xfId="4" applyFont="1" applyFill="1" applyBorder="1" applyAlignment="1">
      <alignment horizontal="center" vertical="center" wrapText="1"/>
    </xf>
    <xf numFmtId="0" fontId="26" fillId="2" borderId="51" xfId="4" applyFont="1" applyFill="1" applyBorder="1" applyAlignment="1">
      <alignment horizontal="center" vertical="center" wrapText="1"/>
    </xf>
    <xf numFmtId="0" fontId="26" fillId="2" borderId="41" xfId="4" applyFont="1" applyFill="1" applyBorder="1" applyAlignment="1">
      <alignment horizontal="center" vertical="center" wrapText="1"/>
    </xf>
    <xf numFmtId="0" fontId="26" fillId="2" borderId="0" xfId="4" applyFont="1" applyFill="1" applyAlignment="1">
      <alignment horizontal="center" vertical="center" wrapText="1"/>
    </xf>
    <xf numFmtId="0" fontId="26" fillId="2" borderId="20" xfId="4" applyFont="1" applyFill="1" applyBorder="1" applyAlignment="1">
      <alignment horizontal="center" vertical="center" wrapText="1"/>
    </xf>
    <xf numFmtId="0" fontId="26" fillId="2" borderId="38" xfId="4" applyFont="1" applyFill="1" applyBorder="1" applyAlignment="1">
      <alignment horizontal="center" vertical="center" wrapText="1"/>
    </xf>
    <xf numFmtId="0" fontId="26" fillId="2" borderId="39" xfId="4" applyFont="1" applyFill="1" applyBorder="1" applyAlignment="1">
      <alignment horizontal="center" vertical="center" wrapText="1"/>
    </xf>
    <xf numFmtId="0" fontId="26" fillId="2" borderId="53" xfId="4" applyFont="1" applyFill="1" applyBorder="1" applyAlignment="1">
      <alignment horizontal="center" vertical="center" wrapText="1"/>
    </xf>
    <xf numFmtId="0" fontId="26" fillId="2" borderId="52" xfId="0" applyFont="1" applyFill="1" applyBorder="1" applyAlignment="1">
      <alignment horizontal="left" vertical="center" wrapText="1"/>
    </xf>
    <xf numFmtId="0" fontId="24" fillId="2" borderId="42" xfId="0" applyFont="1" applyFill="1" applyBorder="1" applyAlignment="1">
      <alignment horizontal="left" vertical="center" wrapText="1"/>
    </xf>
    <xf numFmtId="0" fontId="24" fillId="2" borderId="54" xfId="0" applyFont="1" applyFill="1" applyBorder="1" applyAlignment="1">
      <alignment horizontal="left" vertical="center" wrapText="1"/>
    </xf>
    <xf numFmtId="0" fontId="24" fillId="2" borderId="40" xfId="0" applyFont="1" applyFill="1" applyBorder="1" applyAlignment="1">
      <alignment horizontal="left" vertical="center" wrapText="1"/>
    </xf>
    <xf numFmtId="1" fontId="24" fillId="2" borderId="0" xfId="0" quotePrefix="1" applyNumberFormat="1" applyFont="1" applyFill="1" applyAlignment="1">
      <alignment horizontal="left" vertical="center" wrapText="1"/>
    </xf>
    <xf numFmtId="1" fontId="24" fillId="2" borderId="0" xfId="0" applyNumberFormat="1" applyFont="1" applyFill="1" applyAlignment="1">
      <alignment horizontal="left" vertical="center" wrapText="1"/>
    </xf>
    <xf numFmtId="0" fontId="26" fillId="2" borderId="42" xfId="0" applyFont="1" applyFill="1" applyBorder="1" applyAlignment="1">
      <alignment horizontal="left" vertical="center" wrapText="1"/>
    </xf>
    <xf numFmtId="0" fontId="26" fillId="2" borderId="40" xfId="0" applyFont="1" applyFill="1" applyBorder="1" applyAlignment="1">
      <alignment horizontal="left" vertical="center" wrapText="1"/>
    </xf>
    <xf numFmtId="0" fontId="26" fillId="2" borderId="21" xfId="4" applyFont="1" applyFill="1" applyBorder="1" applyAlignment="1">
      <alignment horizontal="left" vertical="top" wrapText="1"/>
    </xf>
    <xf numFmtId="0" fontId="24" fillId="2" borderId="2" xfId="4" applyFont="1" applyFill="1" applyBorder="1" applyAlignment="1">
      <alignment horizontal="left" vertical="top" wrapText="1"/>
    </xf>
    <xf numFmtId="168" fontId="26" fillId="2" borderId="33" xfId="1" applyNumberFormat="1" applyFont="1" applyFill="1" applyBorder="1" applyAlignment="1">
      <alignment horizontal="right" vertical="top" wrapText="1" indent="1"/>
    </xf>
    <xf numFmtId="0" fontId="28" fillId="0" borderId="1" xfId="4" applyFont="1" applyBorder="1" applyAlignment="1">
      <alignment horizontal="left" vertical="center" wrapText="1" indent="1"/>
    </xf>
    <xf numFmtId="0" fontId="28" fillId="0" borderId="2" xfId="4" applyFont="1" applyBorder="1" applyAlignment="1">
      <alignment horizontal="left" vertical="center" wrapText="1" indent="1"/>
    </xf>
    <xf numFmtId="0" fontId="26" fillId="0" borderId="2" xfId="4" applyFont="1" applyBorder="1" applyAlignment="1">
      <alignment horizontal="left" vertical="center" wrapText="1"/>
    </xf>
    <xf numFmtId="0" fontId="26" fillId="0" borderId="3" xfId="4" applyFont="1" applyBorder="1" applyAlignment="1">
      <alignment horizontal="left" vertical="center" wrapText="1"/>
    </xf>
    <xf numFmtId="0" fontId="26" fillId="2" borderId="2" xfId="4" applyFont="1" applyFill="1" applyBorder="1" applyAlignment="1">
      <alignment horizontal="center" vertical="top" wrapText="1"/>
    </xf>
    <xf numFmtId="0" fontId="26" fillId="2" borderId="3" xfId="4" applyFont="1" applyFill="1" applyBorder="1" applyAlignment="1">
      <alignment horizontal="center" vertical="top" wrapText="1"/>
    </xf>
    <xf numFmtId="0" fontId="29" fillId="0" borderId="33" xfId="4" applyFont="1" applyBorder="1" applyAlignment="1">
      <alignment horizontal="center" vertical="top"/>
    </xf>
    <xf numFmtId="0" fontId="29" fillId="0" borderId="46" xfId="4" applyFont="1" applyBorder="1" applyAlignment="1">
      <alignment horizontal="center" vertical="top"/>
    </xf>
    <xf numFmtId="0" fontId="24" fillId="0" borderId="10" xfId="4" applyFont="1" applyBorder="1" applyAlignment="1">
      <alignment horizontal="center" vertical="center" wrapText="1"/>
    </xf>
    <xf numFmtId="0" fontId="24" fillId="0" borderId="0" xfId="4" applyFont="1" applyAlignment="1">
      <alignment horizontal="center" vertical="center" wrapText="1"/>
    </xf>
    <xf numFmtId="0" fontId="24" fillId="0" borderId="11" xfId="4" applyFont="1" applyBorder="1" applyAlignment="1">
      <alignment horizontal="center" vertical="center" wrapText="1"/>
    </xf>
    <xf numFmtId="0" fontId="24" fillId="0" borderId="39" xfId="4" applyFont="1" applyBorder="1" applyAlignment="1">
      <alignment horizontal="center" vertical="center" wrapText="1"/>
    </xf>
    <xf numFmtId="0" fontId="24" fillId="0" borderId="63" xfId="4" applyFont="1" applyBorder="1" applyAlignment="1">
      <alignment horizontal="center" vertical="center" wrapText="1"/>
    </xf>
    <xf numFmtId="0" fontId="29" fillId="0" borderId="41" xfId="4" applyFont="1" applyBorder="1" applyAlignment="1">
      <alignment horizontal="center" vertical="top" wrapText="1"/>
    </xf>
    <xf numFmtId="0" fontId="29" fillId="0" borderId="0" xfId="4" applyFont="1" applyAlignment="1">
      <alignment horizontal="center" vertical="top" wrapText="1"/>
    </xf>
    <xf numFmtId="0" fontId="29" fillId="0" borderId="11" xfId="4" applyFont="1" applyBorder="1" applyAlignment="1">
      <alignment horizontal="center" vertical="top" wrapText="1"/>
    </xf>
    <xf numFmtId="0" fontId="29" fillId="0" borderId="38" xfId="4" applyFont="1" applyBorder="1" applyAlignment="1">
      <alignment horizontal="center" vertical="top" wrapText="1"/>
    </xf>
    <xf numFmtId="0" fontId="29" fillId="0" borderId="39" xfId="4" applyFont="1" applyBorder="1" applyAlignment="1">
      <alignment horizontal="center" vertical="top" wrapText="1"/>
    </xf>
    <xf numFmtId="0" fontId="29" fillId="0" borderId="63" xfId="4" applyFont="1" applyBorder="1" applyAlignment="1">
      <alignment horizontal="center" vertical="top" wrapText="1"/>
    </xf>
    <xf numFmtId="0" fontId="26" fillId="2" borderId="46" xfId="4" applyFont="1" applyFill="1" applyBorder="1" applyAlignment="1">
      <alignment horizontal="center" vertical="top" wrapText="1"/>
    </xf>
    <xf numFmtId="0" fontId="26" fillId="2" borderId="44" xfId="4" applyFont="1" applyFill="1" applyBorder="1" applyAlignment="1">
      <alignment horizontal="center" vertical="top" wrapText="1"/>
    </xf>
    <xf numFmtId="0" fontId="24" fillId="2" borderId="0" xfId="4" applyFont="1" applyFill="1" applyAlignment="1">
      <alignment horizontal="center" vertical="top" wrapText="1"/>
    </xf>
    <xf numFmtId="0" fontId="24" fillId="2" borderId="42" xfId="4" applyFont="1" applyFill="1" applyBorder="1" applyAlignment="1">
      <alignment horizontal="center" vertical="top" wrapText="1"/>
    </xf>
    <xf numFmtId="0" fontId="26" fillId="2" borderId="0" xfId="4" applyFont="1" applyFill="1" applyAlignment="1">
      <alignment horizontal="center" vertical="top" wrapText="1"/>
    </xf>
    <xf numFmtId="0" fontId="26" fillId="2" borderId="42" xfId="4" applyFont="1" applyFill="1" applyBorder="1" applyAlignment="1">
      <alignment horizontal="center" vertical="top" wrapText="1"/>
    </xf>
    <xf numFmtId="0" fontId="26" fillId="2" borderId="0" xfId="4" quotePrefix="1" applyFont="1" applyFill="1" applyAlignment="1">
      <alignment horizontal="center" vertical="top" wrapText="1"/>
    </xf>
    <xf numFmtId="0" fontId="29" fillId="0" borderId="0" xfId="4" applyFont="1" applyAlignment="1">
      <alignment horizontal="center" wrapText="1"/>
    </xf>
    <xf numFmtId="0" fontId="29" fillId="0" borderId="20" xfId="4" applyFont="1" applyBorder="1" applyAlignment="1">
      <alignment horizontal="center" wrapText="1"/>
    </xf>
    <xf numFmtId="0" fontId="24" fillId="0" borderId="36" xfId="4" applyFont="1" applyBorder="1" applyAlignment="1">
      <alignment horizontal="center" vertical="center" wrapText="1"/>
    </xf>
    <xf numFmtId="0" fontId="24" fillId="0" borderId="37" xfId="4" applyFont="1" applyBorder="1" applyAlignment="1">
      <alignment horizontal="center" vertical="center" wrapText="1"/>
    </xf>
    <xf numFmtId="0" fontId="24" fillId="0" borderId="42" xfId="4" applyFont="1" applyBorder="1" applyAlignment="1">
      <alignment horizontal="center" vertical="center" wrapText="1"/>
    </xf>
    <xf numFmtId="0" fontId="24" fillId="0" borderId="40" xfId="4" applyFont="1" applyBorder="1" applyAlignment="1">
      <alignment horizontal="center" vertical="center" wrapText="1"/>
    </xf>
    <xf numFmtId="0" fontId="26" fillId="2" borderId="33" xfId="4" applyFont="1" applyFill="1" applyBorder="1" applyAlignment="1">
      <alignment horizontal="center" vertical="top" wrapText="1"/>
    </xf>
    <xf numFmtId="0" fontId="24" fillId="2" borderId="33" xfId="4" applyFont="1" applyFill="1" applyBorder="1" applyAlignment="1">
      <alignment horizontal="center" vertical="top" wrapText="1"/>
    </xf>
    <xf numFmtId="0" fontId="24" fillId="2" borderId="46" xfId="4" applyFont="1" applyFill="1" applyBorder="1" applyAlignment="1">
      <alignment horizontal="center" vertical="top" wrapText="1"/>
    </xf>
    <xf numFmtId="0" fontId="29" fillId="2" borderId="10" xfId="4" applyFont="1" applyFill="1" applyBorder="1" applyAlignment="1">
      <alignment horizontal="center" vertical="center" wrapText="1"/>
    </xf>
    <xf numFmtId="0" fontId="29" fillId="2" borderId="0" xfId="4" applyFont="1" applyFill="1" applyAlignment="1">
      <alignment horizontal="center" vertical="center" wrapText="1"/>
    </xf>
    <xf numFmtId="0" fontId="29" fillId="2" borderId="11" xfId="4" applyFont="1" applyFill="1" applyBorder="1" applyAlignment="1">
      <alignment horizontal="center" vertical="center" wrapText="1"/>
    </xf>
    <xf numFmtId="0" fontId="28" fillId="2" borderId="1" xfId="4" applyFont="1" applyFill="1" applyBorder="1" applyAlignment="1">
      <alignment horizontal="center" vertical="center" wrapText="1"/>
    </xf>
    <xf numFmtId="0" fontId="28" fillId="2" borderId="2" xfId="4" applyFont="1" applyFill="1" applyBorder="1" applyAlignment="1">
      <alignment horizontal="center" vertical="center" wrapText="1"/>
    </xf>
    <xf numFmtId="0" fontId="28" fillId="2" borderId="3" xfId="4" applyFont="1" applyFill="1" applyBorder="1" applyAlignment="1">
      <alignment horizontal="center" vertical="center" wrapText="1"/>
    </xf>
    <xf numFmtId="0" fontId="24" fillId="2" borderId="10" xfId="4" applyFont="1" applyFill="1" applyBorder="1" applyAlignment="1">
      <alignment horizontal="center" vertical="center" wrapText="1"/>
    </xf>
    <xf numFmtId="0" fontId="24" fillId="2" borderId="0" xfId="4" applyFont="1" applyFill="1" applyAlignment="1">
      <alignment horizontal="center" vertical="center" wrapText="1"/>
    </xf>
    <xf numFmtId="0" fontId="24" fillId="2" borderId="11" xfId="4" applyFont="1" applyFill="1" applyBorder="1" applyAlignment="1">
      <alignment horizontal="center" vertical="center" wrapText="1"/>
    </xf>
    <xf numFmtId="0" fontId="24" fillId="2" borderId="62" xfId="4" applyFont="1" applyFill="1" applyBorder="1" applyAlignment="1">
      <alignment horizontal="center" vertical="center" wrapText="1"/>
    </xf>
    <xf numFmtId="0" fontId="24" fillId="2" borderId="39" xfId="4" applyFont="1" applyFill="1" applyBorder="1" applyAlignment="1">
      <alignment horizontal="center" vertical="center" wrapText="1"/>
    </xf>
    <xf numFmtId="0" fontId="24" fillId="2" borderId="63" xfId="4" applyFont="1" applyFill="1" applyBorder="1" applyAlignment="1">
      <alignment horizontal="center" vertical="center" wrapText="1"/>
    </xf>
    <xf numFmtId="0" fontId="28" fillId="2" borderId="21" xfId="4" applyFont="1" applyFill="1" applyBorder="1" applyAlignment="1">
      <alignment horizontal="left" wrapText="1"/>
    </xf>
    <xf numFmtId="0" fontId="28" fillId="2" borderId="2" xfId="4" applyFont="1" applyFill="1" applyBorder="1" applyAlignment="1">
      <alignment horizontal="left" wrapText="1"/>
    </xf>
    <xf numFmtId="0" fontId="28" fillId="2" borderId="61" xfId="4" applyFont="1" applyFill="1" applyBorder="1" applyAlignment="1">
      <alignment horizontal="left" wrapText="1"/>
    </xf>
    <xf numFmtId="0" fontId="24" fillId="0" borderId="22" xfId="4" applyFont="1" applyBorder="1" applyAlignment="1">
      <alignment horizontal="left" vertical="center" wrapText="1"/>
    </xf>
    <xf numFmtId="0" fontId="24" fillId="0" borderId="0" xfId="4" applyFont="1" applyAlignment="1">
      <alignment horizontal="left" vertical="center" wrapText="1"/>
    </xf>
    <xf numFmtId="0" fontId="24" fillId="0" borderId="11" xfId="4" applyFont="1" applyBorder="1" applyAlignment="1">
      <alignment horizontal="left" vertical="center" wrapText="1"/>
    </xf>
    <xf numFmtId="0" fontId="24" fillId="0" borderId="19" xfId="4" applyFont="1" applyBorder="1" applyAlignment="1">
      <alignment horizontal="left" vertical="center" wrapText="1"/>
    </xf>
    <xf numFmtId="0" fontId="24" fillId="0" borderId="5" xfId="4" applyFont="1" applyBorder="1" applyAlignment="1">
      <alignment horizontal="left" vertical="center" wrapText="1"/>
    </xf>
    <xf numFmtId="0" fontId="24" fillId="0" borderId="6" xfId="4" applyFont="1" applyBorder="1" applyAlignment="1">
      <alignment horizontal="left" vertical="center" wrapText="1"/>
    </xf>
    <xf numFmtId="0" fontId="24" fillId="0" borderId="34" xfId="4" applyFont="1" applyBorder="1" applyAlignment="1">
      <alignment horizontal="left" vertical="top" wrapText="1"/>
    </xf>
    <xf numFmtId="0" fontId="24" fillId="0" borderId="33" xfId="4" applyFont="1" applyBorder="1" applyAlignment="1">
      <alignment horizontal="left" vertical="top" wrapText="1"/>
    </xf>
    <xf numFmtId="0" fontId="26" fillId="0" borderId="33" xfId="4" applyFont="1" applyBorder="1" applyAlignment="1">
      <alignment horizontal="left" vertical="top" wrapText="1" indent="1"/>
    </xf>
    <xf numFmtId="9" fontId="24" fillId="0" borderId="46" xfId="4" applyNumberFormat="1" applyFont="1" applyBorder="1" applyAlignment="1">
      <alignment horizontal="center" vertical="top" wrapText="1"/>
    </xf>
    <xf numFmtId="9" fontId="24" fillId="0" borderId="44" xfId="4" applyNumberFormat="1" applyFont="1" applyBorder="1" applyAlignment="1">
      <alignment horizontal="center" vertical="top" wrapText="1"/>
    </xf>
    <xf numFmtId="9" fontId="24" fillId="0" borderId="47" xfId="4" applyNumberFormat="1" applyFont="1" applyBorder="1" applyAlignment="1">
      <alignment horizontal="center" vertical="top" wrapText="1"/>
    </xf>
    <xf numFmtId="169" fontId="24" fillId="0" borderId="46" xfId="1" applyNumberFormat="1" applyFont="1" applyFill="1" applyBorder="1" applyAlignment="1">
      <alignment horizontal="center" vertical="top" wrapText="1"/>
    </xf>
    <xf numFmtId="169" fontId="24" fillId="0" borderId="44" xfId="1" applyNumberFormat="1" applyFont="1" applyFill="1" applyBorder="1" applyAlignment="1">
      <alignment horizontal="center" vertical="top" wrapText="1"/>
    </xf>
    <xf numFmtId="169" fontId="24" fillId="0" borderId="47" xfId="1" applyNumberFormat="1" applyFont="1" applyFill="1" applyBorder="1" applyAlignment="1">
      <alignment horizontal="center" vertical="top" wrapText="1"/>
    </xf>
    <xf numFmtId="9" fontId="24" fillId="0" borderId="33" xfId="4" applyNumberFormat="1" applyFont="1" applyBorder="1" applyAlignment="1">
      <alignment horizontal="right" vertical="top" wrapText="1" indent="1"/>
    </xf>
    <xf numFmtId="168" fontId="26" fillId="0" borderId="33" xfId="1" applyNumberFormat="1" applyFont="1" applyFill="1" applyBorder="1" applyAlignment="1">
      <alignment horizontal="right" vertical="top" wrapText="1" indent="1"/>
    </xf>
    <xf numFmtId="9" fontId="26" fillId="0" borderId="33" xfId="4" applyNumberFormat="1" applyFont="1" applyBorder="1" applyAlignment="1">
      <alignment horizontal="right" vertical="top" wrapText="1" indent="1"/>
    </xf>
    <xf numFmtId="0" fontId="26" fillId="0" borderId="33" xfId="4" applyFont="1" applyBorder="1" applyAlignment="1">
      <alignment horizontal="right" vertical="top" wrapText="1" indent="1"/>
    </xf>
    <xf numFmtId="0" fontId="28" fillId="5" borderId="7" xfId="4" applyFont="1" applyFill="1" applyBorder="1" applyAlignment="1">
      <alignment horizontal="left" vertical="center" wrapText="1"/>
    </xf>
    <xf numFmtId="0" fontId="28" fillId="5" borderId="8" xfId="4" applyFont="1" applyFill="1" applyBorder="1" applyAlignment="1">
      <alignment horizontal="left" vertical="center" wrapText="1"/>
    </xf>
    <xf numFmtId="0" fontId="28" fillId="5" borderId="25" xfId="4" applyFont="1" applyFill="1" applyBorder="1" applyAlignment="1">
      <alignment horizontal="left" vertical="center" wrapText="1"/>
    </xf>
    <xf numFmtId="0" fontId="27" fillId="2" borderId="0" xfId="4" applyFont="1" applyFill="1" applyAlignment="1">
      <alignment horizontal="left" vertical="top" wrapText="1"/>
    </xf>
    <xf numFmtId="0" fontId="29" fillId="2" borderId="10" xfId="4" applyFont="1" applyFill="1" applyBorder="1" applyAlignment="1">
      <alignment horizontal="center" wrapText="1"/>
    </xf>
    <xf numFmtId="0" fontId="29" fillId="2" borderId="0" xfId="4" applyFont="1" applyFill="1" applyAlignment="1">
      <alignment horizontal="center" wrapText="1"/>
    </xf>
    <xf numFmtId="0" fontId="29" fillId="2" borderId="11" xfId="4" applyFont="1" applyFill="1" applyBorder="1" applyAlignment="1">
      <alignment horizontal="center" wrapText="1"/>
    </xf>
    <xf numFmtId="0" fontId="29" fillId="2" borderId="4" xfId="4" applyFont="1" applyFill="1" applyBorder="1" applyAlignment="1">
      <alignment horizontal="center" wrapText="1"/>
    </xf>
    <xf numFmtId="0" fontId="29" fillId="2" borderId="5" xfId="4" applyFont="1" applyFill="1" applyBorder="1" applyAlignment="1">
      <alignment horizontal="center" wrapText="1"/>
    </xf>
    <xf numFmtId="0" fontId="29" fillId="2" borderId="6" xfId="4" applyFont="1" applyFill="1" applyBorder="1" applyAlignment="1">
      <alignment horizontal="center" wrapText="1"/>
    </xf>
    <xf numFmtId="0" fontId="28" fillId="2" borderId="10" xfId="4" applyFont="1" applyFill="1" applyBorder="1" applyAlignment="1">
      <alignment horizontal="center" wrapText="1"/>
    </xf>
    <xf numFmtId="0" fontId="28" fillId="2" borderId="0" xfId="4" applyFont="1" applyFill="1" applyAlignment="1">
      <alignment horizontal="center" wrapText="1"/>
    </xf>
    <xf numFmtId="0" fontId="28" fillId="2" borderId="11" xfId="4" applyFont="1" applyFill="1" applyBorder="1" applyAlignment="1">
      <alignment horizontal="center" wrapText="1"/>
    </xf>
    <xf numFmtId="0" fontId="29" fillId="2" borderId="22" xfId="4" applyFont="1" applyFill="1" applyBorder="1" applyAlignment="1">
      <alignment horizontal="left" wrapText="1"/>
    </xf>
    <xf numFmtId="0" fontId="29" fillId="2" borderId="0" xfId="4" applyFont="1" applyFill="1" applyAlignment="1">
      <alignment horizontal="left" wrapText="1"/>
    </xf>
    <xf numFmtId="0" fontId="29" fillId="2" borderId="42" xfId="4" applyFont="1" applyFill="1" applyBorder="1" applyAlignment="1">
      <alignment horizontal="left" wrapText="1"/>
    </xf>
    <xf numFmtId="0" fontId="24" fillId="0" borderId="35" xfId="4" applyFont="1" applyBorder="1" applyAlignment="1">
      <alignment horizontal="center" vertical="center" wrapText="1"/>
    </xf>
    <xf numFmtId="0" fontId="24" fillId="0" borderId="41" xfId="4" applyFont="1" applyBorder="1" applyAlignment="1">
      <alignment horizontal="center" vertical="center" wrapText="1"/>
    </xf>
    <xf numFmtId="0" fontId="24" fillId="0" borderId="38" xfId="4" applyFont="1" applyBorder="1" applyAlignment="1">
      <alignment horizontal="center" vertical="center" wrapText="1"/>
    </xf>
  </cellXfs>
  <cellStyles count="30">
    <cellStyle name="Comma" xfId="1" builtinId="3"/>
    <cellStyle name="Comma 2" xfId="6" xr:uid="{55F8F944-2CEA-4F8E-8A0E-7BDA1E833F20}"/>
    <cellStyle name="Comma 2 2" xfId="10" xr:uid="{CA5C3337-F42E-4656-8DD5-D85A9FE96317}"/>
    <cellStyle name="Comma 2 3" xfId="7" xr:uid="{F3616096-6C2B-44F5-9106-2A6FB9453FCE}"/>
    <cellStyle name="Comma 3" xfId="12" xr:uid="{62F0CB22-E159-4E96-85EA-A6F5A39A53D8}"/>
    <cellStyle name="Comma 3 2" xfId="28" xr:uid="{70536808-F51E-4157-9136-7770E0F53130}"/>
    <cellStyle name="Comma 4" xfId="3" xr:uid="{003776BC-CE35-4E25-AEA9-34A9EE770A30}"/>
    <cellStyle name="Comma 4 2" xfId="8" xr:uid="{04154C6D-4E59-4ED0-ADA3-C13239C734F0}"/>
    <cellStyle name="Comma 4 2 2" xfId="25" xr:uid="{816B362F-A68D-42CC-978B-4F7EDDCE1E94}"/>
    <cellStyle name="Comma 4 3" xfId="24" xr:uid="{A8458E3C-BCBE-45FB-A248-2FD4C61139AE}"/>
    <cellStyle name="Comma 5" xfId="19" xr:uid="{4D14E811-C163-413C-88DD-0464733D9357}"/>
    <cellStyle name="Comma 6" xfId="21" xr:uid="{C12FB672-7ED3-49D9-9321-3EE4382F5500}"/>
    <cellStyle name="Comma 7" xfId="23" xr:uid="{39155492-1CD5-49E5-83D7-144DC3E2020C}"/>
    <cellStyle name="Currency 2" xfId="18" xr:uid="{9964303E-F6A2-4540-9FEA-ED1EC454A14B}"/>
    <cellStyle name="Currency 3" xfId="26" xr:uid="{AAFBADE6-3091-41F0-88F3-4F57C10D828C}"/>
    <cellStyle name="g" xfId="27" xr:uid="{55A9EAED-A7F6-4ABC-818E-0020835196C1}"/>
    <cellStyle name="Good" xfId="2" builtinId="26"/>
    <cellStyle name="Normal" xfId="0" builtinId="0"/>
    <cellStyle name="Normal 2" xfId="4" xr:uid="{BF53B7F5-8737-4D85-B76C-179827560A64}"/>
    <cellStyle name="Normal 2 2" xfId="14" xr:uid="{DCAA31AA-550E-4AE5-A3B3-920F909303B8}"/>
    <cellStyle name="Normal 2 2 2" xfId="15" xr:uid="{D4D8A438-156B-4F4C-A247-440CE4C8549A}"/>
    <cellStyle name="Normal 3" xfId="5" xr:uid="{181B8066-117A-4374-8337-9FE16E5DCAEB}"/>
    <cellStyle name="Normal 3 2" xfId="9" xr:uid="{D1499AE6-9854-485B-83A1-26C735561DB2}"/>
    <cellStyle name="Normal 4" xfId="11" xr:uid="{E08DD2FD-5ED0-4DA1-8268-3D1FEBE562A2}"/>
    <cellStyle name="Normal 5" xfId="17" xr:uid="{52926706-7B41-405A-B6FC-BA6DCD099EE6}"/>
    <cellStyle name="Normal 6" xfId="20" xr:uid="{2716C965-8D80-434C-B370-AFAF80F18899}"/>
    <cellStyle name="Normal 7" xfId="22" xr:uid="{B16697D9-7A4A-410B-B52D-AFED33FA3A52}"/>
    <cellStyle name="Percent" xfId="29" builtinId="5"/>
    <cellStyle name="Percent 2" xfId="13" xr:uid="{A21CA3C7-4E1B-4F04-8D2C-F0E701687BEC}"/>
    <cellStyle name="Percent 2 2" xfId="16" xr:uid="{E1D19809-01D4-4DD7-AC3F-DBC5903340E8}"/>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5.jpeg"/></Relationships>
</file>

<file path=xl/drawings/_rels/drawing9.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42</xdr:row>
      <xdr:rowOff>120126</xdr:rowOff>
    </xdr:from>
    <xdr:to>
      <xdr:col>6</xdr:col>
      <xdr:colOff>343917</xdr:colOff>
      <xdr:row>60</xdr:row>
      <xdr:rowOff>71666</xdr:rowOff>
    </xdr:to>
    <xdr:pic>
      <xdr:nvPicPr>
        <xdr:cNvPr id="4" name="Picture 3">
          <a:extLst>
            <a:ext uri="{FF2B5EF4-FFF2-40B4-BE49-F238E27FC236}">
              <a16:creationId xmlns:a16="http://schemas.microsoft.com/office/drawing/2014/main" id="{670E4A36-2927-432C-9FBD-14745D3ED320}"/>
            </a:ext>
          </a:extLst>
        </xdr:cNvPr>
        <xdr:cNvPicPr>
          <a:picLocks noChangeAspect="1"/>
        </xdr:cNvPicPr>
      </xdr:nvPicPr>
      <xdr:blipFill>
        <a:blip xmlns:r="http://schemas.openxmlformats.org/officeDocument/2006/relationships" r:embed="rId1"/>
        <a:stretch>
          <a:fillRect/>
        </a:stretch>
      </xdr:blipFill>
      <xdr:spPr>
        <a:xfrm>
          <a:off x="0" y="7677373"/>
          <a:ext cx="5775034" cy="3178834"/>
        </a:xfrm>
        <a:prstGeom prst="rect">
          <a:avLst/>
        </a:prstGeom>
      </xdr:spPr>
    </xdr:pic>
    <xdr:clientData/>
  </xdr:twoCellAnchor>
  <xdr:twoCellAnchor editAs="oneCell">
    <xdr:from>
      <xdr:col>0</xdr:col>
      <xdr:colOff>62754</xdr:colOff>
      <xdr:row>26</xdr:row>
      <xdr:rowOff>30515</xdr:rowOff>
    </xdr:from>
    <xdr:to>
      <xdr:col>5</xdr:col>
      <xdr:colOff>513977</xdr:colOff>
      <xdr:row>43</xdr:row>
      <xdr:rowOff>77892</xdr:rowOff>
    </xdr:to>
    <xdr:pic>
      <xdr:nvPicPr>
        <xdr:cNvPr id="2" name="Picture 1">
          <a:extLst>
            <a:ext uri="{FF2B5EF4-FFF2-40B4-BE49-F238E27FC236}">
              <a16:creationId xmlns:a16="http://schemas.microsoft.com/office/drawing/2014/main" id="{92FCAA9D-549D-4E6F-B660-DD9DB7058E5D}"/>
            </a:ext>
          </a:extLst>
        </xdr:cNvPr>
        <xdr:cNvPicPr>
          <a:picLocks noChangeAspect="1"/>
        </xdr:cNvPicPr>
      </xdr:nvPicPr>
      <xdr:blipFill>
        <a:blip xmlns:r="http://schemas.openxmlformats.org/officeDocument/2006/relationships" r:embed="rId2"/>
        <a:stretch>
          <a:fillRect/>
        </a:stretch>
      </xdr:blipFill>
      <xdr:spPr>
        <a:xfrm>
          <a:off x="62754" y="4719056"/>
          <a:ext cx="4903693" cy="3095377"/>
        </a:xfrm>
        <a:prstGeom prst="rect">
          <a:avLst/>
        </a:prstGeom>
      </xdr:spPr>
    </xdr:pic>
    <xdr:clientData/>
  </xdr:twoCellAnchor>
  <xdr:twoCellAnchor editAs="oneCell">
    <xdr:from>
      <xdr:col>7</xdr:col>
      <xdr:colOff>849599</xdr:colOff>
      <xdr:row>26</xdr:row>
      <xdr:rowOff>167640</xdr:rowOff>
    </xdr:from>
    <xdr:to>
      <xdr:col>13</xdr:col>
      <xdr:colOff>4581</xdr:colOff>
      <xdr:row>43</xdr:row>
      <xdr:rowOff>1275</xdr:rowOff>
    </xdr:to>
    <xdr:pic>
      <xdr:nvPicPr>
        <xdr:cNvPr id="3" name="Picture 2">
          <a:extLst>
            <a:ext uri="{FF2B5EF4-FFF2-40B4-BE49-F238E27FC236}">
              <a16:creationId xmlns:a16="http://schemas.microsoft.com/office/drawing/2014/main" id="{16BEC77B-5044-4417-860E-AC8D21091B73}"/>
            </a:ext>
          </a:extLst>
        </xdr:cNvPr>
        <xdr:cNvPicPr>
          <a:picLocks noChangeAspect="1"/>
        </xdr:cNvPicPr>
      </xdr:nvPicPr>
      <xdr:blipFill>
        <a:blip xmlns:r="http://schemas.openxmlformats.org/officeDocument/2006/relationships" r:embed="rId3"/>
        <a:stretch>
          <a:fillRect/>
        </a:stretch>
      </xdr:blipFill>
      <xdr:spPr>
        <a:xfrm>
          <a:off x="7080070" y="4856181"/>
          <a:ext cx="5124729" cy="2881635"/>
        </a:xfrm>
        <a:prstGeom prst="rect">
          <a:avLst/>
        </a:prstGeom>
      </xdr:spPr>
    </xdr:pic>
    <xdr:clientData/>
  </xdr:twoCellAnchor>
  <xdr:twoCellAnchor editAs="oneCell">
    <xdr:from>
      <xdr:col>6</xdr:col>
      <xdr:colOff>815788</xdr:colOff>
      <xdr:row>45</xdr:row>
      <xdr:rowOff>152399</xdr:rowOff>
    </xdr:from>
    <xdr:to>
      <xdr:col>11</xdr:col>
      <xdr:colOff>822180</xdr:colOff>
      <xdr:row>63</xdr:row>
      <xdr:rowOff>88710</xdr:rowOff>
    </xdr:to>
    <xdr:pic>
      <xdr:nvPicPr>
        <xdr:cNvPr id="5" name="Picture 4">
          <a:extLst>
            <a:ext uri="{FF2B5EF4-FFF2-40B4-BE49-F238E27FC236}">
              <a16:creationId xmlns:a16="http://schemas.microsoft.com/office/drawing/2014/main" id="{599576A2-BD26-4EBE-A47C-B47216F483D8}"/>
            </a:ext>
          </a:extLst>
        </xdr:cNvPr>
        <xdr:cNvPicPr>
          <a:picLocks noChangeAspect="1"/>
        </xdr:cNvPicPr>
      </xdr:nvPicPr>
      <xdr:blipFill>
        <a:blip xmlns:r="http://schemas.openxmlformats.org/officeDocument/2006/relationships" r:embed="rId4"/>
        <a:stretch>
          <a:fillRect/>
        </a:stretch>
      </xdr:blipFill>
      <xdr:spPr>
        <a:xfrm>
          <a:off x="6104964" y="8247528"/>
          <a:ext cx="4991143" cy="31636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96909</xdr:colOff>
      <xdr:row>0</xdr:row>
      <xdr:rowOff>81311</xdr:rowOff>
    </xdr:from>
    <xdr:to>
      <xdr:col>2</xdr:col>
      <xdr:colOff>398921</xdr:colOff>
      <xdr:row>1</xdr:row>
      <xdr:rowOff>336858</xdr:rowOff>
    </xdr:to>
    <xdr:pic>
      <xdr:nvPicPr>
        <xdr:cNvPr id="2" name="Picture 1" descr="C:\Users\dswami\AppData\Local\Microsoft\Windows\INetCache\Content.Outlook\O19IPVWV\Microsoft logo.JPG">
          <a:extLst>
            <a:ext uri="{FF2B5EF4-FFF2-40B4-BE49-F238E27FC236}">
              <a16:creationId xmlns:a16="http://schemas.microsoft.com/office/drawing/2014/main" id="{6669AEF9-1FC2-43D3-AFDE-6DCB056C9F15}"/>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6347"/>
        <a:stretch/>
      </xdr:blipFill>
      <xdr:spPr bwMode="auto">
        <a:xfrm>
          <a:off x="96909" y="81311"/>
          <a:ext cx="4518412" cy="928647"/>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0</xdr:colOff>
      <xdr:row>34</xdr:row>
      <xdr:rowOff>0</xdr:rowOff>
    </xdr:from>
    <xdr:to>
      <xdr:col>26</xdr:col>
      <xdr:colOff>508000</xdr:colOff>
      <xdr:row>63</xdr:row>
      <xdr:rowOff>95250</xdr:rowOff>
    </xdr:to>
    <xdr:pic>
      <xdr:nvPicPr>
        <xdr:cNvPr id="5" name="Picture 4" descr="image">
          <a:extLst>
            <a:ext uri="{FF2B5EF4-FFF2-40B4-BE49-F238E27FC236}">
              <a16:creationId xmlns:a16="http://schemas.microsoft.com/office/drawing/2014/main" id="{07774179-3BF6-424B-BEFA-F7576165EA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842750"/>
          <a:ext cx="17824450" cy="506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96909</xdr:colOff>
      <xdr:row>0</xdr:row>
      <xdr:rowOff>81311</xdr:rowOff>
    </xdr:from>
    <xdr:to>
      <xdr:col>2</xdr:col>
      <xdr:colOff>398921</xdr:colOff>
      <xdr:row>1</xdr:row>
      <xdr:rowOff>336858</xdr:rowOff>
    </xdr:to>
    <xdr:pic>
      <xdr:nvPicPr>
        <xdr:cNvPr id="2" name="Picture 1" descr="C:\Users\dswami\AppData\Local\Microsoft\Windows\INetCache\Content.Outlook\O19IPVWV\Microsoft logo.JPG">
          <a:extLst>
            <a:ext uri="{FF2B5EF4-FFF2-40B4-BE49-F238E27FC236}">
              <a16:creationId xmlns:a16="http://schemas.microsoft.com/office/drawing/2014/main" id="{95A825B9-0272-4486-AA37-8BC7BEB117F7}"/>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6347"/>
        <a:stretch/>
      </xdr:blipFill>
      <xdr:spPr bwMode="auto">
        <a:xfrm>
          <a:off x="96909" y="81311"/>
          <a:ext cx="4518412" cy="928647"/>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21</xdr:col>
      <xdr:colOff>169334</xdr:colOff>
      <xdr:row>6</xdr:row>
      <xdr:rowOff>21167</xdr:rowOff>
    </xdr:from>
    <xdr:to>
      <xdr:col>23</xdr:col>
      <xdr:colOff>1608668</xdr:colOff>
      <xdr:row>9</xdr:row>
      <xdr:rowOff>497417</xdr:rowOff>
    </xdr:to>
    <xdr:pic>
      <xdr:nvPicPr>
        <xdr:cNvPr id="3" name="Picture 2">
          <a:extLst>
            <a:ext uri="{FF2B5EF4-FFF2-40B4-BE49-F238E27FC236}">
              <a16:creationId xmlns:a16="http://schemas.microsoft.com/office/drawing/2014/main" id="{C48A2EC7-7152-CF72-A1CD-2FCDDFA3672E}"/>
            </a:ext>
          </a:extLst>
        </xdr:cNvPr>
        <xdr:cNvPicPr>
          <a:picLocks noChangeAspect="1"/>
        </xdr:cNvPicPr>
      </xdr:nvPicPr>
      <xdr:blipFill>
        <a:blip xmlns:r="http://schemas.openxmlformats.org/officeDocument/2006/relationships" r:embed="rId2"/>
        <a:stretch>
          <a:fillRect/>
        </a:stretch>
      </xdr:blipFill>
      <xdr:spPr>
        <a:xfrm>
          <a:off x="13514917" y="2286000"/>
          <a:ext cx="2667001" cy="2667000"/>
        </a:xfrm>
        <a:prstGeom prst="rect">
          <a:avLst/>
        </a:prstGeom>
      </xdr:spPr>
    </xdr:pic>
    <xdr:clientData/>
  </xdr:twoCellAnchor>
  <xdr:twoCellAnchor editAs="oneCell">
    <xdr:from>
      <xdr:col>21</xdr:col>
      <xdr:colOff>285750</xdr:colOff>
      <xdr:row>9</xdr:row>
      <xdr:rowOff>518584</xdr:rowOff>
    </xdr:from>
    <xdr:to>
      <xdr:col>23</xdr:col>
      <xdr:colOff>1848559</xdr:colOff>
      <xdr:row>10</xdr:row>
      <xdr:rowOff>135417</xdr:rowOff>
    </xdr:to>
    <xdr:pic>
      <xdr:nvPicPr>
        <xdr:cNvPr id="4" name="Picture 3">
          <a:extLst>
            <a:ext uri="{FF2B5EF4-FFF2-40B4-BE49-F238E27FC236}">
              <a16:creationId xmlns:a16="http://schemas.microsoft.com/office/drawing/2014/main" id="{71C8D892-A5F9-5480-2FE8-0647AD753CB3}"/>
            </a:ext>
          </a:extLst>
        </xdr:cNvPr>
        <xdr:cNvPicPr>
          <a:picLocks noChangeAspect="1"/>
        </xdr:cNvPicPr>
      </xdr:nvPicPr>
      <xdr:blipFill>
        <a:blip xmlns:r="http://schemas.openxmlformats.org/officeDocument/2006/relationships" r:embed="rId3"/>
        <a:stretch>
          <a:fillRect/>
        </a:stretch>
      </xdr:blipFill>
      <xdr:spPr>
        <a:xfrm>
          <a:off x="13631333" y="4974167"/>
          <a:ext cx="2790476" cy="4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820617</xdr:colOff>
      <xdr:row>32</xdr:row>
      <xdr:rowOff>146539</xdr:rowOff>
    </xdr:from>
    <xdr:to>
      <xdr:col>17</xdr:col>
      <xdr:colOff>68386</xdr:colOff>
      <xdr:row>47</xdr:row>
      <xdr:rowOff>79303</xdr:rowOff>
    </xdr:to>
    <xdr:pic>
      <xdr:nvPicPr>
        <xdr:cNvPr id="2" name="Picture 1" descr="image">
          <a:extLst>
            <a:ext uri="{FF2B5EF4-FFF2-40B4-BE49-F238E27FC236}">
              <a16:creationId xmlns:a16="http://schemas.microsoft.com/office/drawing/2014/main" id="{329EAD15-C767-49C5-A52A-4C2438C3FD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30463" y="7522308"/>
          <a:ext cx="4083538" cy="2423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351694</xdr:colOff>
      <xdr:row>32</xdr:row>
      <xdr:rowOff>136769</xdr:rowOff>
    </xdr:from>
    <xdr:to>
      <xdr:col>21</xdr:col>
      <xdr:colOff>801078</xdr:colOff>
      <xdr:row>47</xdr:row>
      <xdr:rowOff>80838</xdr:rowOff>
    </xdr:to>
    <xdr:pic>
      <xdr:nvPicPr>
        <xdr:cNvPr id="3" name="Picture 2" descr="image">
          <a:extLst>
            <a:ext uri="{FF2B5EF4-FFF2-40B4-BE49-F238E27FC236}">
              <a16:creationId xmlns:a16="http://schemas.microsoft.com/office/drawing/2014/main" id="{D35DAC0A-86B2-4892-8074-347D39B9F3C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397309" y="7512538"/>
          <a:ext cx="4112846" cy="24352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302845</xdr:colOff>
      <xdr:row>32</xdr:row>
      <xdr:rowOff>111475</xdr:rowOff>
    </xdr:from>
    <xdr:to>
      <xdr:col>23</xdr:col>
      <xdr:colOff>3182331</xdr:colOff>
      <xdr:row>47</xdr:row>
      <xdr:rowOff>0</xdr:rowOff>
    </xdr:to>
    <xdr:pic>
      <xdr:nvPicPr>
        <xdr:cNvPr id="4" name="Picture 3" descr="image">
          <a:extLst>
            <a:ext uri="{FF2B5EF4-FFF2-40B4-BE49-F238E27FC236}">
              <a16:creationId xmlns:a16="http://schemas.microsoft.com/office/drawing/2014/main" id="{A376A150-18B0-4385-890B-1B3408B3E7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949768" y="7487244"/>
          <a:ext cx="4012717" cy="2379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421105</xdr:colOff>
      <xdr:row>39</xdr:row>
      <xdr:rowOff>142052</xdr:rowOff>
    </xdr:to>
    <xdr:pic>
      <xdr:nvPicPr>
        <xdr:cNvPr id="2" name="Picture 1">
          <a:extLst>
            <a:ext uri="{FF2B5EF4-FFF2-40B4-BE49-F238E27FC236}">
              <a16:creationId xmlns:a16="http://schemas.microsoft.com/office/drawing/2014/main" id="{6F34CA7D-9D48-43A8-A0D9-BDB9E949B30E}"/>
            </a:ext>
          </a:extLst>
        </xdr:cNvPr>
        <xdr:cNvPicPr>
          <a:picLocks noChangeAspect="1"/>
        </xdr:cNvPicPr>
      </xdr:nvPicPr>
      <xdr:blipFill>
        <a:blip xmlns:r="http://schemas.openxmlformats.org/officeDocument/2006/relationships" r:embed="rId1"/>
        <a:stretch>
          <a:fillRect/>
        </a:stretch>
      </xdr:blipFill>
      <xdr:spPr>
        <a:xfrm>
          <a:off x="0" y="0"/>
          <a:ext cx="9361905" cy="6580952"/>
        </a:xfrm>
        <a:prstGeom prst="rect">
          <a:avLst/>
        </a:prstGeom>
      </xdr:spPr>
    </xdr:pic>
    <xdr:clientData/>
  </xdr:twoCellAnchor>
  <xdr:twoCellAnchor editAs="oneCell">
    <xdr:from>
      <xdr:col>0</xdr:col>
      <xdr:colOff>0</xdr:colOff>
      <xdr:row>41</xdr:row>
      <xdr:rowOff>0</xdr:rowOff>
    </xdr:from>
    <xdr:to>
      <xdr:col>17</xdr:col>
      <xdr:colOff>43257</xdr:colOff>
      <xdr:row>80</xdr:row>
      <xdr:rowOff>151576</xdr:rowOff>
    </xdr:to>
    <xdr:pic>
      <xdr:nvPicPr>
        <xdr:cNvPr id="3" name="Picture 2">
          <a:extLst>
            <a:ext uri="{FF2B5EF4-FFF2-40B4-BE49-F238E27FC236}">
              <a16:creationId xmlns:a16="http://schemas.microsoft.com/office/drawing/2014/main" id="{23989D90-7A4D-4941-BB8A-1EDC4F7D796E}"/>
            </a:ext>
          </a:extLst>
        </xdr:cNvPr>
        <xdr:cNvPicPr>
          <a:picLocks noChangeAspect="1"/>
        </xdr:cNvPicPr>
      </xdr:nvPicPr>
      <xdr:blipFill>
        <a:blip xmlns:r="http://schemas.openxmlformats.org/officeDocument/2006/relationships" r:embed="rId2"/>
        <a:stretch>
          <a:fillRect/>
        </a:stretch>
      </xdr:blipFill>
      <xdr:spPr>
        <a:xfrm>
          <a:off x="0" y="6769100"/>
          <a:ext cx="9542857" cy="6590476"/>
        </a:xfrm>
        <a:prstGeom prst="rect">
          <a:avLst/>
        </a:prstGeom>
      </xdr:spPr>
    </xdr:pic>
    <xdr:clientData/>
  </xdr:twoCellAnchor>
  <xdr:twoCellAnchor editAs="oneCell">
    <xdr:from>
      <xdr:col>0</xdr:col>
      <xdr:colOff>0</xdr:colOff>
      <xdr:row>82</xdr:row>
      <xdr:rowOff>0</xdr:rowOff>
    </xdr:from>
    <xdr:to>
      <xdr:col>16</xdr:col>
      <xdr:colOff>544914</xdr:colOff>
      <xdr:row>121</xdr:row>
      <xdr:rowOff>37290</xdr:rowOff>
    </xdr:to>
    <xdr:pic>
      <xdr:nvPicPr>
        <xdr:cNvPr id="4" name="Picture 3">
          <a:extLst>
            <a:ext uri="{FF2B5EF4-FFF2-40B4-BE49-F238E27FC236}">
              <a16:creationId xmlns:a16="http://schemas.microsoft.com/office/drawing/2014/main" id="{2E2AF1F9-A5E4-4C68-A8F2-66D3FABFA8BE}"/>
            </a:ext>
          </a:extLst>
        </xdr:cNvPr>
        <xdr:cNvPicPr>
          <a:picLocks noChangeAspect="1"/>
        </xdr:cNvPicPr>
      </xdr:nvPicPr>
      <xdr:blipFill>
        <a:blip xmlns:r="http://schemas.openxmlformats.org/officeDocument/2006/relationships" r:embed="rId3"/>
        <a:stretch>
          <a:fillRect/>
        </a:stretch>
      </xdr:blipFill>
      <xdr:spPr>
        <a:xfrm>
          <a:off x="0" y="13538200"/>
          <a:ext cx="9485714" cy="64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219373</xdr:colOff>
      <xdr:row>0</xdr:row>
      <xdr:rowOff>13275</xdr:rowOff>
    </xdr:from>
    <xdr:to>
      <xdr:col>2</xdr:col>
      <xdr:colOff>521385</xdr:colOff>
      <xdr:row>1</xdr:row>
      <xdr:rowOff>268822</xdr:rowOff>
    </xdr:to>
    <xdr:pic>
      <xdr:nvPicPr>
        <xdr:cNvPr id="2" name="Picture 1" descr="C:\Users\dswami\AppData\Local\Microsoft\Windows\INetCache\Content.Outlook\O19IPVWV\Microsoft logo.JPG">
          <a:extLst>
            <a:ext uri="{FF2B5EF4-FFF2-40B4-BE49-F238E27FC236}">
              <a16:creationId xmlns:a16="http://schemas.microsoft.com/office/drawing/2014/main" id="{7FC8EE42-D6B4-428B-A635-248D1C7FEF44}"/>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6347"/>
        <a:stretch/>
      </xdr:blipFill>
      <xdr:spPr bwMode="auto">
        <a:xfrm>
          <a:off x="219373" y="13275"/>
          <a:ext cx="4858772" cy="926107"/>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xdr:col>
      <xdr:colOff>0</xdr:colOff>
      <xdr:row>32</xdr:row>
      <xdr:rowOff>0</xdr:rowOff>
    </xdr:from>
    <xdr:to>
      <xdr:col>26</xdr:col>
      <xdr:colOff>63500</xdr:colOff>
      <xdr:row>56</xdr:row>
      <xdr:rowOff>50800</xdr:rowOff>
    </xdr:to>
    <xdr:pic>
      <xdr:nvPicPr>
        <xdr:cNvPr id="5" name="Picture 4" descr="image">
          <a:extLst>
            <a:ext uri="{FF2B5EF4-FFF2-40B4-BE49-F238E27FC236}">
              <a16:creationId xmlns:a16="http://schemas.microsoft.com/office/drawing/2014/main" id="{C093D975-FFF5-4938-8690-242910F47C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22750" y="12407900"/>
          <a:ext cx="14566900" cy="416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219373</xdr:colOff>
      <xdr:row>0</xdr:row>
      <xdr:rowOff>13275</xdr:rowOff>
    </xdr:from>
    <xdr:to>
      <xdr:col>2</xdr:col>
      <xdr:colOff>521385</xdr:colOff>
      <xdr:row>1</xdr:row>
      <xdr:rowOff>268822</xdr:rowOff>
    </xdr:to>
    <xdr:pic>
      <xdr:nvPicPr>
        <xdr:cNvPr id="2" name="Picture 1" descr="C:\Users\dswami\AppData\Local\Microsoft\Windows\INetCache\Content.Outlook\O19IPVWV\Microsoft logo.JPG">
          <a:extLst>
            <a:ext uri="{FF2B5EF4-FFF2-40B4-BE49-F238E27FC236}">
              <a16:creationId xmlns:a16="http://schemas.microsoft.com/office/drawing/2014/main" id="{0189DE91-D18F-4154-976A-C281F094B964}"/>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6347"/>
        <a:stretch/>
      </xdr:blipFill>
      <xdr:spPr bwMode="auto">
        <a:xfrm>
          <a:off x="219373" y="13275"/>
          <a:ext cx="4524762" cy="928647"/>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0</xdr:colOff>
      <xdr:row>30</xdr:row>
      <xdr:rowOff>0</xdr:rowOff>
    </xdr:from>
    <xdr:to>
      <xdr:col>22</xdr:col>
      <xdr:colOff>349250</xdr:colOff>
      <xdr:row>62</xdr:row>
      <xdr:rowOff>69850</xdr:rowOff>
    </xdr:to>
    <xdr:pic>
      <xdr:nvPicPr>
        <xdr:cNvPr id="4" name="Picture 3" descr="image">
          <a:extLst>
            <a:ext uri="{FF2B5EF4-FFF2-40B4-BE49-F238E27FC236}">
              <a16:creationId xmlns:a16="http://schemas.microsoft.com/office/drawing/2014/main" id="{0D5E5FE4-CF98-4653-9B26-951F3A4DBC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065000"/>
          <a:ext cx="14630400" cy="555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96909</xdr:colOff>
      <xdr:row>0</xdr:row>
      <xdr:rowOff>81311</xdr:rowOff>
    </xdr:from>
    <xdr:to>
      <xdr:col>2</xdr:col>
      <xdr:colOff>398921</xdr:colOff>
      <xdr:row>1</xdr:row>
      <xdr:rowOff>336858</xdr:rowOff>
    </xdr:to>
    <xdr:pic>
      <xdr:nvPicPr>
        <xdr:cNvPr id="2" name="Picture 1" descr="C:\Users\dswami\AppData\Local\Microsoft\Windows\INetCache\Content.Outlook\O19IPVWV\Microsoft logo.JPG">
          <a:extLst>
            <a:ext uri="{FF2B5EF4-FFF2-40B4-BE49-F238E27FC236}">
              <a16:creationId xmlns:a16="http://schemas.microsoft.com/office/drawing/2014/main" id="{D7775381-99C0-46BF-B9ED-19100F2D0605}"/>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6347"/>
        <a:stretch/>
      </xdr:blipFill>
      <xdr:spPr bwMode="auto">
        <a:xfrm>
          <a:off x="96909" y="81311"/>
          <a:ext cx="4851152" cy="926107"/>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0</xdr:colOff>
      <xdr:row>32</xdr:row>
      <xdr:rowOff>0</xdr:rowOff>
    </xdr:from>
    <xdr:to>
      <xdr:col>23</xdr:col>
      <xdr:colOff>527050</xdr:colOff>
      <xdr:row>61</xdr:row>
      <xdr:rowOff>12700</xdr:rowOff>
    </xdr:to>
    <xdr:pic>
      <xdr:nvPicPr>
        <xdr:cNvPr id="3" name="Picture 2" descr="image">
          <a:extLst>
            <a:ext uri="{FF2B5EF4-FFF2-40B4-BE49-F238E27FC236}">
              <a16:creationId xmlns:a16="http://schemas.microsoft.com/office/drawing/2014/main" id="{3B0B3624-670D-4855-8D98-D330653D18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499850"/>
          <a:ext cx="15081250" cy="4984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96909</xdr:colOff>
      <xdr:row>0</xdr:row>
      <xdr:rowOff>81311</xdr:rowOff>
    </xdr:from>
    <xdr:to>
      <xdr:col>2</xdr:col>
      <xdr:colOff>398921</xdr:colOff>
      <xdr:row>1</xdr:row>
      <xdr:rowOff>336858</xdr:rowOff>
    </xdr:to>
    <xdr:pic>
      <xdr:nvPicPr>
        <xdr:cNvPr id="2" name="Picture 1" descr="C:\Users\dswami\AppData\Local\Microsoft\Windows\INetCache\Content.Outlook\O19IPVWV\Microsoft logo.JPG">
          <a:extLst>
            <a:ext uri="{FF2B5EF4-FFF2-40B4-BE49-F238E27FC236}">
              <a16:creationId xmlns:a16="http://schemas.microsoft.com/office/drawing/2014/main" id="{8837AE16-3166-44E8-AEFD-CDDB3837296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6347"/>
        <a:stretch/>
      </xdr:blipFill>
      <xdr:spPr bwMode="auto">
        <a:xfrm>
          <a:off x="96909" y="81311"/>
          <a:ext cx="4851152" cy="926107"/>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96909</xdr:colOff>
      <xdr:row>0</xdr:row>
      <xdr:rowOff>81311</xdr:rowOff>
    </xdr:from>
    <xdr:to>
      <xdr:col>2</xdr:col>
      <xdr:colOff>398921</xdr:colOff>
      <xdr:row>1</xdr:row>
      <xdr:rowOff>336858</xdr:rowOff>
    </xdr:to>
    <xdr:pic>
      <xdr:nvPicPr>
        <xdr:cNvPr id="2" name="Picture 1" descr="C:\Users\dswami\AppData\Local\Microsoft\Windows\INetCache\Content.Outlook\O19IPVWV\Microsoft logo.JPG">
          <a:extLst>
            <a:ext uri="{FF2B5EF4-FFF2-40B4-BE49-F238E27FC236}">
              <a16:creationId xmlns:a16="http://schemas.microsoft.com/office/drawing/2014/main" id="{0589F822-F50F-4D55-BA28-15F1A1A47482}"/>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6347"/>
        <a:stretch/>
      </xdr:blipFill>
      <xdr:spPr bwMode="auto">
        <a:xfrm>
          <a:off x="96909" y="81311"/>
          <a:ext cx="4518412" cy="928647"/>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0</xdr:col>
      <xdr:colOff>0</xdr:colOff>
      <xdr:row>33</xdr:row>
      <xdr:rowOff>0</xdr:rowOff>
    </xdr:from>
    <xdr:to>
      <xdr:col>26</xdr:col>
      <xdr:colOff>698500</xdr:colOff>
      <xdr:row>60</xdr:row>
      <xdr:rowOff>12700</xdr:rowOff>
    </xdr:to>
    <xdr:pic>
      <xdr:nvPicPr>
        <xdr:cNvPr id="5" name="Picture 4" descr="image">
          <a:extLst>
            <a:ext uri="{FF2B5EF4-FFF2-40B4-BE49-F238E27FC236}">
              <a16:creationId xmlns:a16="http://schemas.microsoft.com/office/drawing/2014/main" id="{CE4819D5-B5D6-4F68-8C36-ECFC7B780D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671300"/>
          <a:ext cx="18014950" cy="464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microsoft.com/india%3B"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microsoft.com/india%3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1414-274D-4B0D-BE96-1CB2CB3AC8D3}">
  <dimension ref="A1:Q45"/>
  <sheetViews>
    <sheetView topLeftCell="A8" zoomScale="85" zoomScaleNormal="85" workbookViewId="0">
      <selection activeCell="F21" sqref="F21"/>
    </sheetView>
  </sheetViews>
  <sheetFormatPr defaultColWidth="8.796875" defaultRowHeight="14.35" x14ac:dyDescent="0.5"/>
  <cols>
    <col min="1" max="1" width="13.6640625" style="19" bestFit="1" customWidth="1"/>
    <col min="2" max="2" width="11.796875" style="19" bestFit="1" customWidth="1"/>
    <col min="3" max="3" width="13" style="19" bestFit="1" customWidth="1"/>
    <col min="4" max="4" width="11.796875" style="19" bestFit="1" customWidth="1"/>
    <col min="5" max="6" width="14.265625" style="19" bestFit="1" customWidth="1"/>
    <col min="7" max="7" width="11.796875" style="19" bestFit="1" customWidth="1"/>
    <col min="8" max="8" width="13" style="19" bestFit="1" customWidth="1"/>
    <col min="9" max="9" width="11.796875" style="19" bestFit="1" customWidth="1"/>
    <col min="10" max="10" width="14.265625" style="19" bestFit="1" customWidth="1"/>
    <col min="11" max="11" width="19.6640625" style="19" bestFit="1" customWidth="1"/>
    <col min="12" max="12" width="15" style="19" bestFit="1" customWidth="1"/>
    <col min="13" max="13" width="13.796875" style="19" bestFit="1" customWidth="1"/>
    <col min="14" max="14" width="13" style="19" bestFit="1" customWidth="1"/>
    <col min="15" max="15" width="6.6640625" style="19" bestFit="1" customWidth="1"/>
    <col min="16" max="16" width="17.19921875" style="19" bestFit="1" customWidth="1"/>
    <col min="17" max="17" width="12.6640625" style="19" bestFit="1" customWidth="1"/>
    <col min="18" max="16384" width="8.796875" style="19"/>
  </cols>
  <sheetData>
    <row r="1" spans="1:17" x14ac:dyDescent="0.5">
      <c r="A1" s="17"/>
      <c r="B1" s="255" t="s">
        <v>78</v>
      </c>
      <c r="C1" s="256"/>
      <c r="D1" s="256"/>
      <c r="E1" s="256"/>
      <c r="F1" s="257"/>
      <c r="G1" s="255" t="s">
        <v>32</v>
      </c>
      <c r="H1" s="256"/>
      <c r="I1" s="256"/>
      <c r="J1" s="256"/>
      <c r="K1" s="257"/>
      <c r="L1" s="18" t="s">
        <v>79</v>
      </c>
      <c r="M1" s="258" t="s">
        <v>33</v>
      </c>
    </row>
    <row r="2" spans="1:17" x14ac:dyDescent="0.5">
      <c r="A2" s="17" t="s">
        <v>80</v>
      </c>
      <c r="B2" s="20" t="s">
        <v>84</v>
      </c>
      <c r="C2" s="20" t="s">
        <v>85</v>
      </c>
      <c r="D2" s="20" t="s">
        <v>81</v>
      </c>
      <c r="E2" s="20" t="s">
        <v>82</v>
      </c>
      <c r="F2" s="20" t="s">
        <v>81</v>
      </c>
      <c r="G2" s="20" t="s">
        <v>84</v>
      </c>
      <c r="H2" s="20" t="s">
        <v>85</v>
      </c>
      <c r="I2" s="20" t="s">
        <v>81</v>
      </c>
      <c r="J2" s="20" t="s">
        <v>82</v>
      </c>
      <c r="K2" s="20" t="s">
        <v>81</v>
      </c>
      <c r="L2" s="20" t="s">
        <v>83</v>
      </c>
      <c r="M2" s="259"/>
      <c r="O2" s="43" t="s">
        <v>33</v>
      </c>
    </row>
    <row r="3" spans="1:17" x14ac:dyDescent="0.5">
      <c r="A3" s="17" t="s">
        <v>97</v>
      </c>
      <c r="B3" s="21">
        <v>10148828.34</v>
      </c>
      <c r="C3" s="21">
        <v>10663694.84</v>
      </c>
      <c r="D3" s="21">
        <f>SUM(B3:C3)</f>
        <v>20812523.18</v>
      </c>
      <c r="E3" s="21">
        <v>23528881.184351753</v>
      </c>
      <c r="F3" s="21">
        <f>E3</f>
        <v>23528881.184351753</v>
      </c>
      <c r="G3" s="21">
        <f>B3</f>
        <v>10148828.34</v>
      </c>
      <c r="H3" s="21">
        <f>C3</f>
        <v>10663694.84</v>
      </c>
      <c r="I3" s="21">
        <f>SUM(G3:H3)</f>
        <v>20812523.18</v>
      </c>
      <c r="J3" s="21">
        <f>E3</f>
        <v>23528881.184351753</v>
      </c>
      <c r="K3" s="21">
        <f>J3</f>
        <v>23528881.184351753</v>
      </c>
      <c r="L3" s="21">
        <f>I3</f>
        <v>20812523.18</v>
      </c>
      <c r="M3" s="22">
        <f>D3+F3-I3-K3</f>
        <v>0</v>
      </c>
      <c r="N3" s="32">
        <f>D3</f>
        <v>20812523.18</v>
      </c>
      <c r="O3" s="32">
        <f>L3-N3</f>
        <v>0</v>
      </c>
    </row>
    <row r="4" spans="1:17" x14ac:dyDescent="0.5">
      <c r="A4" s="17" t="s">
        <v>98</v>
      </c>
      <c r="B4" s="21">
        <v>10629342.130434783</v>
      </c>
      <c r="C4" s="21">
        <v>10811657.808695653</v>
      </c>
      <c r="D4" s="21">
        <f t="shared" ref="D4:D17" si="0">SUM(B4:C4)</f>
        <v>21440999.939130437</v>
      </c>
      <c r="E4" s="21">
        <v>85818631.75311029</v>
      </c>
      <c r="F4" s="21">
        <f t="shared" ref="F4:F17" si="1">E4</f>
        <v>85818631.75311029</v>
      </c>
      <c r="G4" s="21">
        <f>B4</f>
        <v>10629342.130434783</v>
      </c>
      <c r="H4" s="21">
        <f>C4</f>
        <v>10811657.808695653</v>
      </c>
      <c r="I4" s="21">
        <f>SUM(G4:H4)</f>
        <v>21440999.939130437</v>
      </c>
      <c r="J4" s="21">
        <f>E4</f>
        <v>85818631.75311029</v>
      </c>
      <c r="K4" s="21">
        <f t="shared" ref="K4:K16" si="2">J4</f>
        <v>85818631.75311029</v>
      </c>
      <c r="L4" s="21">
        <f>I4</f>
        <v>21440999.939130437</v>
      </c>
      <c r="M4" s="22">
        <f t="shared" ref="M4:M19" si="3">D4+F4-I4-K4</f>
        <v>0</v>
      </c>
      <c r="N4" s="32">
        <f t="shared" ref="N4:N13" si="4">D4</f>
        <v>21440999.939130437</v>
      </c>
      <c r="O4" s="32">
        <f t="shared" ref="O4:O12" si="5">L4-N4</f>
        <v>0</v>
      </c>
    </row>
    <row r="5" spans="1:17" x14ac:dyDescent="0.5">
      <c r="A5" s="17" t="s">
        <v>99</v>
      </c>
      <c r="B5" s="21">
        <v>31181045.190000001</v>
      </c>
      <c r="C5" s="21">
        <v>303473.52</v>
      </c>
      <c r="D5" s="21">
        <f t="shared" si="0"/>
        <v>31484518.710000001</v>
      </c>
      <c r="E5" s="21">
        <v>0</v>
      </c>
      <c r="F5" s="21">
        <f t="shared" si="1"/>
        <v>0</v>
      </c>
      <c r="G5" s="21">
        <v>31181045.339130439</v>
      </c>
      <c r="H5" s="21">
        <v>303474.01739130437</v>
      </c>
      <c r="I5" s="21">
        <f t="shared" ref="I5:I17" si="6">SUM(G5:H5)</f>
        <v>31484519.356521744</v>
      </c>
      <c r="J5" s="21"/>
      <c r="K5" s="21">
        <f t="shared" si="2"/>
        <v>0</v>
      </c>
      <c r="L5" s="21">
        <f t="shared" ref="L5:L6" si="7">I5</f>
        <v>31484519.356521744</v>
      </c>
      <c r="M5" s="22">
        <f t="shared" si="3"/>
        <v>-0.64652174338698387</v>
      </c>
      <c r="N5" s="32">
        <f t="shared" si="4"/>
        <v>31484518.710000001</v>
      </c>
      <c r="O5" s="32">
        <f t="shared" si="5"/>
        <v>0.64652174338698387</v>
      </c>
    </row>
    <row r="6" spans="1:17" x14ac:dyDescent="0.5">
      <c r="A6" s="17" t="s">
        <v>100</v>
      </c>
      <c r="B6" s="21"/>
      <c r="C6" s="21"/>
      <c r="D6" s="21">
        <f t="shared" si="0"/>
        <v>0</v>
      </c>
      <c r="E6" s="21">
        <v>0</v>
      </c>
      <c r="F6" s="21">
        <f t="shared" si="1"/>
        <v>0</v>
      </c>
      <c r="G6" s="21">
        <v>15616113.758614309</v>
      </c>
      <c r="H6" s="21">
        <v>1096937.7883845093</v>
      </c>
      <c r="I6" s="21">
        <f t="shared" ref="I6" si="8">SUM(G6:H6)</f>
        <v>16713051.546998817</v>
      </c>
      <c r="J6" s="21"/>
      <c r="K6" s="21">
        <f t="shared" ref="K6" si="9">J6</f>
        <v>0</v>
      </c>
      <c r="L6" s="21">
        <f t="shared" si="7"/>
        <v>16713051.546998817</v>
      </c>
      <c r="M6" s="22">
        <f t="shared" si="3"/>
        <v>-16713051.546998817</v>
      </c>
      <c r="N6" s="32"/>
      <c r="O6" s="32"/>
      <c r="P6" s="32">
        <f>B6-G6</f>
        <v>-15616113.758614309</v>
      </c>
      <c r="Q6" s="32">
        <f>C6-H6</f>
        <v>-1096937.7883845093</v>
      </c>
    </row>
    <row r="7" spans="1:17" x14ac:dyDescent="0.5">
      <c r="A7" s="17" t="s">
        <v>100</v>
      </c>
      <c r="B7" s="21">
        <v>16118087.9</v>
      </c>
      <c r="C7" s="21">
        <v>1131630.8500000001</v>
      </c>
      <c r="D7" s="21">
        <f t="shared" ref="D7" si="10">SUM(B7:C7)</f>
        <v>17249718.75</v>
      </c>
      <c r="E7" s="21">
        <v>0</v>
      </c>
      <c r="F7" s="21">
        <f t="shared" ref="F7" si="11">E7</f>
        <v>0</v>
      </c>
      <c r="G7" s="21">
        <v>501973.84960595099</v>
      </c>
      <c r="H7" s="21">
        <v>34693.034000000007</v>
      </c>
      <c r="I7" s="21">
        <f t="shared" ref="I7" si="12">SUM(G7:H7)</f>
        <v>536666.88360595098</v>
      </c>
      <c r="J7" s="21"/>
      <c r="K7" s="21">
        <f t="shared" ref="K7" si="13">J7</f>
        <v>0</v>
      </c>
      <c r="L7" s="21">
        <f t="shared" ref="L7" si="14">I7</f>
        <v>536666.88360595098</v>
      </c>
      <c r="M7" s="22">
        <f t="shared" si="3"/>
        <v>16713051.866394049</v>
      </c>
      <c r="N7" s="32"/>
      <c r="O7" s="32"/>
      <c r="P7" s="32"/>
      <c r="Q7" s="32"/>
    </row>
    <row r="8" spans="1:17" x14ac:dyDescent="0.5">
      <c r="A8" s="17" t="s">
        <v>101</v>
      </c>
      <c r="B8" s="21">
        <v>11943064.945652174</v>
      </c>
      <c r="C8" s="21">
        <v>13231333.245652175</v>
      </c>
      <c r="D8" s="21">
        <f t="shared" si="0"/>
        <v>25174398.191304348</v>
      </c>
      <c r="E8" s="21"/>
      <c r="F8" s="21">
        <f t="shared" si="1"/>
        <v>0</v>
      </c>
      <c r="G8" s="21">
        <v>11943064.945652174</v>
      </c>
      <c r="H8" s="21">
        <v>13231333.245652175</v>
      </c>
      <c r="I8" s="21">
        <f t="shared" si="6"/>
        <v>25174398.191304348</v>
      </c>
      <c r="J8" s="21"/>
      <c r="K8" s="21">
        <f t="shared" si="2"/>
        <v>0</v>
      </c>
      <c r="L8" s="21">
        <f t="shared" ref="L8:L19" si="15">I8</f>
        <v>25174398.191304348</v>
      </c>
      <c r="M8" s="22">
        <f t="shared" si="3"/>
        <v>0</v>
      </c>
      <c r="N8" s="32">
        <f t="shared" si="4"/>
        <v>25174398.191304348</v>
      </c>
      <c r="O8" s="32">
        <f t="shared" si="5"/>
        <v>0</v>
      </c>
      <c r="P8" s="28"/>
    </row>
    <row r="9" spans="1:17" x14ac:dyDescent="0.5">
      <c r="A9" s="17" t="s">
        <v>102</v>
      </c>
      <c r="B9" s="21">
        <v>11610147.426086957</v>
      </c>
      <c r="C9" s="21">
        <v>13802210.478260871</v>
      </c>
      <c r="D9" s="21">
        <f t="shared" si="0"/>
        <v>25412357.90434783</v>
      </c>
      <c r="E9" s="21">
        <v>5865582.8628074294</v>
      </c>
      <c r="F9" s="21">
        <f t="shared" si="1"/>
        <v>5865582.8628074294</v>
      </c>
      <c r="G9" s="21">
        <v>11610147.426086957</v>
      </c>
      <c r="H9" s="21">
        <v>13802210.478260871</v>
      </c>
      <c r="I9" s="21">
        <f t="shared" si="6"/>
        <v>25412357.90434783</v>
      </c>
      <c r="J9" s="21">
        <v>5865582.8628074294</v>
      </c>
      <c r="K9" s="21">
        <f t="shared" si="2"/>
        <v>5865582.8628074294</v>
      </c>
      <c r="L9" s="21">
        <f t="shared" si="15"/>
        <v>25412357.90434783</v>
      </c>
      <c r="M9" s="22">
        <f t="shared" si="3"/>
        <v>0</v>
      </c>
      <c r="N9" s="32">
        <f t="shared" si="4"/>
        <v>25412357.90434783</v>
      </c>
      <c r="O9" s="32">
        <f>L9-N9</f>
        <v>0</v>
      </c>
    </row>
    <row r="10" spans="1:17" x14ac:dyDescent="0.5">
      <c r="A10" s="17" t="s">
        <v>103</v>
      </c>
      <c r="B10" s="21">
        <v>28968040.932722297</v>
      </c>
      <c r="C10" s="21">
        <v>756425.21032116213</v>
      </c>
      <c r="D10" s="21">
        <f t="shared" si="0"/>
        <v>29724466.143043458</v>
      </c>
      <c r="E10" s="21">
        <v>6646238</v>
      </c>
      <c r="F10" s="21">
        <f>E10</f>
        <v>6646238</v>
      </c>
      <c r="G10" s="21">
        <v>28968040.932722297</v>
      </c>
      <c r="H10" s="21">
        <v>756425.21032116213</v>
      </c>
      <c r="I10" s="21">
        <f t="shared" si="6"/>
        <v>29724466.143043458</v>
      </c>
      <c r="J10" s="21">
        <v>6646238</v>
      </c>
      <c r="K10" s="21">
        <f t="shared" si="2"/>
        <v>6646238</v>
      </c>
      <c r="L10" s="21">
        <f t="shared" si="15"/>
        <v>29724466.143043458</v>
      </c>
      <c r="M10" s="22">
        <f t="shared" si="3"/>
        <v>0</v>
      </c>
      <c r="N10" s="32">
        <f t="shared" si="4"/>
        <v>29724466.143043458</v>
      </c>
      <c r="O10" s="32">
        <f t="shared" si="5"/>
        <v>0</v>
      </c>
    </row>
    <row r="11" spans="1:17" x14ac:dyDescent="0.5">
      <c r="A11" s="17" t="s">
        <v>110</v>
      </c>
      <c r="B11" s="21">
        <v>18512147.747826088</v>
      </c>
      <c r="C11" s="65">
        <v>1475791.6695652173</v>
      </c>
      <c r="D11" s="21">
        <f t="shared" si="0"/>
        <v>19987939.417391304</v>
      </c>
      <c r="E11" s="21"/>
      <c r="F11" s="21">
        <f>E11</f>
        <v>0</v>
      </c>
      <c r="G11" s="21">
        <v>18512147.747826088</v>
      </c>
      <c r="H11" s="21">
        <v>1475791.6695652173</v>
      </c>
      <c r="I11" s="21">
        <f t="shared" si="6"/>
        <v>19987939.417391304</v>
      </c>
      <c r="J11" s="21"/>
      <c r="K11" s="21"/>
      <c r="L11" s="21">
        <f t="shared" si="15"/>
        <v>19987939.417391304</v>
      </c>
      <c r="M11" s="22">
        <f t="shared" si="3"/>
        <v>0</v>
      </c>
      <c r="N11" s="32"/>
      <c r="O11" s="32"/>
    </row>
    <row r="12" spans="1:17" x14ac:dyDescent="0.5">
      <c r="A12" s="17" t="s">
        <v>104</v>
      </c>
      <c r="B12" s="21">
        <v>16665767.226087</v>
      </c>
      <c r="C12" s="26">
        <v>13758669.429130439</v>
      </c>
      <c r="D12" s="21">
        <f t="shared" si="0"/>
        <v>30424436.655217439</v>
      </c>
      <c r="E12" s="21">
        <v>28366112.088513412</v>
      </c>
      <c r="F12" s="21">
        <f t="shared" si="1"/>
        <v>28366112.088513412</v>
      </c>
      <c r="G12" s="33">
        <v>16665767.226087</v>
      </c>
      <c r="H12" s="33">
        <v>13758669.429130439</v>
      </c>
      <c r="I12" s="33">
        <f t="shared" si="6"/>
        <v>30424436.655217439</v>
      </c>
      <c r="J12" s="33">
        <v>28366112.088513412</v>
      </c>
      <c r="K12" s="21">
        <f t="shared" si="2"/>
        <v>28366112.088513412</v>
      </c>
      <c r="L12" s="21">
        <f t="shared" si="15"/>
        <v>30424436.655217439</v>
      </c>
      <c r="M12" s="22">
        <f t="shared" si="3"/>
        <v>0</v>
      </c>
      <c r="N12" s="32">
        <f t="shared" si="4"/>
        <v>30424436.655217439</v>
      </c>
      <c r="O12" s="32">
        <f t="shared" si="5"/>
        <v>0</v>
      </c>
    </row>
    <row r="13" spans="1:17" x14ac:dyDescent="0.5">
      <c r="A13" s="17" t="s">
        <v>105</v>
      </c>
      <c r="B13" s="21">
        <v>12989607.504347827</v>
      </c>
      <c r="C13" s="21">
        <v>13179057.773913044</v>
      </c>
      <c r="D13" s="21">
        <f t="shared" si="0"/>
        <v>26168665.278260872</v>
      </c>
      <c r="E13" s="21">
        <v>34476292</v>
      </c>
      <c r="F13" s="21">
        <f t="shared" si="1"/>
        <v>34476292</v>
      </c>
      <c r="G13" s="21">
        <v>12989607.504347827</v>
      </c>
      <c r="H13" s="21">
        <v>13179057.773913044</v>
      </c>
      <c r="I13" s="33">
        <f t="shared" si="6"/>
        <v>26168665.278260872</v>
      </c>
      <c r="J13" s="21">
        <v>34476292</v>
      </c>
      <c r="K13" s="21">
        <f t="shared" si="2"/>
        <v>34476292</v>
      </c>
      <c r="L13" s="21">
        <f t="shared" si="15"/>
        <v>26168665.278260872</v>
      </c>
      <c r="M13" s="22">
        <f t="shared" si="3"/>
        <v>0</v>
      </c>
      <c r="N13" s="32">
        <f t="shared" si="4"/>
        <v>26168665.278260872</v>
      </c>
      <c r="O13" s="23">
        <f>SUM(O3:O12)</f>
        <v>0.64652174338698387</v>
      </c>
    </row>
    <row r="14" spans="1:17" x14ac:dyDescent="0.5">
      <c r="A14" s="93"/>
      <c r="B14" s="21"/>
      <c r="C14" s="21"/>
      <c r="D14" s="21"/>
      <c r="E14" s="21"/>
      <c r="F14" s="21"/>
      <c r="G14" s="21"/>
      <c r="H14" s="21"/>
      <c r="I14" s="33"/>
      <c r="J14" s="21"/>
      <c r="K14" s="21"/>
      <c r="L14" s="21"/>
      <c r="M14" s="22"/>
      <c r="N14" s="32"/>
      <c r="O14" s="23"/>
    </row>
    <row r="15" spans="1:17" x14ac:dyDescent="0.5">
      <c r="A15" s="17" t="s">
        <v>106</v>
      </c>
      <c r="B15" s="94" t="e">
        <f>#REF!</f>
        <v>#REF!</v>
      </c>
      <c r="C15" s="94">
        <v>0</v>
      </c>
      <c r="D15" s="94" t="e">
        <f>SUM(B15:C15)</f>
        <v>#REF!</v>
      </c>
      <c r="E15" s="94">
        <v>0</v>
      </c>
      <c r="F15" s="94">
        <f t="shared" si="1"/>
        <v>0</v>
      </c>
      <c r="G15" s="94" t="e">
        <f>B15</f>
        <v>#REF!</v>
      </c>
      <c r="H15" s="94">
        <f>C15</f>
        <v>0</v>
      </c>
      <c r="I15" s="94" t="e">
        <f>SUM(G15:H15)</f>
        <v>#REF!</v>
      </c>
      <c r="J15" s="94">
        <f>E15</f>
        <v>0</v>
      </c>
      <c r="K15" s="94">
        <f t="shared" si="2"/>
        <v>0</v>
      </c>
      <c r="L15" s="94" t="e">
        <f t="shared" si="15"/>
        <v>#REF!</v>
      </c>
      <c r="M15" s="95" t="e">
        <f t="shared" si="3"/>
        <v>#REF!</v>
      </c>
      <c r="N15" s="32"/>
    </row>
    <row r="16" spans="1:17" x14ac:dyDescent="0.5">
      <c r="A16" s="17" t="s">
        <v>124</v>
      </c>
      <c r="B16" s="94" t="e">
        <f>#REF!</f>
        <v>#REF!</v>
      </c>
      <c r="C16" s="94" t="e">
        <f>#REF!</f>
        <v>#REF!</v>
      </c>
      <c r="D16" s="94" t="e">
        <f>SUM(B16:C16)</f>
        <v>#REF!</v>
      </c>
      <c r="E16" s="94" t="e">
        <f>#REF!</f>
        <v>#REF!</v>
      </c>
      <c r="F16" s="94" t="e">
        <f t="shared" si="1"/>
        <v>#REF!</v>
      </c>
      <c r="G16" s="94" t="e">
        <f>B16</f>
        <v>#REF!</v>
      </c>
      <c r="H16" s="94" t="e">
        <f>C16</f>
        <v>#REF!</v>
      </c>
      <c r="I16" s="94" t="e">
        <f>SUM(G16:H16)</f>
        <v>#REF!</v>
      </c>
      <c r="J16" s="94" t="e">
        <f>E16</f>
        <v>#REF!</v>
      </c>
      <c r="K16" s="94" t="e">
        <f t="shared" si="2"/>
        <v>#REF!</v>
      </c>
      <c r="L16" s="94" t="e">
        <f t="shared" si="15"/>
        <v>#REF!</v>
      </c>
      <c r="M16" s="95"/>
      <c r="N16" s="32"/>
    </row>
    <row r="17" spans="1:16" x14ac:dyDescent="0.5">
      <c r="A17" s="17" t="s">
        <v>107</v>
      </c>
      <c r="B17" s="21"/>
      <c r="C17" s="21"/>
      <c r="D17" s="21">
        <f t="shared" si="0"/>
        <v>0</v>
      </c>
      <c r="E17" s="21"/>
      <c r="F17" s="21">
        <f t="shared" si="1"/>
        <v>0</v>
      </c>
      <c r="G17" s="21"/>
      <c r="H17" s="21"/>
      <c r="I17" s="21">
        <f t="shared" si="6"/>
        <v>0</v>
      </c>
      <c r="J17" s="21"/>
      <c r="K17" s="21">
        <f>J17</f>
        <v>0</v>
      </c>
      <c r="L17" s="21">
        <f t="shared" si="15"/>
        <v>0</v>
      </c>
      <c r="M17" s="22">
        <f t="shared" si="3"/>
        <v>0</v>
      </c>
    </row>
    <row r="18" spans="1:16" x14ac:dyDescent="0.5">
      <c r="A18" s="17" t="s">
        <v>108</v>
      </c>
      <c r="B18" s="21"/>
      <c r="C18" s="21"/>
      <c r="D18" s="21">
        <f t="shared" ref="D18:D19" si="16">SUM(B18:C18)</f>
        <v>0</v>
      </c>
      <c r="E18" s="21"/>
      <c r="F18" s="21">
        <f t="shared" ref="F18:F19" si="17">E18</f>
        <v>0</v>
      </c>
      <c r="G18" s="21"/>
      <c r="H18" s="21"/>
      <c r="I18" s="21">
        <f t="shared" ref="I18:I19" si="18">SUM(G18:H18)</f>
        <v>0</v>
      </c>
      <c r="J18" s="21"/>
      <c r="K18" s="21">
        <f>J18</f>
        <v>0</v>
      </c>
      <c r="L18" s="21">
        <f t="shared" si="15"/>
        <v>0</v>
      </c>
      <c r="M18" s="22">
        <f t="shared" ref="M18" si="19">D18+F18-I18-K18</f>
        <v>0</v>
      </c>
      <c r="P18" s="50" t="s">
        <v>94</v>
      </c>
    </row>
    <row r="19" spans="1:16" x14ac:dyDescent="0.5">
      <c r="A19" s="17" t="s">
        <v>109</v>
      </c>
      <c r="B19" s="21"/>
      <c r="C19" s="21"/>
      <c r="D19" s="21">
        <f t="shared" si="16"/>
        <v>0</v>
      </c>
      <c r="E19" s="21"/>
      <c r="F19" s="21">
        <f t="shared" si="17"/>
        <v>0</v>
      </c>
      <c r="G19" s="21">
        <f>B19</f>
        <v>0</v>
      </c>
      <c r="H19" s="21"/>
      <c r="I19" s="21">
        <f t="shared" si="18"/>
        <v>0</v>
      </c>
      <c r="J19" s="21"/>
      <c r="K19" s="21">
        <f>J19</f>
        <v>0</v>
      </c>
      <c r="L19" s="21">
        <f t="shared" si="15"/>
        <v>0</v>
      </c>
      <c r="M19" s="22">
        <f t="shared" si="3"/>
        <v>0</v>
      </c>
      <c r="N19" s="44">
        <f>I19-L19</f>
        <v>0</v>
      </c>
      <c r="O19" s="45" t="s">
        <v>88</v>
      </c>
      <c r="P19" s="46" t="s">
        <v>89</v>
      </c>
    </row>
    <row r="20" spans="1:16" x14ac:dyDescent="0.5">
      <c r="A20" s="17"/>
      <c r="B20" s="21"/>
      <c r="C20" s="21"/>
      <c r="D20" s="21"/>
      <c r="E20" s="21"/>
      <c r="F20" s="21"/>
      <c r="G20" s="21"/>
      <c r="H20" s="21"/>
      <c r="I20" s="21"/>
      <c r="J20" s="21"/>
      <c r="K20" s="21"/>
      <c r="L20" s="21"/>
      <c r="M20" s="22"/>
      <c r="N20" s="44">
        <f>I20-L20</f>
        <v>0</v>
      </c>
      <c r="O20" s="45" t="s">
        <v>88</v>
      </c>
      <c r="P20" s="46" t="s">
        <v>90</v>
      </c>
    </row>
    <row r="21" spans="1:16" x14ac:dyDescent="0.5">
      <c r="A21" s="17" t="s">
        <v>81</v>
      </c>
      <c r="B21" s="24" t="e">
        <f>SUM(B3:B20)</f>
        <v>#REF!</v>
      </c>
      <c r="C21" s="24" t="e">
        <f t="shared" ref="C21:M21" si="20">SUM(C3:C20)</f>
        <v>#REF!</v>
      </c>
      <c r="D21" s="24" t="e">
        <f>SUM(D3:D20)</f>
        <v>#REF!</v>
      </c>
      <c r="E21" s="24" t="e">
        <f t="shared" si="20"/>
        <v>#REF!</v>
      </c>
      <c r="F21" s="24" t="e">
        <f t="shared" si="20"/>
        <v>#REF!</v>
      </c>
      <c r="G21" s="24" t="e">
        <f t="shared" si="20"/>
        <v>#REF!</v>
      </c>
      <c r="H21" s="24" t="e">
        <f t="shared" si="20"/>
        <v>#REF!</v>
      </c>
      <c r="I21" s="24" t="e">
        <f t="shared" si="20"/>
        <v>#REF!</v>
      </c>
      <c r="J21" s="24" t="e">
        <f t="shared" si="20"/>
        <v>#REF!</v>
      </c>
      <c r="K21" s="24" t="e">
        <f t="shared" si="20"/>
        <v>#REF!</v>
      </c>
      <c r="L21" s="24" t="e">
        <f>SUM(L3:L20)</f>
        <v>#REF!</v>
      </c>
      <c r="M21" s="24" t="e">
        <f t="shared" si="20"/>
        <v>#REF!</v>
      </c>
    </row>
    <row r="22" spans="1:16" x14ac:dyDescent="0.5">
      <c r="A22" s="25"/>
      <c r="B22" s="26"/>
      <c r="C22" s="26"/>
      <c r="D22" s="26"/>
      <c r="E22" s="26"/>
      <c r="F22" s="26"/>
      <c r="G22" s="26"/>
      <c r="H22" s="26"/>
      <c r="I22" s="26"/>
      <c r="J22" s="26"/>
      <c r="K22" s="26"/>
      <c r="L22" s="26"/>
    </row>
    <row r="23" spans="1:16" x14ac:dyDescent="0.5">
      <c r="A23" s="25"/>
      <c r="B23" s="26"/>
      <c r="C23" s="26"/>
      <c r="D23" s="26"/>
      <c r="E23" s="26"/>
      <c r="F23" s="27"/>
      <c r="G23" s="26"/>
      <c r="H23" s="26"/>
      <c r="I23" s="26"/>
      <c r="J23" s="26"/>
      <c r="K23" s="27" t="s">
        <v>86</v>
      </c>
      <c r="L23" s="26"/>
    </row>
    <row r="24" spans="1:16" x14ac:dyDescent="0.5">
      <c r="C24" s="32"/>
      <c r="K24" s="29" t="s">
        <v>125</v>
      </c>
      <c r="L24" s="30" t="s">
        <v>33</v>
      </c>
    </row>
    <row r="25" spans="1:16" ht="15.7" x14ac:dyDescent="0.55000000000000004">
      <c r="K25" s="31">
        <v>2235891679</v>
      </c>
      <c r="L25" s="47" t="e">
        <f>D15+D16-K25</f>
        <v>#REF!</v>
      </c>
      <c r="M25" s="49"/>
    </row>
    <row r="26" spans="1:16" x14ac:dyDescent="0.5">
      <c r="A26" s="28" t="s">
        <v>121</v>
      </c>
      <c r="H26" s="28" t="s">
        <v>122</v>
      </c>
    </row>
    <row r="45" spans="8:8" x14ac:dyDescent="0.5">
      <c r="H45" s="28" t="s">
        <v>123</v>
      </c>
    </row>
  </sheetData>
  <mergeCells count="3">
    <mergeCell ref="B1:F1"/>
    <mergeCell ref="G1:K1"/>
    <mergeCell ref="M1:M2"/>
  </mergeCells>
  <phoneticPr fontId="39"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0701-7137-4AF6-BF7C-5CDFF507FD54}">
  <sheetPr>
    <tabColor rgb="FF92D050"/>
  </sheetPr>
  <dimension ref="A1:AA33"/>
  <sheetViews>
    <sheetView zoomScale="46" zoomScaleNormal="100" zoomScaleSheetLayoutView="40" zoomScalePageLayoutView="40" workbookViewId="0">
      <selection activeCell="T2" sqref="T2:X6"/>
    </sheetView>
  </sheetViews>
  <sheetFormatPr defaultColWidth="9.265625" defaultRowHeight="13" x14ac:dyDescent="0.4"/>
  <cols>
    <col min="1" max="1" width="19.6640625" style="7" customWidth="1"/>
    <col min="2" max="2" width="46.6640625" style="7" customWidth="1"/>
    <col min="3" max="3" width="12.6640625" style="7" customWidth="1"/>
    <col min="4" max="4" width="8" style="7" customWidth="1"/>
    <col min="5" max="5" width="19.6640625" style="7" customWidth="1"/>
    <col min="6" max="7" width="0.19921875" style="7" customWidth="1"/>
    <col min="8" max="8" width="5.6640625" style="7" customWidth="1"/>
    <col min="9" max="9" width="15.19921875" style="7" customWidth="1"/>
    <col min="10" max="10" width="9.265625" style="7" customWidth="1"/>
    <col min="11" max="11" width="2.19921875" style="7" customWidth="1"/>
    <col min="12" max="12" width="2.6640625" style="7" customWidth="1"/>
    <col min="13" max="13" width="1.19921875" style="7" customWidth="1"/>
    <col min="14" max="14" width="14.19921875" style="7" customWidth="1"/>
    <col min="15" max="15" width="4.265625" style="7" customWidth="1"/>
    <col min="16" max="16" width="11" style="7" customWidth="1"/>
    <col min="17" max="17" width="18.6640625" style="7" customWidth="1"/>
    <col min="18" max="18" width="4.6640625" style="7" customWidth="1"/>
    <col min="19" max="19" width="12" style="7" customWidth="1"/>
    <col min="20" max="20" width="4.6640625" style="7" hidden="1" customWidth="1"/>
    <col min="21" max="21" width="2.19921875" style="7" customWidth="1"/>
    <col min="22" max="22" width="8" style="7" customWidth="1"/>
    <col min="23" max="23" width="11.265625" style="7" customWidth="1"/>
    <col min="24" max="24" width="32.19921875" style="7" customWidth="1"/>
    <col min="25" max="25" width="0.265625" style="7" customWidth="1"/>
    <col min="26" max="26" width="11.19921875" style="7" bestFit="1" customWidth="1"/>
    <col min="27" max="27" width="14.265625" style="7" bestFit="1" customWidth="1"/>
    <col min="28" max="28" width="9.265625" style="7"/>
    <col min="29" max="29" width="11.19921875" style="7" bestFit="1" customWidth="1"/>
    <col min="30" max="16384" width="9.265625" style="7"/>
  </cols>
  <sheetData>
    <row r="1" spans="1:25" ht="53.2" customHeight="1" x14ac:dyDescent="0.4">
      <c r="A1" s="260"/>
      <c r="B1" s="261"/>
      <c r="C1" s="262"/>
      <c r="D1" s="266" t="s">
        <v>3</v>
      </c>
      <c r="E1" s="267"/>
      <c r="F1" s="267"/>
      <c r="G1" s="267"/>
      <c r="H1" s="267"/>
      <c r="I1" s="267"/>
      <c r="J1" s="267"/>
      <c r="K1" s="267"/>
      <c r="L1" s="267"/>
      <c r="M1" s="267"/>
      <c r="N1" s="267"/>
      <c r="O1" s="267"/>
      <c r="P1" s="267"/>
      <c r="Q1" s="267"/>
      <c r="R1" s="267"/>
      <c r="S1" s="267"/>
      <c r="T1" s="268"/>
      <c r="U1" s="269" t="s">
        <v>4</v>
      </c>
      <c r="V1" s="270"/>
      <c r="W1" s="270"/>
      <c r="X1" s="271"/>
      <c r="Y1" s="6"/>
    </row>
    <row r="2" spans="1:25" ht="35.200000000000003" customHeight="1" x14ac:dyDescent="0.4">
      <c r="A2" s="263"/>
      <c r="B2" s="264"/>
      <c r="C2" s="265"/>
      <c r="D2" s="272" t="s">
        <v>64</v>
      </c>
      <c r="E2" s="273"/>
      <c r="F2" s="273"/>
      <c r="G2" s="273"/>
      <c r="H2" s="273"/>
      <c r="I2" s="273"/>
      <c r="J2" s="273"/>
      <c r="K2" s="273"/>
      <c r="L2" s="273"/>
      <c r="M2" s="273"/>
      <c r="N2" s="274"/>
      <c r="O2" s="275" t="s">
        <v>5</v>
      </c>
      <c r="P2" s="276"/>
      <c r="Q2" s="277" t="s">
        <v>294</v>
      </c>
      <c r="R2" s="277"/>
      <c r="S2" s="278"/>
      <c r="T2" s="279" t="s">
        <v>307</v>
      </c>
      <c r="U2" s="280"/>
      <c r="V2" s="280"/>
      <c r="W2" s="280"/>
      <c r="X2" s="281"/>
      <c r="Y2" s="8"/>
    </row>
    <row r="3" spans="1:25" ht="36.700000000000003" customHeight="1" x14ac:dyDescent="0.5">
      <c r="A3" s="288" t="s">
        <v>65</v>
      </c>
      <c r="B3" s="289"/>
      <c r="C3" s="289"/>
      <c r="D3" s="293" t="s">
        <v>66</v>
      </c>
      <c r="E3" s="294"/>
      <c r="F3" s="294"/>
      <c r="G3" s="294"/>
      <c r="H3" s="294"/>
      <c r="I3" s="294"/>
      <c r="J3" s="294"/>
      <c r="K3" s="294"/>
      <c r="L3" s="294"/>
      <c r="M3" s="294"/>
      <c r="N3" s="295"/>
      <c r="O3" s="296" t="s">
        <v>26</v>
      </c>
      <c r="P3" s="297"/>
      <c r="Q3" s="291"/>
      <c r="R3" s="291"/>
      <c r="S3" s="292"/>
      <c r="T3" s="282"/>
      <c r="U3" s="283"/>
      <c r="V3" s="283"/>
      <c r="W3" s="283"/>
      <c r="X3" s="284"/>
      <c r="Y3" s="8"/>
    </row>
    <row r="4" spans="1:25" ht="24" customHeight="1" x14ac:dyDescent="0.4">
      <c r="A4" s="290"/>
      <c r="B4" s="291"/>
      <c r="C4" s="291"/>
      <c r="D4" s="298"/>
      <c r="E4" s="299"/>
      <c r="F4" s="299"/>
      <c r="G4" s="299"/>
      <c r="H4" s="299"/>
      <c r="I4" s="299"/>
      <c r="J4" s="299"/>
      <c r="K4" s="299"/>
      <c r="L4" s="299"/>
      <c r="M4" s="299"/>
      <c r="N4" s="300"/>
      <c r="O4" s="301"/>
      <c r="P4" s="302"/>
      <c r="Q4" s="303"/>
      <c r="R4" s="304"/>
      <c r="S4" s="305"/>
      <c r="T4" s="282"/>
      <c r="U4" s="283"/>
      <c r="V4" s="283"/>
      <c r="W4" s="283"/>
      <c r="X4" s="284"/>
      <c r="Y4" s="8"/>
    </row>
    <row r="5" spans="1:25" ht="18" customHeight="1" x14ac:dyDescent="0.4">
      <c r="A5" s="290"/>
      <c r="B5" s="291"/>
      <c r="C5" s="291"/>
      <c r="D5" s="298" t="s">
        <v>67</v>
      </c>
      <c r="E5" s="299"/>
      <c r="F5" s="299"/>
      <c r="G5" s="299"/>
      <c r="H5" s="299"/>
      <c r="I5" s="299"/>
      <c r="J5" s="299"/>
      <c r="K5" s="299"/>
      <c r="L5" s="299"/>
      <c r="M5" s="299"/>
      <c r="N5" s="300"/>
      <c r="O5" s="306"/>
      <c r="P5" s="307"/>
      <c r="Q5" s="307"/>
      <c r="R5" s="307"/>
      <c r="S5" s="308"/>
      <c r="T5" s="282"/>
      <c r="U5" s="283"/>
      <c r="V5" s="283"/>
      <c r="W5" s="283"/>
      <c r="X5" s="284"/>
      <c r="Y5" s="8"/>
    </row>
    <row r="6" spans="1:25" ht="11.2" customHeight="1" x14ac:dyDescent="0.5">
      <c r="A6" s="290"/>
      <c r="B6" s="291"/>
      <c r="C6" s="291"/>
      <c r="D6" s="298" t="s">
        <v>68</v>
      </c>
      <c r="E6" s="299"/>
      <c r="F6" s="299"/>
      <c r="G6" s="299"/>
      <c r="H6" s="299"/>
      <c r="I6" s="299"/>
      <c r="J6" s="299"/>
      <c r="K6" s="299"/>
      <c r="L6" s="299"/>
      <c r="M6" s="299"/>
      <c r="N6" s="300"/>
      <c r="O6" s="312"/>
      <c r="P6" s="264"/>
      <c r="Q6" s="264"/>
      <c r="R6" s="264"/>
      <c r="S6" s="265"/>
      <c r="T6" s="285"/>
      <c r="U6" s="286"/>
      <c r="V6" s="286"/>
      <c r="W6" s="286"/>
      <c r="X6" s="287"/>
      <c r="Y6" s="8"/>
    </row>
    <row r="7" spans="1:25" ht="6" customHeight="1" x14ac:dyDescent="0.4">
      <c r="A7" s="290"/>
      <c r="B7" s="291"/>
      <c r="C7" s="291"/>
      <c r="D7" s="309"/>
      <c r="E7" s="310"/>
      <c r="F7" s="310"/>
      <c r="G7" s="310"/>
      <c r="H7" s="310"/>
      <c r="I7" s="310"/>
      <c r="J7" s="310"/>
      <c r="K7" s="310"/>
      <c r="L7" s="310"/>
      <c r="M7" s="310"/>
      <c r="N7" s="311"/>
      <c r="O7" s="313"/>
      <c r="P7" s="289"/>
      <c r="Q7" s="289"/>
      <c r="R7" s="289"/>
      <c r="S7" s="314"/>
      <c r="T7" s="316" t="s">
        <v>91</v>
      </c>
      <c r="U7" s="289"/>
      <c r="V7" s="289"/>
      <c r="W7" s="289"/>
      <c r="X7" s="314"/>
      <c r="Y7" s="8"/>
    </row>
    <row r="8" spans="1:25" ht="132" customHeight="1" x14ac:dyDescent="0.5">
      <c r="A8" s="290"/>
      <c r="B8" s="291"/>
      <c r="C8" s="292"/>
      <c r="D8" s="317" t="s">
        <v>87</v>
      </c>
      <c r="E8" s="318"/>
      <c r="F8" s="318"/>
      <c r="G8" s="318"/>
      <c r="H8" s="318"/>
      <c r="I8" s="318"/>
      <c r="J8" s="318"/>
      <c r="K8" s="318"/>
      <c r="L8" s="318"/>
      <c r="M8" s="318"/>
      <c r="N8" s="319"/>
      <c r="O8" s="315"/>
      <c r="P8" s="291"/>
      <c r="Q8" s="291"/>
      <c r="R8" s="291"/>
      <c r="S8" s="292"/>
      <c r="T8" s="315"/>
      <c r="U8" s="291"/>
      <c r="V8" s="291"/>
      <c r="W8" s="291"/>
      <c r="X8" s="292"/>
      <c r="Y8" s="8"/>
    </row>
    <row r="9" spans="1:25" ht="35.200000000000003" customHeight="1" x14ac:dyDescent="0.4">
      <c r="A9" s="532" t="s">
        <v>70</v>
      </c>
      <c r="B9" s="533"/>
      <c r="C9" s="533"/>
      <c r="D9" s="325"/>
      <c r="E9" s="326"/>
      <c r="F9" s="326"/>
      <c r="G9" s="326"/>
      <c r="H9" s="326"/>
      <c r="I9" s="326"/>
      <c r="J9" s="326"/>
      <c r="K9" s="326"/>
      <c r="L9" s="326"/>
      <c r="M9" s="326"/>
      <c r="N9" s="327"/>
      <c r="O9" s="291"/>
      <c r="P9" s="291"/>
      <c r="Q9" s="291"/>
      <c r="R9" s="291"/>
      <c r="S9" s="292"/>
      <c r="T9" s="315"/>
      <c r="U9" s="291"/>
      <c r="V9" s="291"/>
      <c r="W9" s="291"/>
      <c r="X9" s="292"/>
      <c r="Y9" s="8"/>
    </row>
    <row r="10" spans="1:25" ht="62.2" customHeight="1" x14ac:dyDescent="0.4">
      <c r="A10" s="374"/>
      <c r="B10" s="375"/>
      <c r="C10" s="375"/>
      <c r="D10" s="328"/>
      <c r="E10" s="329"/>
      <c r="F10" s="329"/>
      <c r="G10" s="329"/>
      <c r="H10" s="329"/>
      <c r="I10" s="329"/>
      <c r="J10" s="329"/>
      <c r="K10" s="329"/>
      <c r="L10" s="329"/>
      <c r="M10" s="329"/>
      <c r="N10" s="330"/>
      <c r="O10" s="291"/>
      <c r="P10" s="291"/>
      <c r="Q10" s="291"/>
      <c r="R10" s="291"/>
      <c r="S10" s="292"/>
      <c r="T10" s="315"/>
      <c r="U10" s="291"/>
      <c r="V10" s="291"/>
      <c r="W10" s="291"/>
      <c r="X10" s="292"/>
      <c r="Y10" s="8"/>
    </row>
    <row r="11" spans="1:25" ht="17.2" customHeight="1" x14ac:dyDescent="0.4">
      <c r="A11" s="374"/>
      <c r="B11" s="375"/>
      <c r="C11" s="376"/>
      <c r="D11" s="301" t="s">
        <v>6</v>
      </c>
      <c r="E11" s="302"/>
      <c r="F11" s="302"/>
      <c r="G11" s="302"/>
      <c r="H11" s="302"/>
      <c r="I11" s="302"/>
      <c r="J11" s="302"/>
      <c r="K11" s="302"/>
      <c r="L11" s="302"/>
      <c r="M11" s="302"/>
      <c r="N11" s="331"/>
      <c r="O11" s="312"/>
      <c r="P11" s="264"/>
      <c r="Q11" s="264"/>
      <c r="R11" s="264"/>
      <c r="S11" s="265"/>
      <c r="T11" s="312"/>
      <c r="U11" s="264"/>
      <c r="V11" s="264"/>
      <c r="W11" s="264"/>
      <c r="X11" s="265"/>
      <c r="Y11" s="8"/>
    </row>
    <row r="12" spans="1:25" ht="8.1999999999999993" customHeight="1" x14ac:dyDescent="0.4">
      <c r="A12" s="374"/>
      <c r="B12" s="375"/>
      <c r="C12" s="376"/>
      <c r="D12" s="301"/>
      <c r="E12" s="302"/>
      <c r="F12" s="302"/>
      <c r="G12" s="302"/>
      <c r="H12" s="302"/>
      <c r="I12" s="302"/>
      <c r="J12" s="302"/>
      <c r="K12" s="302"/>
      <c r="L12" s="302"/>
      <c r="M12" s="302"/>
      <c r="N12" s="331"/>
      <c r="O12" s="332" t="s">
        <v>92</v>
      </c>
      <c r="P12" s="289"/>
      <c r="Q12" s="289"/>
      <c r="R12" s="289"/>
      <c r="S12" s="314"/>
      <c r="T12" s="316" t="s">
        <v>59</v>
      </c>
      <c r="U12" s="289"/>
      <c r="V12" s="289"/>
      <c r="W12" s="289"/>
      <c r="X12" s="314"/>
      <c r="Y12" s="8"/>
    </row>
    <row r="13" spans="1:25" ht="24.75" customHeight="1" x14ac:dyDescent="0.4">
      <c r="A13" s="374"/>
      <c r="B13" s="375"/>
      <c r="C13" s="376"/>
      <c r="D13" s="333" t="s">
        <v>71</v>
      </c>
      <c r="E13" s="334"/>
      <c r="F13" s="334"/>
      <c r="G13" s="334"/>
      <c r="H13" s="334"/>
      <c r="I13" s="334"/>
      <c r="J13" s="334"/>
      <c r="K13" s="334"/>
      <c r="L13" s="334"/>
      <c r="M13" s="334"/>
      <c r="N13" s="335"/>
      <c r="O13" s="315"/>
      <c r="P13" s="291"/>
      <c r="Q13" s="291"/>
      <c r="R13" s="291"/>
      <c r="S13" s="292"/>
      <c r="T13" s="315"/>
      <c r="U13" s="291"/>
      <c r="V13" s="291"/>
      <c r="W13" s="291"/>
      <c r="X13" s="292"/>
      <c r="Y13" s="8"/>
    </row>
    <row r="14" spans="1:25" ht="14.25" hidden="1" customHeight="1" x14ac:dyDescent="0.4">
      <c r="A14" s="374"/>
      <c r="B14" s="375"/>
      <c r="C14" s="376"/>
      <c r="D14" s="333"/>
      <c r="E14" s="334"/>
      <c r="F14" s="334"/>
      <c r="G14" s="334"/>
      <c r="H14" s="334"/>
      <c r="I14" s="334"/>
      <c r="J14" s="334"/>
      <c r="K14" s="334"/>
      <c r="L14" s="334"/>
      <c r="M14" s="334"/>
      <c r="N14" s="335"/>
      <c r="O14" s="315"/>
      <c r="P14" s="291"/>
      <c r="Q14" s="291"/>
      <c r="R14" s="291"/>
      <c r="S14" s="292"/>
      <c r="T14" s="315"/>
      <c r="U14" s="291"/>
      <c r="V14" s="291"/>
      <c r="W14" s="291"/>
      <c r="X14" s="292"/>
      <c r="Y14" s="8"/>
    </row>
    <row r="15" spans="1:25" ht="10.5" customHeight="1" x14ac:dyDescent="0.4">
      <c r="A15" s="377"/>
      <c r="B15" s="378"/>
      <c r="C15" s="379"/>
      <c r="D15" s="333"/>
      <c r="E15" s="334"/>
      <c r="F15" s="334"/>
      <c r="G15" s="334"/>
      <c r="H15" s="334"/>
      <c r="I15" s="334"/>
      <c r="J15" s="334"/>
      <c r="K15" s="334"/>
      <c r="L15" s="334"/>
      <c r="M15" s="334"/>
      <c r="N15" s="335"/>
      <c r="O15" s="315"/>
      <c r="P15" s="291"/>
      <c r="Q15" s="291"/>
      <c r="R15" s="291"/>
      <c r="S15" s="292"/>
      <c r="T15" s="315"/>
      <c r="U15" s="291"/>
      <c r="V15" s="291"/>
      <c r="W15" s="291"/>
      <c r="X15" s="292"/>
      <c r="Y15" s="8"/>
    </row>
    <row r="16" spans="1:25" ht="17.2" customHeight="1" x14ac:dyDescent="0.4">
      <c r="A16" s="320" t="s">
        <v>72</v>
      </c>
      <c r="B16" s="339"/>
      <c r="C16" s="340"/>
      <c r="D16" s="333"/>
      <c r="E16" s="334"/>
      <c r="F16" s="334"/>
      <c r="G16" s="334"/>
      <c r="H16" s="334"/>
      <c r="I16" s="334"/>
      <c r="J16" s="334"/>
      <c r="K16" s="334"/>
      <c r="L16" s="334"/>
      <c r="M16" s="334"/>
      <c r="N16" s="335"/>
      <c r="O16" s="312"/>
      <c r="P16" s="264"/>
      <c r="Q16" s="264"/>
      <c r="R16" s="264"/>
      <c r="S16" s="265"/>
      <c r="T16" s="312"/>
      <c r="U16" s="264"/>
      <c r="V16" s="264"/>
      <c r="W16" s="264"/>
      <c r="X16" s="265"/>
      <c r="Y16" s="8"/>
    </row>
    <row r="17" spans="1:27" ht="35.200000000000003" customHeight="1" x14ac:dyDescent="0.4">
      <c r="A17" s="341"/>
      <c r="B17" s="307"/>
      <c r="C17" s="308"/>
      <c r="D17" s="336"/>
      <c r="E17" s="337"/>
      <c r="F17" s="337"/>
      <c r="G17" s="337"/>
      <c r="H17" s="337"/>
      <c r="I17" s="337"/>
      <c r="J17" s="337"/>
      <c r="K17" s="337"/>
      <c r="L17" s="337"/>
      <c r="M17" s="337"/>
      <c r="N17" s="338"/>
      <c r="O17" s="275" t="s">
        <v>60</v>
      </c>
      <c r="P17" s="280"/>
      <c r="Q17" s="280"/>
      <c r="R17" s="280"/>
      <c r="S17" s="280"/>
      <c r="T17" s="280"/>
      <c r="U17" s="280"/>
      <c r="V17" s="280"/>
      <c r="W17" s="280"/>
      <c r="X17" s="281"/>
      <c r="Y17" s="8"/>
    </row>
    <row r="18" spans="1:27" ht="38.25" customHeight="1" x14ac:dyDescent="0.4">
      <c r="A18" s="342"/>
      <c r="B18" s="343"/>
      <c r="C18" s="344"/>
      <c r="D18" s="301" t="s">
        <v>22</v>
      </c>
      <c r="E18" s="302"/>
      <c r="F18" s="302"/>
      <c r="G18" s="302"/>
      <c r="H18" s="302"/>
      <c r="I18" s="302"/>
      <c r="J18" s="302"/>
      <c r="K18" s="302"/>
      <c r="L18" s="302"/>
      <c r="M18" s="302"/>
      <c r="N18" s="331"/>
      <c r="O18" s="282"/>
      <c r="P18" s="283"/>
      <c r="Q18" s="283"/>
      <c r="R18" s="283"/>
      <c r="S18" s="283"/>
      <c r="T18" s="283"/>
      <c r="U18" s="283"/>
      <c r="V18" s="283"/>
      <c r="W18" s="283"/>
      <c r="X18" s="284"/>
      <c r="Y18" s="8"/>
    </row>
    <row r="19" spans="1:27" ht="8.1999999999999993" customHeight="1" x14ac:dyDescent="0.4">
      <c r="A19" s="348" t="s">
        <v>20</v>
      </c>
      <c r="B19" s="289"/>
      <c r="C19" s="314"/>
      <c r="D19" s="345"/>
      <c r="E19" s="346"/>
      <c r="F19" s="346"/>
      <c r="G19" s="346"/>
      <c r="H19" s="346"/>
      <c r="I19" s="346"/>
      <c r="J19" s="346"/>
      <c r="K19" s="346"/>
      <c r="L19" s="346"/>
      <c r="M19" s="346"/>
      <c r="N19" s="347"/>
      <c r="O19" s="282"/>
      <c r="P19" s="283"/>
      <c r="Q19" s="283"/>
      <c r="R19" s="283"/>
      <c r="S19" s="283"/>
      <c r="T19" s="283"/>
      <c r="U19" s="283"/>
      <c r="V19" s="283"/>
      <c r="W19" s="283"/>
      <c r="X19" s="284"/>
      <c r="Y19" s="8"/>
    </row>
    <row r="20" spans="1:27" ht="17.2" customHeight="1" x14ac:dyDescent="0.4">
      <c r="A20" s="290"/>
      <c r="B20" s="291"/>
      <c r="C20" s="292"/>
      <c r="D20" s="349" t="s">
        <v>23</v>
      </c>
      <c r="E20" s="350"/>
      <c r="F20" s="350"/>
      <c r="G20" s="350"/>
      <c r="H20" s="350"/>
      <c r="I20" s="350"/>
      <c r="J20" s="350"/>
      <c r="K20" s="350"/>
      <c r="L20" s="350"/>
      <c r="M20" s="350"/>
      <c r="N20" s="351"/>
      <c r="O20" s="282"/>
      <c r="P20" s="283"/>
      <c r="Q20" s="283"/>
      <c r="R20" s="283"/>
      <c r="S20" s="283"/>
      <c r="T20" s="283"/>
      <c r="U20" s="283"/>
      <c r="V20" s="283"/>
      <c r="W20" s="283"/>
      <c r="X20" s="284"/>
      <c r="Y20" s="8"/>
    </row>
    <row r="21" spans="1:27" ht="26.2" customHeight="1" x14ac:dyDescent="0.4">
      <c r="A21" s="290"/>
      <c r="B21" s="291"/>
      <c r="C21" s="292"/>
      <c r="D21" s="352" t="s">
        <v>24</v>
      </c>
      <c r="E21" s="353"/>
      <c r="F21" s="353"/>
      <c r="G21" s="353"/>
      <c r="H21" s="353"/>
      <c r="I21" s="353"/>
      <c r="J21" s="353"/>
      <c r="K21" s="353"/>
      <c r="L21" s="353"/>
      <c r="M21" s="353"/>
      <c r="N21" s="354"/>
      <c r="O21" s="282"/>
      <c r="P21" s="283"/>
      <c r="Q21" s="283"/>
      <c r="R21" s="283"/>
      <c r="S21" s="283"/>
      <c r="T21" s="283"/>
      <c r="U21" s="283"/>
      <c r="V21" s="283"/>
      <c r="W21" s="283"/>
      <c r="X21" s="284"/>
      <c r="Y21" s="8"/>
    </row>
    <row r="22" spans="1:27" ht="37.5" customHeight="1" x14ac:dyDescent="0.4">
      <c r="A22" s="355" t="s">
        <v>18</v>
      </c>
      <c r="B22" s="356"/>
      <c r="C22" s="357" t="s">
        <v>7</v>
      </c>
      <c r="D22" s="357"/>
      <c r="E22" s="9" t="s">
        <v>61</v>
      </c>
      <c r="F22" s="358" t="s">
        <v>8</v>
      </c>
      <c r="G22" s="359"/>
      <c r="H22" s="359"/>
      <c r="I22" s="360"/>
      <c r="J22" s="361" t="s">
        <v>19</v>
      </c>
      <c r="K22" s="361"/>
      <c r="L22" s="361"/>
      <c r="M22" s="362" t="s">
        <v>9</v>
      </c>
      <c r="N22" s="362"/>
      <c r="O22" s="362"/>
      <c r="P22" s="361" t="s">
        <v>15</v>
      </c>
      <c r="Q22" s="361"/>
      <c r="R22" s="362" t="s">
        <v>10</v>
      </c>
      <c r="S22" s="362"/>
      <c r="T22" s="362"/>
      <c r="U22" s="362"/>
      <c r="V22" s="361" t="s">
        <v>16</v>
      </c>
      <c r="W22" s="361"/>
      <c r="X22" s="10" t="s">
        <v>17</v>
      </c>
      <c r="Y22" s="8"/>
    </row>
    <row r="23" spans="1:27" ht="60" customHeight="1" x14ac:dyDescent="0.4">
      <c r="A23" s="363" t="s">
        <v>131</v>
      </c>
      <c r="B23" s="364"/>
      <c r="C23" s="365" t="s">
        <v>293</v>
      </c>
      <c r="D23" s="365"/>
      <c r="E23" s="11">
        <f>25000</f>
        <v>25000</v>
      </c>
      <c r="F23" s="366">
        <v>0.09</v>
      </c>
      <c r="G23" s="367"/>
      <c r="H23" s="367"/>
      <c r="I23" s="368"/>
      <c r="J23" s="369">
        <f>ROUND(E23*9%,0)</f>
        <v>2250</v>
      </c>
      <c r="K23" s="369"/>
      <c r="L23" s="369"/>
      <c r="M23" s="370">
        <v>0.09</v>
      </c>
      <c r="N23" s="370"/>
      <c r="O23" s="370"/>
      <c r="P23" s="371">
        <f>ROUND(E23*9%,0)</f>
        <v>2250</v>
      </c>
      <c r="Q23" s="371"/>
      <c r="R23" s="372">
        <v>0</v>
      </c>
      <c r="S23" s="373"/>
      <c r="T23" s="373"/>
      <c r="U23" s="373"/>
      <c r="V23" s="534">
        <f>ROUND(+G23*R23,0)</f>
        <v>0</v>
      </c>
      <c r="W23" s="534"/>
      <c r="X23" s="11">
        <f>+E23+J23+P23</f>
        <v>29500</v>
      </c>
      <c r="Y23" s="8"/>
    </row>
    <row r="24" spans="1:27" ht="3" customHeight="1" x14ac:dyDescent="0.4">
      <c r="A24" s="374"/>
      <c r="B24" s="375"/>
      <c r="C24" s="375"/>
      <c r="D24" s="375"/>
      <c r="E24" s="375"/>
      <c r="F24" s="375"/>
      <c r="G24" s="375"/>
      <c r="H24" s="376"/>
      <c r="I24" s="380"/>
      <c r="J24" s="381"/>
      <c r="K24" s="381"/>
      <c r="L24" s="381"/>
      <c r="M24" s="381"/>
      <c r="N24" s="375"/>
      <c r="O24" s="375"/>
      <c r="P24" s="375"/>
      <c r="Q24" s="375"/>
      <c r="R24" s="375"/>
      <c r="S24" s="375"/>
      <c r="T24" s="375"/>
      <c r="U24" s="375"/>
      <c r="V24" s="375"/>
      <c r="W24" s="375"/>
      <c r="X24" s="375"/>
      <c r="Y24" s="402"/>
    </row>
    <row r="25" spans="1:27" ht="25" customHeight="1" x14ac:dyDescent="0.4">
      <c r="A25" s="374"/>
      <c r="B25" s="375"/>
      <c r="C25" s="375"/>
      <c r="D25" s="375"/>
      <c r="E25" s="375"/>
      <c r="F25" s="375"/>
      <c r="G25" s="375"/>
      <c r="H25" s="376"/>
      <c r="I25" s="306"/>
      <c r="J25" s="307"/>
      <c r="K25" s="307"/>
      <c r="L25" s="307"/>
      <c r="M25" s="307"/>
      <c r="N25" s="382" t="s">
        <v>11</v>
      </c>
      <c r="O25" s="382"/>
      <c r="P25" s="382"/>
      <c r="Q25" s="382"/>
      <c r="R25" s="382"/>
      <c r="S25" s="383"/>
      <c r="T25" s="383"/>
      <c r="U25" s="383"/>
      <c r="V25" s="383"/>
      <c r="W25" s="403">
        <f>E23</f>
        <v>25000</v>
      </c>
      <c r="X25" s="403"/>
      <c r="Y25" s="404"/>
    </row>
    <row r="26" spans="1:27" ht="17.2" customHeight="1" x14ac:dyDescent="0.4">
      <c r="A26" s="374"/>
      <c r="B26" s="375"/>
      <c r="C26" s="375"/>
      <c r="D26" s="375"/>
      <c r="E26" s="375"/>
      <c r="F26" s="375"/>
      <c r="G26" s="375"/>
      <c r="H26" s="376"/>
      <c r="I26" s="306"/>
      <c r="J26" s="307"/>
      <c r="K26" s="307"/>
      <c r="L26" s="307"/>
      <c r="M26" s="307"/>
      <c r="N26" s="382" t="s">
        <v>62</v>
      </c>
      <c r="O26" s="382"/>
      <c r="P26" s="382"/>
      <c r="Q26" s="382"/>
      <c r="R26" s="382"/>
      <c r="S26" s="382"/>
      <c r="T26" s="382"/>
      <c r="U26" s="382"/>
      <c r="V26" s="382"/>
      <c r="W26" s="403">
        <f>J23</f>
        <v>2250</v>
      </c>
      <c r="X26" s="403"/>
      <c r="Y26" s="404"/>
    </row>
    <row r="27" spans="1:27" ht="17.2" customHeight="1" x14ac:dyDescent="0.4">
      <c r="A27" s="374"/>
      <c r="B27" s="375"/>
      <c r="C27" s="375"/>
      <c r="D27" s="375"/>
      <c r="E27" s="375"/>
      <c r="F27" s="375"/>
      <c r="G27" s="375"/>
      <c r="H27" s="376"/>
      <c r="I27" s="12"/>
      <c r="J27" s="13"/>
      <c r="K27" s="13"/>
      <c r="L27" s="13"/>
      <c r="M27" s="13"/>
      <c r="N27" s="382" t="s">
        <v>63</v>
      </c>
      <c r="O27" s="382"/>
      <c r="P27" s="382"/>
      <c r="Q27" s="382"/>
      <c r="R27" s="382"/>
      <c r="S27" s="14"/>
      <c r="T27" s="14"/>
      <c r="U27" s="14"/>
      <c r="V27" s="14"/>
      <c r="W27" s="403">
        <f>P23</f>
        <v>2250</v>
      </c>
      <c r="X27" s="403"/>
      <c r="Y27" s="404"/>
    </row>
    <row r="28" spans="1:27" ht="27" customHeight="1" x14ac:dyDescent="0.4">
      <c r="A28" s="377"/>
      <c r="B28" s="378"/>
      <c r="C28" s="378"/>
      <c r="D28" s="378"/>
      <c r="E28" s="378"/>
      <c r="F28" s="378"/>
      <c r="G28" s="378"/>
      <c r="H28" s="379"/>
      <c r="I28" s="306"/>
      <c r="J28" s="307"/>
      <c r="K28" s="307"/>
      <c r="L28" s="307"/>
      <c r="M28" s="307"/>
      <c r="N28" s="405" t="s">
        <v>12</v>
      </c>
      <c r="O28" s="405"/>
      <c r="P28" s="405"/>
      <c r="Q28" s="405"/>
      <c r="R28" s="405"/>
      <c r="S28" s="405"/>
      <c r="T28" s="405"/>
      <c r="U28" s="405"/>
      <c r="V28" s="405"/>
      <c r="W28" s="406">
        <f>SUM(W25:Y27)</f>
        <v>29500</v>
      </c>
      <c r="X28" s="406"/>
      <c r="Y28" s="407"/>
    </row>
    <row r="29" spans="1:27" ht="8.1999999999999993" customHeight="1" x14ac:dyDescent="0.4">
      <c r="A29" s="288" t="s">
        <v>69</v>
      </c>
      <c r="B29" s="384"/>
      <c r="C29" s="384"/>
      <c r="D29" s="384"/>
      <c r="E29" s="384"/>
      <c r="F29" s="384"/>
      <c r="G29" s="384"/>
      <c r="H29" s="385"/>
      <c r="I29" s="392"/>
      <c r="J29" s="343"/>
      <c r="K29" s="343"/>
      <c r="L29" s="343"/>
      <c r="M29" s="343"/>
      <c r="N29" s="343"/>
      <c r="O29" s="343"/>
      <c r="P29" s="343"/>
      <c r="Q29" s="343"/>
      <c r="R29" s="343"/>
      <c r="S29" s="343"/>
      <c r="T29" s="343"/>
      <c r="U29" s="343"/>
      <c r="V29" s="343"/>
      <c r="W29" s="343"/>
      <c r="X29" s="343"/>
      <c r="Y29" s="393"/>
      <c r="AA29" s="15"/>
    </row>
    <row r="30" spans="1:27" ht="34.5" customHeight="1" x14ac:dyDescent="0.4">
      <c r="A30" s="386"/>
      <c r="B30" s="387"/>
      <c r="C30" s="387"/>
      <c r="D30" s="387"/>
      <c r="E30" s="387"/>
      <c r="F30" s="387"/>
      <c r="G30" s="387"/>
      <c r="H30" s="388"/>
      <c r="I30" s="394" t="s">
        <v>75</v>
      </c>
      <c r="J30" s="395"/>
      <c r="K30" s="395"/>
      <c r="L30" s="395"/>
      <c r="M30" s="395"/>
      <c r="N30" s="395"/>
      <c r="O30" s="395"/>
      <c r="P30" s="395"/>
      <c r="Q30" s="395"/>
      <c r="R30" s="395"/>
      <c r="S30" s="395"/>
      <c r="T30" s="395"/>
      <c r="U30" s="395"/>
      <c r="V30" s="395"/>
      <c r="W30" s="395"/>
      <c r="X30" s="395"/>
      <c r="Y30" s="396"/>
    </row>
    <row r="31" spans="1:27" ht="50.2" customHeight="1" thickBot="1" x14ac:dyDescent="0.45">
      <c r="A31" s="389"/>
      <c r="B31" s="390"/>
      <c r="C31" s="390"/>
      <c r="D31" s="390"/>
      <c r="E31" s="390"/>
      <c r="F31" s="390"/>
      <c r="G31" s="390"/>
      <c r="H31" s="391"/>
      <c r="I31" s="397" t="s">
        <v>13</v>
      </c>
      <c r="J31" s="398"/>
      <c r="K31" s="399"/>
      <c r="L31" s="400"/>
      <c r="M31" s="400"/>
      <c r="N31" s="400"/>
      <c r="O31" s="400"/>
      <c r="P31" s="400"/>
      <c r="Q31" s="400"/>
      <c r="R31" s="400"/>
      <c r="S31" s="400"/>
      <c r="T31" s="400"/>
      <c r="U31" s="400"/>
      <c r="V31" s="400"/>
      <c r="W31" s="400"/>
      <c r="X31" s="400"/>
      <c r="Y31" s="401"/>
    </row>
    <row r="33" spans="1:1" x14ac:dyDescent="0.4">
      <c r="A33"/>
    </row>
  </sheetData>
  <mergeCells count="78">
    <mergeCell ref="W24:Y24"/>
    <mergeCell ref="W26:Y26"/>
    <mergeCell ref="N28:R28"/>
    <mergeCell ref="S28:V28"/>
    <mergeCell ref="W28:Y28"/>
    <mergeCell ref="W27:Y27"/>
    <mergeCell ref="W25:Y25"/>
    <mergeCell ref="A29:H31"/>
    <mergeCell ref="I29:M29"/>
    <mergeCell ref="N29:R29"/>
    <mergeCell ref="S29:V29"/>
    <mergeCell ref="W29:Y29"/>
    <mergeCell ref="I30:Y30"/>
    <mergeCell ref="I31:J31"/>
    <mergeCell ref="K31:Y31"/>
    <mergeCell ref="A24:H28"/>
    <mergeCell ref="I24:M24"/>
    <mergeCell ref="N24:R24"/>
    <mergeCell ref="S24:V24"/>
    <mergeCell ref="N27:R27"/>
    <mergeCell ref="I28:M28"/>
    <mergeCell ref="I25:M25"/>
    <mergeCell ref="N25:R25"/>
    <mergeCell ref="S25:V25"/>
    <mergeCell ref="I26:M26"/>
    <mergeCell ref="N26:R26"/>
    <mergeCell ref="S26:V26"/>
    <mergeCell ref="P22:Q22"/>
    <mergeCell ref="R22:U22"/>
    <mergeCell ref="V22:W22"/>
    <mergeCell ref="P23:Q23"/>
    <mergeCell ref="R23:U23"/>
    <mergeCell ref="V23:W23"/>
    <mergeCell ref="A23:B23"/>
    <mergeCell ref="C23:D23"/>
    <mergeCell ref="F23:I23"/>
    <mergeCell ref="J23:L23"/>
    <mergeCell ref="M23:O23"/>
    <mergeCell ref="A22:B22"/>
    <mergeCell ref="C22:D22"/>
    <mergeCell ref="F22:I22"/>
    <mergeCell ref="J22:L22"/>
    <mergeCell ref="M22:O22"/>
    <mergeCell ref="T7:X11"/>
    <mergeCell ref="D8:N8"/>
    <mergeCell ref="T12:X16"/>
    <mergeCell ref="D13:N17"/>
    <mergeCell ref="A16:C18"/>
    <mergeCell ref="O17:X21"/>
    <mergeCell ref="D18:N19"/>
    <mergeCell ref="A9:C15"/>
    <mergeCell ref="D11:N12"/>
    <mergeCell ref="O12:S16"/>
    <mergeCell ref="A19:C21"/>
    <mergeCell ref="D20:N20"/>
    <mergeCell ref="D21:N21"/>
    <mergeCell ref="Q5:S5"/>
    <mergeCell ref="D6:N7"/>
    <mergeCell ref="O6:P6"/>
    <mergeCell ref="Q6:S6"/>
    <mergeCell ref="O7:S11"/>
    <mergeCell ref="D9:N10"/>
    <mergeCell ref="A1:C2"/>
    <mergeCell ref="D1:T1"/>
    <mergeCell ref="U1:X1"/>
    <mergeCell ref="D2:N2"/>
    <mergeCell ref="O2:P2"/>
    <mergeCell ref="Q2:S2"/>
    <mergeCell ref="T2:X6"/>
    <mergeCell ref="A3:C8"/>
    <mergeCell ref="D3:N3"/>
    <mergeCell ref="O3:P3"/>
    <mergeCell ref="Q3:S3"/>
    <mergeCell ref="D4:N4"/>
    <mergeCell ref="O4:P4"/>
    <mergeCell ref="Q4:S4"/>
    <mergeCell ref="D5:N5"/>
    <mergeCell ref="O5:P5"/>
  </mergeCells>
  <pageMargins left="0.25" right="0.25" top="0.75" bottom="0.75" header="0.3" footer="0.3"/>
  <pageSetup paperSize="9" scale="5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8727F-B1A3-464A-9801-1212FFA35158}">
  <sheetPr>
    <tabColor rgb="FF92D050"/>
  </sheetPr>
  <dimension ref="A1:AD36"/>
  <sheetViews>
    <sheetView showGridLines="0" tabSelected="1" zoomScale="75" zoomScaleNormal="100" zoomScaleSheetLayoutView="40" zoomScalePageLayoutView="40" workbookViewId="0">
      <selection activeCell="E8" sqref="E8:N8"/>
    </sheetView>
  </sheetViews>
  <sheetFormatPr defaultColWidth="9.265625" defaultRowHeight="13" x14ac:dyDescent="0.4"/>
  <cols>
    <col min="1" max="1" width="19.6640625" style="7" customWidth="1"/>
    <col min="2" max="2" width="46.6640625" style="7" customWidth="1"/>
    <col min="3" max="3" width="12.6640625" style="7" customWidth="1"/>
    <col min="4" max="4" width="10.46484375" style="7" customWidth="1"/>
    <col min="5" max="5" width="19.6640625" style="7" customWidth="1"/>
    <col min="6" max="7" width="0.19921875" style="7" customWidth="1"/>
    <col min="8" max="8" width="15.3984375" style="7" customWidth="1"/>
    <col min="9" max="9" width="15.19921875" style="7" customWidth="1"/>
    <col min="10" max="10" width="9.265625" style="7" customWidth="1"/>
    <col min="11" max="11" width="2.19921875" style="7" customWidth="1"/>
    <col min="12" max="12" width="2.6640625" style="7" customWidth="1"/>
    <col min="13" max="13" width="1.19921875" style="7" customWidth="1"/>
    <col min="14" max="14" width="14.19921875" style="7" customWidth="1"/>
    <col min="15" max="15" width="4.265625" style="7" customWidth="1"/>
    <col min="16" max="16" width="11" style="7" customWidth="1"/>
    <col min="17" max="17" width="18.6640625" style="7" customWidth="1"/>
    <col min="18" max="18" width="4.6640625" style="7" customWidth="1"/>
    <col min="19" max="19" width="12" style="7" customWidth="1"/>
    <col min="20" max="20" width="13.33203125" style="7" customWidth="1"/>
    <col min="21" max="21" width="2.19921875" style="7" customWidth="1"/>
    <col min="22" max="22" width="8" style="7" customWidth="1"/>
    <col min="23" max="23" width="11.265625" style="7" customWidth="1"/>
    <col min="24" max="24" width="32.19921875" style="7" customWidth="1"/>
    <col min="25" max="25" width="0.265625" style="7" customWidth="1"/>
    <col min="26" max="26" width="11.19921875" style="7" bestFit="1" customWidth="1"/>
    <col min="27" max="27" width="14.265625" style="7" bestFit="1" customWidth="1"/>
    <col min="28" max="28" width="9.265625" style="7"/>
    <col min="29" max="29" width="11.19921875" style="7" bestFit="1" customWidth="1"/>
    <col min="30" max="30" width="59.53125" style="7" customWidth="1"/>
    <col min="31" max="16384" width="9.265625" style="7"/>
  </cols>
  <sheetData>
    <row r="1" spans="1:30" ht="53.2" customHeight="1" x14ac:dyDescent="0.4">
      <c r="A1" s="260"/>
      <c r="B1" s="261"/>
      <c r="C1" s="262"/>
      <c r="D1" s="266" t="s">
        <v>3</v>
      </c>
      <c r="E1" s="267"/>
      <c r="F1" s="267"/>
      <c r="G1" s="267"/>
      <c r="H1" s="267"/>
      <c r="I1" s="267"/>
      <c r="J1" s="267"/>
      <c r="K1" s="267"/>
      <c r="L1" s="267"/>
      <c r="M1" s="267"/>
      <c r="N1" s="267"/>
      <c r="O1" s="267"/>
      <c r="P1" s="267"/>
      <c r="Q1" s="267"/>
      <c r="R1" s="267"/>
      <c r="S1" s="267"/>
      <c r="T1" s="268"/>
      <c r="U1" s="269" t="s">
        <v>4</v>
      </c>
      <c r="V1" s="270"/>
      <c r="W1" s="270"/>
      <c r="X1" s="271"/>
      <c r="Y1" s="6"/>
    </row>
    <row r="2" spans="1:30" ht="35.200000000000003" customHeight="1" x14ac:dyDescent="0.4">
      <c r="A2" s="263"/>
      <c r="B2" s="264"/>
      <c r="C2" s="265"/>
      <c r="D2" s="238" t="s">
        <v>633</v>
      </c>
      <c r="E2" s="539" t="s">
        <v>634</v>
      </c>
      <c r="F2" s="539"/>
      <c r="G2" s="539"/>
      <c r="H2" s="539"/>
      <c r="I2" s="539"/>
      <c r="J2" s="539"/>
      <c r="K2" s="539"/>
      <c r="L2" s="539"/>
      <c r="M2" s="539"/>
      <c r="N2" s="540"/>
      <c r="O2" s="535" t="s">
        <v>5</v>
      </c>
      <c r="P2" s="536"/>
      <c r="Q2" s="537"/>
      <c r="R2" s="537"/>
      <c r="S2" s="538"/>
      <c r="T2" s="535" t="s">
        <v>5</v>
      </c>
      <c r="U2" s="536"/>
      <c r="V2" s="537"/>
      <c r="W2" s="537"/>
      <c r="X2" s="538"/>
      <c r="Y2" s="236"/>
    </row>
    <row r="3" spans="1:30" ht="36.700000000000003" customHeight="1" x14ac:dyDescent="0.5">
      <c r="A3" s="251"/>
      <c r="B3" s="244"/>
      <c r="C3" s="244"/>
      <c r="D3" s="240" t="s">
        <v>635</v>
      </c>
      <c r="E3" s="556" t="s">
        <v>636</v>
      </c>
      <c r="F3" s="556"/>
      <c r="G3" s="556"/>
      <c r="H3" s="556"/>
      <c r="I3" s="556"/>
      <c r="J3" s="556"/>
      <c r="K3" s="556"/>
      <c r="L3" s="556"/>
      <c r="M3" s="556"/>
      <c r="N3" s="557"/>
      <c r="O3" s="548"/>
      <c r="P3" s="549"/>
      <c r="Q3" s="549"/>
      <c r="R3" s="549"/>
      <c r="S3" s="550"/>
      <c r="T3" s="543"/>
      <c r="U3" s="544"/>
      <c r="V3" s="544"/>
      <c r="W3" s="544"/>
      <c r="X3" s="545"/>
      <c r="Y3" s="236"/>
    </row>
    <row r="4" spans="1:30" ht="24" customHeight="1" x14ac:dyDescent="0.5">
      <c r="A4" s="252"/>
      <c r="B4" s="246"/>
      <c r="C4" s="246"/>
      <c r="D4" s="298"/>
      <c r="E4" s="299"/>
      <c r="F4" s="299"/>
      <c r="G4" s="299"/>
      <c r="H4" s="299"/>
      <c r="I4" s="299"/>
      <c r="J4" s="299"/>
      <c r="K4" s="299"/>
      <c r="L4" s="299"/>
      <c r="M4" s="299"/>
      <c r="N4" s="300"/>
      <c r="O4" s="548"/>
      <c r="P4" s="549"/>
      <c r="Q4" s="549"/>
      <c r="R4" s="549"/>
      <c r="S4" s="550"/>
      <c r="T4" s="543"/>
      <c r="U4" s="544"/>
      <c r="V4" s="544"/>
      <c r="W4" s="544"/>
      <c r="X4" s="545"/>
      <c r="Y4" s="236"/>
    </row>
    <row r="5" spans="1:30" ht="18" customHeight="1" x14ac:dyDescent="0.5">
      <c r="A5" s="252"/>
      <c r="B5" s="246"/>
      <c r="C5" s="246"/>
      <c r="D5" s="239" t="s">
        <v>637</v>
      </c>
      <c r="E5" s="558" t="s">
        <v>638</v>
      </c>
      <c r="F5" s="558"/>
      <c r="G5" s="558"/>
      <c r="H5" s="558"/>
      <c r="I5" s="558"/>
      <c r="J5" s="558"/>
      <c r="K5" s="558"/>
      <c r="L5" s="558"/>
      <c r="M5" s="558"/>
      <c r="N5" s="559"/>
      <c r="O5" s="551"/>
      <c r="P5" s="552"/>
      <c r="Q5" s="552"/>
      <c r="R5" s="552"/>
      <c r="S5" s="553"/>
      <c r="T5" s="543"/>
      <c r="U5" s="546"/>
      <c r="V5" s="546"/>
      <c r="W5" s="546"/>
      <c r="X5" s="547"/>
      <c r="Y5" s="236"/>
    </row>
    <row r="6" spans="1:30" ht="85.7" customHeight="1" x14ac:dyDescent="0.5">
      <c r="A6" s="617" t="s">
        <v>654</v>
      </c>
      <c r="B6" s="618"/>
      <c r="C6" s="619"/>
      <c r="D6" s="239" t="s">
        <v>639</v>
      </c>
      <c r="E6" s="560" t="s">
        <v>640</v>
      </c>
      <c r="F6" s="558"/>
      <c r="G6" s="558"/>
      <c r="H6" s="558"/>
      <c r="I6" s="558"/>
      <c r="J6" s="558"/>
      <c r="K6" s="558"/>
      <c r="L6" s="558"/>
      <c r="M6" s="558"/>
      <c r="N6" s="558"/>
      <c r="O6" s="541"/>
      <c r="P6" s="541"/>
      <c r="Q6" s="541"/>
      <c r="R6" s="541"/>
      <c r="S6" s="542"/>
      <c r="T6" s="620"/>
      <c r="U6" s="563"/>
      <c r="V6" s="563"/>
      <c r="W6" s="563"/>
      <c r="X6" s="563"/>
      <c r="Y6" s="564"/>
    </row>
    <row r="7" spans="1:30" ht="85.7" customHeight="1" x14ac:dyDescent="0.4">
      <c r="A7" s="374" t="s">
        <v>652</v>
      </c>
      <c r="B7" s="375"/>
      <c r="C7" s="375"/>
      <c r="D7" s="241"/>
      <c r="E7" s="242"/>
      <c r="F7" s="242"/>
      <c r="G7" s="242"/>
      <c r="H7" s="242"/>
      <c r="I7" s="242"/>
      <c r="J7" s="242"/>
      <c r="K7" s="242"/>
      <c r="L7" s="242"/>
      <c r="M7" s="242"/>
      <c r="N7" s="242"/>
      <c r="O7" s="541"/>
      <c r="P7" s="541"/>
      <c r="Q7" s="541"/>
      <c r="R7" s="541"/>
      <c r="S7" s="542"/>
      <c r="T7" s="621"/>
      <c r="U7" s="544"/>
      <c r="V7" s="544"/>
      <c r="W7" s="544"/>
      <c r="X7" s="544"/>
      <c r="Y7" s="565"/>
      <c r="AD7" s="607" t="s">
        <v>93</v>
      </c>
    </row>
    <row r="8" spans="1:30" ht="119.2" customHeight="1" x14ac:dyDescent="0.4">
      <c r="A8" s="377"/>
      <c r="B8" s="378"/>
      <c r="C8" s="378"/>
      <c r="D8" s="243" t="s">
        <v>641</v>
      </c>
      <c r="E8" s="555" t="s">
        <v>642</v>
      </c>
      <c r="F8" s="555"/>
      <c r="G8" s="555"/>
      <c r="H8" s="555"/>
      <c r="I8" s="555"/>
      <c r="J8" s="555"/>
      <c r="K8" s="555"/>
      <c r="L8" s="555"/>
      <c r="M8" s="555"/>
      <c r="N8" s="555"/>
      <c r="O8" s="541"/>
      <c r="P8" s="541"/>
      <c r="Q8" s="541"/>
      <c r="R8" s="541"/>
      <c r="S8" s="542"/>
      <c r="T8" s="622"/>
      <c r="U8" s="546"/>
      <c r="V8" s="546"/>
      <c r="W8" s="546"/>
      <c r="X8" s="546"/>
      <c r="Y8" s="566"/>
      <c r="AD8" s="607"/>
    </row>
    <row r="9" spans="1:30" ht="19.45" customHeight="1" x14ac:dyDescent="0.5">
      <c r="A9" s="582" t="s">
        <v>651</v>
      </c>
      <c r="B9" s="583"/>
      <c r="C9" s="584"/>
      <c r="D9" s="554"/>
      <c r="E9" s="555"/>
      <c r="F9" s="555"/>
      <c r="G9" s="555"/>
      <c r="H9" s="555"/>
      <c r="I9" s="555"/>
      <c r="J9" s="555"/>
      <c r="K9" s="555"/>
      <c r="L9" s="555"/>
      <c r="M9" s="555"/>
      <c r="N9" s="555"/>
      <c r="O9" s="541"/>
      <c r="P9" s="541"/>
      <c r="Q9" s="541"/>
      <c r="R9" s="541"/>
      <c r="S9" s="541"/>
      <c r="T9" s="253" t="s">
        <v>643</v>
      </c>
      <c r="U9" s="561"/>
      <c r="V9" s="561"/>
      <c r="W9" s="561"/>
      <c r="X9" s="561"/>
      <c r="Y9" s="562"/>
      <c r="AD9" s="607"/>
    </row>
    <row r="10" spans="1:30" ht="19.45" customHeight="1" x14ac:dyDescent="0.5">
      <c r="A10" s="374"/>
      <c r="B10" s="375"/>
      <c r="C10" s="375"/>
      <c r="D10" s="567"/>
      <c r="E10" s="568"/>
      <c r="F10" s="568"/>
      <c r="G10" s="568"/>
      <c r="H10" s="568"/>
      <c r="I10" s="568"/>
      <c r="J10" s="568"/>
      <c r="K10" s="568"/>
      <c r="L10" s="568"/>
      <c r="M10" s="568"/>
      <c r="N10" s="569"/>
      <c r="O10" s="541"/>
      <c r="P10" s="541"/>
      <c r="Q10" s="541"/>
      <c r="R10" s="541"/>
      <c r="S10" s="541"/>
      <c r="T10" s="253" t="s">
        <v>644</v>
      </c>
      <c r="U10" s="561"/>
      <c r="V10" s="561"/>
      <c r="W10" s="561"/>
      <c r="X10" s="561"/>
      <c r="Y10" s="562"/>
      <c r="AD10" s="607"/>
    </row>
    <row r="11" spans="1:30" ht="19.45" customHeight="1" x14ac:dyDescent="0.5">
      <c r="A11" s="374"/>
      <c r="B11" s="375"/>
      <c r="C11" s="375"/>
      <c r="D11" s="301" t="s">
        <v>6</v>
      </c>
      <c r="E11" s="302"/>
      <c r="F11" s="302"/>
      <c r="G11" s="302"/>
      <c r="H11" s="302"/>
      <c r="I11" s="302"/>
      <c r="J11" s="302"/>
      <c r="K11" s="302"/>
      <c r="L11" s="302"/>
      <c r="M11" s="302"/>
      <c r="N11" s="302"/>
      <c r="O11" s="541"/>
      <c r="P11" s="541"/>
      <c r="Q11" s="541"/>
      <c r="R11" s="541"/>
      <c r="S11" s="541"/>
      <c r="T11" s="254" t="s">
        <v>645</v>
      </c>
      <c r="U11" s="561"/>
      <c r="V11" s="561"/>
      <c r="W11" s="561"/>
      <c r="X11" s="561"/>
      <c r="Y11" s="562"/>
      <c r="AD11" s="607"/>
    </row>
    <row r="12" spans="1:30" ht="8.1999999999999993" customHeight="1" x14ac:dyDescent="0.5">
      <c r="A12" s="374"/>
      <c r="B12" s="375"/>
      <c r="C12" s="375"/>
      <c r="D12" s="301"/>
      <c r="E12" s="302"/>
      <c r="F12" s="302"/>
      <c r="G12" s="302"/>
      <c r="H12" s="302"/>
      <c r="I12" s="302"/>
      <c r="J12" s="302"/>
      <c r="K12" s="302"/>
      <c r="L12" s="302"/>
      <c r="M12" s="302"/>
      <c r="N12" s="331"/>
      <c r="O12" s="614"/>
      <c r="P12" s="615"/>
      <c r="Q12" s="615"/>
      <c r="R12" s="615"/>
      <c r="S12" s="616"/>
      <c r="T12" s="247"/>
      <c r="U12" s="244"/>
      <c r="V12" s="244"/>
      <c r="W12" s="244"/>
      <c r="X12" s="245"/>
      <c r="Y12" s="8"/>
    </row>
    <row r="13" spans="1:30" ht="24.75" customHeight="1" x14ac:dyDescent="0.5">
      <c r="A13" s="374"/>
      <c r="B13" s="375"/>
      <c r="C13" s="375"/>
      <c r="D13" s="333"/>
      <c r="E13" s="334"/>
      <c r="F13" s="334"/>
      <c r="G13" s="334"/>
      <c r="H13" s="334"/>
      <c r="I13" s="334"/>
      <c r="J13" s="334"/>
      <c r="K13" s="334"/>
      <c r="L13" s="334"/>
      <c r="M13" s="334"/>
      <c r="N13" s="335"/>
      <c r="O13" s="608" t="s">
        <v>646</v>
      </c>
      <c r="P13" s="609"/>
      <c r="Q13" s="609"/>
      <c r="R13" s="609"/>
      <c r="S13" s="610"/>
      <c r="T13" s="608" t="s">
        <v>647</v>
      </c>
      <c r="U13" s="609"/>
      <c r="V13" s="609"/>
      <c r="W13" s="609"/>
      <c r="X13" s="610"/>
      <c r="Y13" s="8"/>
    </row>
    <row r="14" spans="1:30" ht="14.25" hidden="1" customHeight="1" x14ac:dyDescent="0.5">
      <c r="A14" s="374"/>
      <c r="B14" s="375"/>
      <c r="C14" s="375"/>
      <c r="D14" s="333"/>
      <c r="E14" s="334"/>
      <c r="F14" s="334"/>
      <c r="G14" s="334"/>
      <c r="H14" s="334"/>
      <c r="I14" s="334"/>
      <c r="J14" s="334"/>
      <c r="K14" s="334"/>
      <c r="L14" s="334"/>
      <c r="M14" s="334"/>
      <c r="N14" s="335"/>
      <c r="O14" s="248"/>
      <c r="P14" s="249"/>
      <c r="Q14" s="249"/>
      <c r="R14" s="249"/>
      <c r="S14" s="250"/>
      <c r="T14" s="248"/>
      <c r="U14" s="249"/>
      <c r="V14" s="249"/>
      <c r="W14" s="249"/>
      <c r="X14" s="250"/>
      <c r="Y14" s="8"/>
    </row>
    <row r="15" spans="1:30" ht="10.5" customHeight="1" x14ac:dyDescent="0.4">
      <c r="A15" s="377"/>
      <c r="B15" s="378"/>
      <c r="C15" s="378"/>
      <c r="D15" s="333"/>
      <c r="E15" s="334"/>
      <c r="F15" s="334"/>
      <c r="G15" s="334"/>
      <c r="H15" s="334"/>
      <c r="I15" s="334"/>
      <c r="J15" s="334"/>
      <c r="K15" s="334"/>
      <c r="L15" s="334"/>
      <c r="M15" s="334"/>
      <c r="N15" s="335"/>
      <c r="O15" s="608"/>
      <c r="P15" s="609"/>
      <c r="Q15" s="609"/>
      <c r="R15" s="609"/>
      <c r="S15" s="610"/>
      <c r="T15" s="608" t="s">
        <v>648</v>
      </c>
      <c r="U15" s="609"/>
      <c r="V15" s="609"/>
      <c r="W15" s="609"/>
      <c r="X15" s="610"/>
      <c r="Y15" s="8"/>
    </row>
    <row r="16" spans="1:30" ht="17.2" customHeight="1" x14ac:dyDescent="0.5">
      <c r="A16" s="582" t="s">
        <v>653</v>
      </c>
      <c r="B16" s="583"/>
      <c r="C16" s="584"/>
      <c r="D16" s="333"/>
      <c r="E16" s="334"/>
      <c r="F16" s="334"/>
      <c r="G16" s="334"/>
      <c r="H16" s="334"/>
      <c r="I16" s="334"/>
      <c r="J16" s="334"/>
      <c r="K16" s="334"/>
      <c r="L16" s="334"/>
      <c r="M16" s="334"/>
      <c r="N16" s="335"/>
      <c r="O16" s="611"/>
      <c r="P16" s="612"/>
      <c r="Q16" s="612"/>
      <c r="R16" s="612"/>
      <c r="S16" s="613"/>
      <c r="T16" s="611"/>
      <c r="U16" s="612"/>
      <c r="V16" s="612"/>
      <c r="W16" s="612"/>
      <c r="X16" s="613"/>
      <c r="Y16" s="8"/>
    </row>
    <row r="17" spans="1:27" ht="35.200000000000003" customHeight="1" x14ac:dyDescent="0.4">
      <c r="A17" s="585"/>
      <c r="B17" s="586"/>
      <c r="C17" s="587"/>
      <c r="D17" s="336"/>
      <c r="E17" s="337"/>
      <c r="F17" s="337"/>
      <c r="G17" s="337"/>
      <c r="H17" s="337"/>
      <c r="I17" s="337"/>
      <c r="J17" s="337"/>
      <c r="K17" s="337"/>
      <c r="L17" s="337"/>
      <c r="M17" s="337"/>
      <c r="N17" s="338"/>
      <c r="O17" s="573"/>
      <c r="P17" s="574"/>
      <c r="Q17" s="574"/>
      <c r="R17" s="574"/>
      <c r="S17" s="574"/>
      <c r="T17" s="574"/>
      <c r="U17" s="574"/>
      <c r="V17" s="574"/>
      <c r="W17" s="574"/>
      <c r="X17" s="575"/>
      <c r="Y17" s="8"/>
    </row>
    <row r="18" spans="1:27" ht="38.25" customHeight="1" x14ac:dyDescent="0.4">
      <c r="A18" s="588"/>
      <c r="B18" s="589"/>
      <c r="C18" s="590"/>
      <c r="D18" s="301" t="s">
        <v>22</v>
      </c>
      <c r="E18" s="302"/>
      <c r="F18" s="302"/>
      <c r="G18" s="302"/>
      <c r="H18" s="302"/>
      <c r="I18" s="302"/>
      <c r="J18" s="302"/>
      <c r="K18" s="302"/>
      <c r="L18" s="302"/>
      <c r="M18" s="302"/>
      <c r="N18" s="331"/>
      <c r="O18" s="570" t="s">
        <v>649</v>
      </c>
      <c r="P18" s="571"/>
      <c r="Q18" s="571"/>
      <c r="R18" s="571" t="s">
        <v>650</v>
      </c>
      <c r="S18" s="571"/>
      <c r="T18" s="571"/>
      <c r="U18" s="571"/>
      <c r="V18" s="571"/>
      <c r="W18" s="571"/>
      <c r="X18" s="572"/>
      <c r="Y18" s="8"/>
    </row>
    <row r="19" spans="1:27" ht="8.1999999999999993" customHeight="1" x14ac:dyDescent="0.4">
      <c r="A19" s="348" t="s">
        <v>20</v>
      </c>
      <c r="B19" s="289"/>
      <c r="C19" s="314"/>
      <c r="D19" s="345"/>
      <c r="E19" s="346"/>
      <c r="F19" s="346"/>
      <c r="G19" s="346"/>
      <c r="H19" s="346"/>
      <c r="I19" s="346"/>
      <c r="J19" s="346"/>
      <c r="K19" s="346"/>
      <c r="L19" s="346"/>
      <c r="M19" s="346"/>
      <c r="N19" s="347"/>
      <c r="O19" s="576"/>
      <c r="P19" s="577"/>
      <c r="Q19" s="577"/>
      <c r="R19" s="577"/>
      <c r="S19" s="577"/>
      <c r="T19" s="577"/>
      <c r="U19" s="577"/>
      <c r="V19" s="577"/>
      <c r="W19" s="577"/>
      <c r="X19" s="578"/>
      <c r="Y19" s="8"/>
    </row>
    <row r="20" spans="1:27" ht="17.2" customHeight="1" x14ac:dyDescent="0.4">
      <c r="A20" s="290"/>
      <c r="B20" s="291"/>
      <c r="C20" s="292"/>
      <c r="D20" s="349" t="s">
        <v>23</v>
      </c>
      <c r="E20" s="350"/>
      <c r="F20" s="350"/>
      <c r="G20" s="350"/>
      <c r="H20" s="350"/>
      <c r="I20" s="350"/>
      <c r="J20" s="350"/>
      <c r="K20" s="350"/>
      <c r="L20" s="350"/>
      <c r="M20" s="350"/>
      <c r="N20" s="351"/>
      <c r="O20" s="576"/>
      <c r="P20" s="577"/>
      <c r="Q20" s="577"/>
      <c r="R20" s="577"/>
      <c r="S20" s="577"/>
      <c r="T20" s="577"/>
      <c r="U20" s="577"/>
      <c r="V20" s="577"/>
      <c r="W20" s="577"/>
      <c r="X20" s="578"/>
      <c r="Y20" s="8"/>
    </row>
    <row r="21" spans="1:27" ht="26.2" customHeight="1" x14ac:dyDescent="0.4">
      <c r="A21" s="290"/>
      <c r="B21" s="291"/>
      <c r="C21" s="292"/>
      <c r="D21" s="352" t="s">
        <v>24</v>
      </c>
      <c r="E21" s="353"/>
      <c r="F21" s="353"/>
      <c r="G21" s="353"/>
      <c r="H21" s="353"/>
      <c r="I21" s="353"/>
      <c r="J21" s="353"/>
      <c r="K21" s="353"/>
      <c r="L21" s="353"/>
      <c r="M21" s="353"/>
      <c r="N21" s="354"/>
      <c r="O21" s="579"/>
      <c r="P21" s="580"/>
      <c r="Q21" s="580"/>
      <c r="R21" s="580"/>
      <c r="S21" s="580"/>
      <c r="T21" s="580"/>
      <c r="U21" s="580"/>
      <c r="V21" s="580"/>
      <c r="W21" s="580"/>
      <c r="X21" s="581"/>
      <c r="Y21" s="8"/>
    </row>
    <row r="22" spans="1:27" ht="37.5" customHeight="1" x14ac:dyDescent="0.4">
      <c r="A22" s="355" t="s">
        <v>18</v>
      </c>
      <c r="B22" s="356"/>
      <c r="C22" s="357" t="s">
        <v>7</v>
      </c>
      <c r="D22" s="357"/>
      <c r="E22" s="9" t="s">
        <v>61</v>
      </c>
      <c r="F22" s="358" t="s">
        <v>8</v>
      </c>
      <c r="G22" s="359"/>
      <c r="H22" s="359"/>
      <c r="I22" s="360"/>
      <c r="J22" s="361" t="s">
        <v>19</v>
      </c>
      <c r="K22" s="361"/>
      <c r="L22" s="361"/>
      <c r="M22" s="362" t="s">
        <v>9</v>
      </c>
      <c r="N22" s="362"/>
      <c r="O22" s="362"/>
      <c r="P22" s="361" t="s">
        <v>15</v>
      </c>
      <c r="Q22" s="361"/>
      <c r="R22" s="362" t="s">
        <v>10</v>
      </c>
      <c r="S22" s="362"/>
      <c r="T22" s="362"/>
      <c r="U22" s="362"/>
      <c r="V22" s="361" t="s">
        <v>16</v>
      </c>
      <c r="W22" s="361"/>
      <c r="X22" s="10" t="s">
        <v>17</v>
      </c>
      <c r="Y22" s="8"/>
    </row>
    <row r="23" spans="1:27" ht="60" customHeight="1" x14ac:dyDescent="0.4">
      <c r="A23" s="591"/>
      <c r="B23" s="592"/>
      <c r="C23" s="593"/>
      <c r="D23" s="593"/>
      <c r="E23" s="237"/>
      <c r="F23" s="594"/>
      <c r="G23" s="595"/>
      <c r="H23" s="595"/>
      <c r="I23" s="596"/>
      <c r="J23" s="597">
        <f>E23*F23</f>
        <v>0</v>
      </c>
      <c r="K23" s="598"/>
      <c r="L23" s="599"/>
      <c r="M23" s="600"/>
      <c r="N23" s="600"/>
      <c r="O23" s="600"/>
      <c r="P23" s="601">
        <f>M23*$E$23</f>
        <v>0</v>
      </c>
      <c r="Q23" s="601"/>
      <c r="R23" s="602"/>
      <c r="S23" s="603"/>
      <c r="T23" s="603"/>
      <c r="U23" s="603"/>
      <c r="V23" s="601">
        <f>R23*$E$23</f>
        <v>0</v>
      </c>
      <c r="W23" s="601"/>
      <c r="X23" s="237">
        <f>+E23+J23+P23</f>
        <v>0</v>
      </c>
      <c r="Y23" s="8"/>
    </row>
    <row r="24" spans="1:27" ht="34" customHeight="1" x14ac:dyDescent="0.4">
      <c r="A24" s="374"/>
      <c r="B24" s="375"/>
      <c r="C24" s="375"/>
      <c r="D24" s="375"/>
      <c r="E24" s="375"/>
      <c r="F24" s="375"/>
      <c r="G24" s="375"/>
      <c r="H24" s="376"/>
      <c r="I24" s="380"/>
      <c r="J24" s="381"/>
      <c r="K24" s="381"/>
      <c r="L24" s="381"/>
      <c r="M24" s="381"/>
      <c r="N24" s="375"/>
      <c r="O24" s="375"/>
      <c r="P24" s="375"/>
      <c r="Q24" s="375"/>
      <c r="R24" s="375"/>
      <c r="S24" s="375"/>
      <c r="T24" s="375"/>
      <c r="U24" s="375"/>
      <c r="V24" s="375"/>
      <c r="W24" s="375"/>
      <c r="X24" s="375"/>
      <c r="Y24" s="402"/>
    </row>
    <row r="25" spans="1:27" ht="25" customHeight="1" x14ac:dyDescent="0.4">
      <c r="A25" s="374"/>
      <c r="B25" s="375"/>
      <c r="C25" s="375"/>
      <c r="D25" s="375"/>
      <c r="E25" s="375"/>
      <c r="F25" s="375"/>
      <c r="G25" s="375"/>
      <c r="H25" s="376"/>
      <c r="I25" s="306"/>
      <c r="J25" s="307"/>
      <c r="K25" s="307"/>
      <c r="L25" s="307"/>
      <c r="M25" s="307"/>
      <c r="N25" s="382" t="s">
        <v>11</v>
      </c>
      <c r="O25" s="382"/>
      <c r="P25" s="382"/>
      <c r="Q25" s="382"/>
      <c r="R25" s="382"/>
      <c r="S25" s="383"/>
      <c r="T25" s="383"/>
      <c r="U25" s="383"/>
      <c r="V25" s="383"/>
      <c r="W25" s="403">
        <f>E23</f>
        <v>0</v>
      </c>
      <c r="X25" s="403"/>
      <c r="Y25" s="404"/>
    </row>
    <row r="26" spans="1:27" ht="17.2" customHeight="1" x14ac:dyDescent="0.4">
      <c r="A26" s="374"/>
      <c r="B26" s="375"/>
      <c r="C26" s="375"/>
      <c r="D26" s="375"/>
      <c r="E26" s="375"/>
      <c r="F26" s="375"/>
      <c r="G26" s="375"/>
      <c r="H26" s="376"/>
      <c r="I26" s="306"/>
      <c r="J26" s="307"/>
      <c r="K26" s="307"/>
      <c r="L26" s="307"/>
      <c r="M26" s="307"/>
      <c r="N26" s="382" t="s">
        <v>62</v>
      </c>
      <c r="O26" s="382"/>
      <c r="P26" s="382"/>
      <c r="Q26" s="382"/>
      <c r="R26" s="382"/>
      <c r="S26" s="382"/>
      <c r="T26" s="382"/>
      <c r="U26" s="382"/>
      <c r="V26" s="382"/>
      <c r="W26" s="403">
        <f>J23</f>
        <v>0</v>
      </c>
      <c r="X26" s="403"/>
      <c r="Y26" s="404"/>
    </row>
    <row r="27" spans="1:27" ht="17.2" customHeight="1" x14ac:dyDescent="0.4">
      <c r="A27" s="374"/>
      <c r="B27" s="375"/>
      <c r="C27" s="375"/>
      <c r="D27" s="375"/>
      <c r="E27" s="375"/>
      <c r="F27" s="375"/>
      <c r="G27" s="375"/>
      <c r="H27" s="376"/>
      <c r="I27" s="12"/>
      <c r="J27" s="13"/>
      <c r="K27" s="13"/>
      <c r="L27" s="13"/>
      <c r="M27" s="13"/>
      <c r="N27" s="382" t="s">
        <v>63</v>
      </c>
      <c r="O27" s="382"/>
      <c r="P27" s="382"/>
      <c r="Q27" s="382"/>
      <c r="R27" s="382"/>
      <c r="S27" s="14"/>
      <c r="T27" s="14"/>
      <c r="U27" s="14"/>
      <c r="V27" s="14"/>
      <c r="W27" s="403">
        <f>P23</f>
        <v>0</v>
      </c>
      <c r="X27" s="403"/>
      <c r="Y27" s="404"/>
    </row>
    <row r="28" spans="1:27" ht="17.2" customHeight="1" x14ac:dyDescent="0.4">
      <c r="A28" s="374"/>
      <c r="B28" s="375"/>
      <c r="C28" s="375"/>
      <c r="D28" s="375"/>
      <c r="E28" s="375"/>
      <c r="F28" s="375"/>
      <c r="G28" s="375"/>
      <c r="H28" s="376"/>
      <c r="I28" s="12"/>
      <c r="J28" s="13"/>
      <c r="K28" s="13"/>
      <c r="L28" s="13"/>
      <c r="M28" s="13"/>
      <c r="N28" s="382" t="s">
        <v>63</v>
      </c>
      <c r="O28" s="382"/>
      <c r="P28" s="382"/>
      <c r="Q28" s="382"/>
      <c r="R28" s="382"/>
      <c r="S28" s="14"/>
      <c r="T28" s="14"/>
      <c r="U28" s="14"/>
      <c r="V28" s="14"/>
      <c r="W28" s="403">
        <f>V23</f>
        <v>0</v>
      </c>
      <c r="X28" s="403"/>
      <c r="Y28" s="404"/>
    </row>
    <row r="29" spans="1:27" ht="27" customHeight="1" x14ac:dyDescent="0.4">
      <c r="A29" s="377"/>
      <c r="B29" s="378"/>
      <c r="C29" s="378"/>
      <c r="D29" s="378"/>
      <c r="E29" s="378"/>
      <c r="F29" s="378"/>
      <c r="G29" s="378"/>
      <c r="H29" s="379"/>
      <c r="I29" s="306"/>
      <c r="J29" s="307"/>
      <c r="K29" s="307"/>
      <c r="L29" s="307"/>
      <c r="M29" s="307"/>
      <c r="N29" s="405" t="s">
        <v>12</v>
      </c>
      <c r="O29" s="405"/>
      <c r="P29" s="405"/>
      <c r="Q29" s="405"/>
      <c r="R29" s="405"/>
      <c r="S29" s="405"/>
      <c r="T29" s="405"/>
      <c r="U29" s="405"/>
      <c r="V29" s="405"/>
      <c r="W29" s="403">
        <f>X23</f>
        <v>0</v>
      </c>
      <c r="X29" s="403"/>
      <c r="Y29" s="404"/>
    </row>
    <row r="30" spans="1:27" ht="8.1999999999999993" customHeight="1" x14ac:dyDescent="0.4">
      <c r="A30" s="288" t="s">
        <v>632</v>
      </c>
      <c r="B30" s="384"/>
      <c r="C30" s="384"/>
      <c r="D30" s="384"/>
      <c r="E30" s="384"/>
      <c r="F30" s="384"/>
      <c r="G30" s="384"/>
      <c r="H30" s="385"/>
      <c r="I30" s="392"/>
      <c r="J30" s="343"/>
      <c r="K30" s="343"/>
      <c r="L30" s="343"/>
      <c r="M30" s="343"/>
      <c r="N30" s="343"/>
      <c r="O30" s="343"/>
      <c r="P30" s="343"/>
      <c r="Q30" s="343"/>
      <c r="R30" s="343"/>
      <c r="S30" s="343"/>
      <c r="T30" s="343"/>
      <c r="U30" s="343"/>
      <c r="V30" s="343"/>
      <c r="W30" s="343"/>
      <c r="X30" s="343"/>
      <c r="Y30" s="393"/>
      <c r="AA30" s="15"/>
    </row>
    <row r="31" spans="1:27" ht="34.5" customHeight="1" x14ac:dyDescent="0.4">
      <c r="A31" s="386"/>
      <c r="B31" s="387"/>
      <c r="C31" s="387"/>
      <c r="D31" s="387"/>
      <c r="E31" s="387"/>
      <c r="F31" s="387"/>
      <c r="G31" s="387"/>
      <c r="H31" s="388"/>
      <c r="I31" s="604"/>
      <c r="J31" s="605"/>
      <c r="K31" s="605"/>
      <c r="L31" s="605"/>
      <c r="M31" s="605"/>
      <c r="N31" s="605"/>
      <c r="O31" s="605"/>
      <c r="P31" s="605"/>
      <c r="Q31" s="605"/>
      <c r="R31" s="605"/>
      <c r="S31" s="605"/>
      <c r="T31" s="605"/>
      <c r="U31" s="605"/>
      <c r="V31" s="605"/>
      <c r="W31" s="605"/>
      <c r="X31" s="605"/>
      <c r="Y31" s="606"/>
    </row>
    <row r="32" spans="1:27" ht="50.2" customHeight="1" thickBot="1" x14ac:dyDescent="0.45">
      <c r="A32" s="389"/>
      <c r="B32" s="390"/>
      <c r="C32" s="390"/>
      <c r="D32" s="390"/>
      <c r="E32" s="390"/>
      <c r="F32" s="390"/>
      <c r="G32" s="390"/>
      <c r="H32" s="391"/>
      <c r="I32" s="397" t="s">
        <v>13</v>
      </c>
      <c r="J32" s="398"/>
      <c r="K32" s="399"/>
      <c r="L32" s="400"/>
      <c r="M32" s="400"/>
      <c r="N32" s="400"/>
      <c r="O32" s="400"/>
      <c r="P32" s="400"/>
      <c r="Q32" s="400"/>
      <c r="R32" s="400"/>
      <c r="S32" s="400"/>
      <c r="T32" s="400"/>
      <c r="U32" s="400"/>
      <c r="V32" s="400"/>
      <c r="W32" s="400"/>
      <c r="X32" s="400"/>
      <c r="Y32" s="401"/>
    </row>
    <row r="36" spans="1:1" x14ac:dyDescent="0.4">
      <c r="A36"/>
    </row>
  </sheetData>
  <mergeCells count="91">
    <mergeCell ref="A6:C6"/>
    <mergeCell ref="A7:C8"/>
    <mergeCell ref="A9:C9"/>
    <mergeCell ref="T6:T8"/>
    <mergeCell ref="AD7:AD11"/>
    <mergeCell ref="O13:S13"/>
    <mergeCell ref="O15:S16"/>
    <mergeCell ref="O12:S12"/>
    <mergeCell ref="T13:X13"/>
    <mergeCell ref="T15:X16"/>
    <mergeCell ref="W24:Y24"/>
    <mergeCell ref="W26:Y26"/>
    <mergeCell ref="N29:R29"/>
    <mergeCell ref="S29:V29"/>
    <mergeCell ref="W29:Y29"/>
    <mergeCell ref="W27:Y27"/>
    <mergeCell ref="W25:Y25"/>
    <mergeCell ref="W28:Y28"/>
    <mergeCell ref="A30:H32"/>
    <mergeCell ref="I30:M30"/>
    <mergeCell ref="N30:R30"/>
    <mergeCell ref="S30:V30"/>
    <mergeCell ref="W30:Y30"/>
    <mergeCell ref="I31:Y31"/>
    <mergeCell ref="I32:J32"/>
    <mergeCell ref="K32:Y32"/>
    <mergeCell ref="A24:H29"/>
    <mergeCell ref="I24:M24"/>
    <mergeCell ref="N24:R24"/>
    <mergeCell ref="S24:V24"/>
    <mergeCell ref="N27:R27"/>
    <mergeCell ref="I29:M29"/>
    <mergeCell ref="I25:M25"/>
    <mergeCell ref="N25:R25"/>
    <mergeCell ref="S25:V25"/>
    <mergeCell ref="I26:M26"/>
    <mergeCell ref="N26:R26"/>
    <mergeCell ref="S26:V26"/>
    <mergeCell ref="N28:R28"/>
    <mergeCell ref="P22:Q22"/>
    <mergeCell ref="R22:U22"/>
    <mergeCell ref="V22:W22"/>
    <mergeCell ref="P23:Q23"/>
    <mergeCell ref="R23:U23"/>
    <mergeCell ref="V23:W23"/>
    <mergeCell ref="A23:B23"/>
    <mergeCell ref="C23:D23"/>
    <mergeCell ref="F23:I23"/>
    <mergeCell ref="J23:L23"/>
    <mergeCell ref="M23:O23"/>
    <mergeCell ref="A22:B22"/>
    <mergeCell ref="C22:D22"/>
    <mergeCell ref="F22:I22"/>
    <mergeCell ref="J22:L22"/>
    <mergeCell ref="M22:O22"/>
    <mergeCell ref="A19:C21"/>
    <mergeCell ref="D20:N20"/>
    <mergeCell ref="D21:N21"/>
    <mergeCell ref="U10:Y10"/>
    <mergeCell ref="U11:Y11"/>
    <mergeCell ref="D13:N17"/>
    <mergeCell ref="D18:N19"/>
    <mergeCell ref="D10:N10"/>
    <mergeCell ref="D11:N12"/>
    <mergeCell ref="O18:Q18"/>
    <mergeCell ref="R18:X18"/>
    <mergeCell ref="O17:X17"/>
    <mergeCell ref="O19:X21"/>
    <mergeCell ref="A10:C15"/>
    <mergeCell ref="A16:C16"/>
    <mergeCell ref="A17:C18"/>
    <mergeCell ref="D4:N4"/>
    <mergeCell ref="E2:N2"/>
    <mergeCell ref="O6:S11"/>
    <mergeCell ref="T2:U2"/>
    <mergeCell ref="V2:X2"/>
    <mergeCell ref="T3:X5"/>
    <mergeCell ref="O3:S5"/>
    <mergeCell ref="D9:N9"/>
    <mergeCell ref="E3:N3"/>
    <mergeCell ref="E5:N5"/>
    <mergeCell ref="E6:N6"/>
    <mergeCell ref="E8:N8"/>
    <mergeCell ref="U9:Y9"/>
    <mergeCell ref="U6:Y6"/>
    <mergeCell ref="U7:Y8"/>
    <mergeCell ref="A1:C2"/>
    <mergeCell ref="D1:T1"/>
    <mergeCell ref="U1:X1"/>
    <mergeCell ref="O2:P2"/>
    <mergeCell ref="Q2:S2"/>
  </mergeCells>
  <pageMargins left="0.25" right="0.25" top="0.75" bottom="0.75" header="0.3" footer="0.3"/>
  <pageSetup paperSize="9" scale="5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C912C-6E04-4FB4-9579-EFC6D564197F}">
  <sheetPr>
    <tabColor rgb="FF92D050"/>
  </sheetPr>
  <dimension ref="A1:AA34"/>
  <sheetViews>
    <sheetView topLeftCell="A5" zoomScale="51" zoomScaleNormal="106" zoomScaleSheetLayoutView="40" zoomScalePageLayoutView="40" workbookViewId="0">
      <selection activeCell="T2" sqref="T2:X6"/>
    </sheetView>
  </sheetViews>
  <sheetFormatPr defaultColWidth="9.265625" defaultRowHeight="13" x14ac:dyDescent="0.4"/>
  <cols>
    <col min="1" max="1" width="19.6640625" style="7" customWidth="1"/>
    <col min="2" max="2" width="46.6640625" style="7" customWidth="1"/>
    <col min="3" max="3" width="12.6640625" style="7" customWidth="1"/>
    <col min="4" max="4" width="8" style="7" customWidth="1"/>
    <col min="5" max="5" width="19.6640625" style="7" customWidth="1"/>
    <col min="6" max="7" width="0.19921875" style="7" customWidth="1"/>
    <col min="8" max="8" width="5.6640625" style="7" customWidth="1"/>
    <col min="9" max="9" width="15.19921875" style="7" customWidth="1"/>
    <col min="10" max="10" width="9.265625" style="7" customWidth="1"/>
    <col min="11" max="11" width="2.19921875" style="7" customWidth="1"/>
    <col min="12" max="12" width="2.6640625" style="7" customWidth="1"/>
    <col min="13" max="13" width="1.19921875" style="7" customWidth="1"/>
    <col min="14" max="14" width="14.19921875" style="7" customWidth="1"/>
    <col min="15" max="15" width="4.265625" style="7" customWidth="1"/>
    <col min="16" max="16" width="11" style="7" customWidth="1"/>
    <col min="17" max="17" width="18.6640625" style="7" customWidth="1"/>
    <col min="18" max="18" width="4.6640625" style="7" customWidth="1"/>
    <col min="19" max="19" width="12" style="7" customWidth="1"/>
    <col min="20" max="20" width="4.6640625" style="7" hidden="1" customWidth="1"/>
    <col min="21" max="21" width="2.19921875" style="7" customWidth="1"/>
    <col min="22" max="22" width="8" style="7" customWidth="1"/>
    <col min="23" max="23" width="11.265625" style="7" customWidth="1"/>
    <col min="24" max="24" width="32.19921875" style="7" customWidth="1"/>
    <col min="25" max="25" width="0.265625" style="7" customWidth="1"/>
    <col min="26" max="26" width="11.19921875" style="7" bestFit="1" customWidth="1"/>
    <col min="27" max="27" width="14.265625" style="7" bestFit="1" customWidth="1"/>
    <col min="28" max="28" width="9.265625" style="7"/>
    <col min="29" max="29" width="11.19921875" style="7" bestFit="1" customWidth="1"/>
    <col min="30" max="16384" width="9.265625" style="7"/>
  </cols>
  <sheetData>
    <row r="1" spans="1:25" ht="53.2" customHeight="1" x14ac:dyDescent="0.4">
      <c r="A1" s="260"/>
      <c r="B1" s="261"/>
      <c r="C1" s="262"/>
      <c r="D1" s="266" t="s">
        <v>3</v>
      </c>
      <c r="E1" s="267"/>
      <c r="F1" s="267"/>
      <c r="G1" s="267"/>
      <c r="H1" s="267"/>
      <c r="I1" s="267"/>
      <c r="J1" s="267"/>
      <c r="K1" s="267"/>
      <c r="L1" s="267"/>
      <c r="M1" s="267"/>
      <c r="N1" s="267"/>
      <c r="O1" s="267"/>
      <c r="P1" s="267"/>
      <c r="Q1" s="267"/>
      <c r="R1" s="267"/>
      <c r="S1" s="267"/>
      <c r="T1" s="268"/>
      <c r="U1" s="269" t="s">
        <v>4</v>
      </c>
      <c r="V1" s="270"/>
      <c r="W1" s="270"/>
      <c r="X1" s="271"/>
      <c r="Y1" s="6"/>
    </row>
    <row r="2" spans="1:25" ht="35.200000000000003" customHeight="1" x14ac:dyDescent="0.4">
      <c r="A2" s="263"/>
      <c r="B2" s="264"/>
      <c r="C2" s="265"/>
      <c r="D2" s="272" t="s">
        <v>64</v>
      </c>
      <c r="E2" s="273"/>
      <c r="F2" s="273"/>
      <c r="G2" s="273"/>
      <c r="H2" s="273"/>
      <c r="I2" s="273"/>
      <c r="J2" s="273"/>
      <c r="K2" s="273"/>
      <c r="L2" s="273"/>
      <c r="M2" s="273"/>
      <c r="N2" s="274"/>
      <c r="O2" s="275" t="s">
        <v>5</v>
      </c>
      <c r="P2" s="276"/>
      <c r="Q2" s="277" t="s">
        <v>296</v>
      </c>
      <c r="R2" s="277"/>
      <c r="S2" s="278"/>
      <c r="T2" s="279" t="s">
        <v>307</v>
      </c>
      <c r="U2" s="280"/>
      <c r="V2" s="280"/>
      <c r="W2" s="280"/>
      <c r="X2" s="281"/>
      <c r="Y2" s="8"/>
    </row>
    <row r="3" spans="1:25" ht="36.700000000000003" customHeight="1" x14ac:dyDescent="0.5">
      <c r="A3" s="288" t="s">
        <v>65</v>
      </c>
      <c r="B3" s="289"/>
      <c r="C3" s="289"/>
      <c r="D3" s="293" t="s">
        <v>66</v>
      </c>
      <c r="E3" s="294"/>
      <c r="F3" s="294"/>
      <c r="G3" s="294"/>
      <c r="H3" s="294"/>
      <c r="I3" s="294"/>
      <c r="J3" s="294"/>
      <c r="K3" s="294"/>
      <c r="L3" s="294"/>
      <c r="M3" s="294"/>
      <c r="N3" s="295"/>
      <c r="O3" s="296" t="s">
        <v>26</v>
      </c>
      <c r="P3" s="297"/>
      <c r="Q3" s="291"/>
      <c r="R3" s="291"/>
      <c r="S3" s="292"/>
      <c r="T3" s="282"/>
      <c r="U3" s="283"/>
      <c r="V3" s="283"/>
      <c r="W3" s="283"/>
      <c r="X3" s="284"/>
      <c r="Y3" s="8"/>
    </row>
    <row r="4" spans="1:25" ht="24" customHeight="1" x14ac:dyDescent="0.4">
      <c r="A4" s="290"/>
      <c r="B4" s="291"/>
      <c r="C4" s="291"/>
      <c r="D4" s="298"/>
      <c r="E4" s="299"/>
      <c r="F4" s="299"/>
      <c r="G4" s="299"/>
      <c r="H4" s="299"/>
      <c r="I4" s="299"/>
      <c r="J4" s="299"/>
      <c r="K4" s="299"/>
      <c r="L4" s="299"/>
      <c r="M4" s="299"/>
      <c r="N4" s="300"/>
      <c r="O4" s="301"/>
      <c r="P4" s="302"/>
      <c r="Q4" s="303"/>
      <c r="R4" s="304"/>
      <c r="S4" s="305"/>
      <c r="T4" s="282"/>
      <c r="U4" s="283"/>
      <c r="V4" s="283"/>
      <c r="W4" s="283"/>
      <c r="X4" s="284"/>
      <c r="Y4" s="8"/>
    </row>
    <row r="5" spans="1:25" ht="18" customHeight="1" x14ac:dyDescent="0.4">
      <c r="A5" s="290"/>
      <c r="B5" s="291"/>
      <c r="C5" s="291"/>
      <c r="D5" s="298" t="s">
        <v>67</v>
      </c>
      <c r="E5" s="299"/>
      <c r="F5" s="299"/>
      <c r="G5" s="299"/>
      <c r="H5" s="299"/>
      <c r="I5" s="299"/>
      <c r="J5" s="299"/>
      <c r="K5" s="299"/>
      <c r="L5" s="299"/>
      <c r="M5" s="299"/>
      <c r="N5" s="300"/>
      <c r="O5" s="306"/>
      <c r="P5" s="307"/>
      <c r="Q5" s="307"/>
      <c r="R5" s="307"/>
      <c r="S5" s="308"/>
      <c r="T5" s="282"/>
      <c r="U5" s="283"/>
      <c r="V5" s="283"/>
      <c r="W5" s="283"/>
      <c r="X5" s="284"/>
      <c r="Y5" s="8"/>
    </row>
    <row r="6" spans="1:25" ht="11.2" customHeight="1" x14ac:dyDescent="0.5">
      <c r="A6" s="290"/>
      <c r="B6" s="291"/>
      <c r="C6" s="291"/>
      <c r="D6" s="298" t="s">
        <v>68</v>
      </c>
      <c r="E6" s="299"/>
      <c r="F6" s="299"/>
      <c r="G6" s="299"/>
      <c r="H6" s="299"/>
      <c r="I6" s="299"/>
      <c r="J6" s="299"/>
      <c r="K6" s="299"/>
      <c r="L6" s="299"/>
      <c r="M6" s="299"/>
      <c r="N6" s="300"/>
      <c r="O6" s="312"/>
      <c r="P6" s="264"/>
      <c r="Q6" s="264"/>
      <c r="R6" s="264"/>
      <c r="S6" s="265"/>
      <c r="T6" s="285"/>
      <c r="U6" s="286"/>
      <c r="V6" s="286"/>
      <c r="W6" s="286"/>
      <c r="X6" s="287"/>
      <c r="Y6" s="8"/>
    </row>
    <row r="7" spans="1:25" ht="6" customHeight="1" x14ac:dyDescent="0.4">
      <c r="A7" s="290"/>
      <c r="B7" s="291"/>
      <c r="C7" s="291"/>
      <c r="D7" s="309"/>
      <c r="E7" s="310"/>
      <c r="F7" s="310"/>
      <c r="G7" s="310"/>
      <c r="H7" s="310"/>
      <c r="I7" s="310"/>
      <c r="J7" s="310"/>
      <c r="K7" s="310"/>
      <c r="L7" s="310"/>
      <c r="M7" s="310"/>
      <c r="N7" s="311"/>
      <c r="O7" s="313"/>
      <c r="P7" s="289"/>
      <c r="Q7" s="289"/>
      <c r="R7" s="289"/>
      <c r="S7" s="314"/>
      <c r="T7" s="316" t="s">
        <v>91</v>
      </c>
      <c r="U7" s="289"/>
      <c r="V7" s="289"/>
      <c r="W7" s="289"/>
      <c r="X7" s="314"/>
      <c r="Y7" s="8"/>
    </row>
    <row r="8" spans="1:25" ht="132" customHeight="1" x14ac:dyDescent="0.5">
      <c r="A8" s="290"/>
      <c r="B8" s="291"/>
      <c r="C8" s="292"/>
      <c r="D8" s="317" t="s">
        <v>87</v>
      </c>
      <c r="E8" s="318"/>
      <c r="F8" s="318"/>
      <c r="G8" s="318"/>
      <c r="H8" s="318"/>
      <c r="I8" s="318"/>
      <c r="J8" s="318"/>
      <c r="K8" s="318"/>
      <c r="L8" s="318"/>
      <c r="M8" s="318"/>
      <c r="N8" s="319"/>
      <c r="O8" s="315"/>
      <c r="P8" s="291"/>
      <c r="Q8" s="291"/>
      <c r="R8" s="291"/>
      <c r="S8" s="292"/>
      <c r="T8" s="315"/>
      <c r="U8" s="291"/>
      <c r="V8" s="291"/>
      <c r="W8" s="291"/>
      <c r="X8" s="292"/>
      <c r="Y8" s="8"/>
    </row>
    <row r="9" spans="1:25" ht="35.200000000000003" customHeight="1" x14ac:dyDescent="0.4">
      <c r="A9" s="532" t="s">
        <v>241</v>
      </c>
      <c r="B9" s="533"/>
      <c r="C9" s="533"/>
      <c r="D9" s="325"/>
      <c r="E9" s="326"/>
      <c r="F9" s="326"/>
      <c r="G9" s="326"/>
      <c r="H9" s="326"/>
      <c r="I9" s="326"/>
      <c r="J9" s="326"/>
      <c r="K9" s="326"/>
      <c r="L9" s="326"/>
      <c r="M9" s="326"/>
      <c r="N9" s="327"/>
      <c r="O9" s="291"/>
      <c r="P9" s="291"/>
      <c r="Q9" s="291"/>
      <c r="R9" s="291"/>
      <c r="S9" s="292"/>
      <c r="T9" s="315"/>
      <c r="U9" s="291"/>
      <c r="V9" s="291"/>
      <c r="W9" s="291"/>
      <c r="X9" s="292"/>
      <c r="Y9" s="8"/>
    </row>
    <row r="10" spans="1:25" ht="62.2" customHeight="1" x14ac:dyDescent="0.4">
      <c r="A10" s="374"/>
      <c r="B10" s="375"/>
      <c r="C10" s="375"/>
      <c r="D10" s="328"/>
      <c r="E10" s="329"/>
      <c r="F10" s="329"/>
      <c r="G10" s="329"/>
      <c r="H10" s="329"/>
      <c r="I10" s="329"/>
      <c r="J10" s="329"/>
      <c r="K10" s="329"/>
      <c r="L10" s="329"/>
      <c r="M10" s="329"/>
      <c r="N10" s="330"/>
      <c r="O10" s="291"/>
      <c r="P10" s="291"/>
      <c r="Q10" s="291"/>
      <c r="R10" s="291"/>
      <c r="S10" s="292"/>
      <c r="T10" s="315"/>
      <c r="U10" s="291"/>
      <c r="V10" s="291"/>
      <c r="W10" s="291"/>
      <c r="X10" s="292"/>
      <c r="Y10" s="8"/>
    </row>
    <row r="11" spans="1:25" ht="17.2" customHeight="1" x14ac:dyDescent="0.4">
      <c r="A11" s="374"/>
      <c r="B11" s="375"/>
      <c r="C11" s="376"/>
      <c r="D11" s="301" t="s">
        <v>6</v>
      </c>
      <c r="E11" s="302"/>
      <c r="F11" s="302"/>
      <c r="G11" s="302"/>
      <c r="H11" s="302"/>
      <c r="I11" s="302"/>
      <c r="J11" s="302"/>
      <c r="K11" s="302"/>
      <c r="L11" s="302"/>
      <c r="M11" s="302"/>
      <c r="N11" s="331"/>
      <c r="O11" s="312"/>
      <c r="P11" s="264"/>
      <c r="Q11" s="264"/>
      <c r="R11" s="264"/>
      <c r="S11" s="265"/>
      <c r="T11" s="312"/>
      <c r="U11" s="264"/>
      <c r="V11" s="264"/>
      <c r="W11" s="264"/>
      <c r="X11" s="265"/>
      <c r="Y11" s="8"/>
    </row>
    <row r="12" spans="1:25" ht="8.1999999999999993" customHeight="1" x14ac:dyDescent="0.4">
      <c r="A12" s="374"/>
      <c r="B12" s="375"/>
      <c r="C12" s="376"/>
      <c r="D12" s="301"/>
      <c r="E12" s="302"/>
      <c r="F12" s="302"/>
      <c r="G12" s="302"/>
      <c r="H12" s="302"/>
      <c r="I12" s="302"/>
      <c r="J12" s="302"/>
      <c r="K12" s="302"/>
      <c r="L12" s="302"/>
      <c r="M12" s="302"/>
      <c r="N12" s="331"/>
      <c r="O12" s="332" t="s">
        <v>242</v>
      </c>
      <c r="P12" s="289"/>
      <c r="Q12" s="289"/>
      <c r="R12" s="289"/>
      <c r="S12" s="314"/>
      <c r="T12" s="316" t="s">
        <v>59</v>
      </c>
      <c r="U12" s="289"/>
      <c r="V12" s="289"/>
      <c r="W12" s="289"/>
      <c r="X12" s="314"/>
      <c r="Y12" s="8"/>
    </row>
    <row r="13" spans="1:25" ht="24.75" customHeight="1" x14ac:dyDescent="0.4">
      <c r="A13" s="374"/>
      <c r="B13" s="375"/>
      <c r="C13" s="376"/>
      <c r="D13" s="333" t="s">
        <v>243</v>
      </c>
      <c r="E13" s="334"/>
      <c r="F13" s="334"/>
      <c r="G13" s="334"/>
      <c r="H13" s="334"/>
      <c r="I13" s="334"/>
      <c r="J13" s="334"/>
      <c r="K13" s="334"/>
      <c r="L13" s="334"/>
      <c r="M13" s="334"/>
      <c r="N13" s="335"/>
      <c r="O13" s="315"/>
      <c r="P13" s="291"/>
      <c r="Q13" s="291"/>
      <c r="R13" s="291"/>
      <c r="S13" s="292"/>
      <c r="T13" s="315"/>
      <c r="U13" s="291"/>
      <c r="V13" s="291"/>
      <c r="W13" s="291"/>
      <c r="X13" s="292"/>
      <c r="Y13" s="8"/>
    </row>
    <row r="14" spans="1:25" ht="14.25" hidden="1" customHeight="1" x14ac:dyDescent="0.4">
      <c r="A14" s="374"/>
      <c r="B14" s="375"/>
      <c r="C14" s="376"/>
      <c r="D14" s="333"/>
      <c r="E14" s="334"/>
      <c r="F14" s="334"/>
      <c r="G14" s="334"/>
      <c r="H14" s="334"/>
      <c r="I14" s="334"/>
      <c r="J14" s="334"/>
      <c r="K14" s="334"/>
      <c r="L14" s="334"/>
      <c r="M14" s="334"/>
      <c r="N14" s="335"/>
      <c r="O14" s="315"/>
      <c r="P14" s="291"/>
      <c r="Q14" s="291"/>
      <c r="R14" s="291"/>
      <c r="S14" s="292"/>
      <c r="T14" s="315"/>
      <c r="U14" s="291"/>
      <c r="V14" s="291"/>
      <c r="W14" s="291"/>
      <c r="X14" s="292"/>
      <c r="Y14" s="8"/>
    </row>
    <row r="15" spans="1:25" ht="10.5" customHeight="1" x14ac:dyDescent="0.4">
      <c r="A15" s="377"/>
      <c r="B15" s="378"/>
      <c r="C15" s="379"/>
      <c r="D15" s="333"/>
      <c r="E15" s="334"/>
      <c r="F15" s="334"/>
      <c r="G15" s="334"/>
      <c r="H15" s="334"/>
      <c r="I15" s="334"/>
      <c r="J15" s="334"/>
      <c r="K15" s="334"/>
      <c r="L15" s="334"/>
      <c r="M15" s="334"/>
      <c r="N15" s="335"/>
      <c r="O15" s="315"/>
      <c r="P15" s="291"/>
      <c r="Q15" s="291"/>
      <c r="R15" s="291"/>
      <c r="S15" s="292"/>
      <c r="T15" s="315"/>
      <c r="U15" s="291"/>
      <c r="V15" s="291"/>
      <c r="W15" s="291"/>
      <c r="X15" s="292"/>
      <c r="Y15" s="8"/>
    </row>
    <row r="16" spans="1:25" ht="17.2" customHeight="1" x14ac:dyDescent="0.4">
      <c r="A16" s="320" t="s">
        <v>244</v>
      </c>
      <c r="B16" s="339"/>
      <c r="C16" s="340"/>
      <c r="D16" s="333"/>
      <c r="E16" s="334"/>
      <c r="F16" s="334"/>
      <c r="G16" s="334"/>
      <c r="H16" s="334"/>
      <c r="I16" s="334"/>
      <c r="J16" s="334"/>
      <c r="K16" s="334"/>
      <c r="L16" s="334"/>
      <c r="M16" s="334"/>
      <c r="N16" s="335"/>
      <c r="O16" s="312"/>
      <c r="P16" s="264"/>
      <c r="Q16" s="264"/>
      <c r="R16" s="264"/>
      <c r="S16" s="265"/>
      <c r="T16" s="312"/>
      <c r="U16" s="264"/>
      <c r="V16" s="264"/>
      <c r="W16" s="264"/>
      <c r="X16" s="265"/>
      <c r="Y16" s="8"/>
    </row>
    <row r="17" spans="1:27" ht="35.200000000000003" customHeight="1" x14ac:dyDescent="0.4">
      <c r="A17" s="341"/>
      <c r="B17" s="307"/>
      <c r="C17" s="308"/>
      <c r="D17" s="336"/>
      <c r="E17" s="337"/>
      <c r="F17" s="337"/>
      <c r="G17" s="337"/>
      <c r="H17" s="337"/>
      <c r="I17" s="337"/>
      <c r="J17" s="337"/>
      <c r="K17" s="337"/>
      <c r="L17" s="337"/>
      <c r="M17" s="337"/>
      <c r="N17" s="338"/>
      <c r="O17" s="275" t="s">
        <v>60</v>
      </c>
      <c r="P17" s="280"/>
      <c r="Q17" s="280"/>
      <c r="R17" s="280"/>
      <c r="S17" s="280"/>
      <c r="T17" s="280"/>
      <c r="U17" s="280"/>
      <c r="V17" s="280"/>
      <c r="W17" s="280"/>
      <c r="X17" s="281"/>
      <c r="Y17" s="8"/>
    </row>
    <row r="18" spans="1:27" ht="38.25" customHeight="1" x14ac:dyDescent="0.4">
      <c r="A18" s="342"/>
      <c r="B18" s="343"/>
      <c r="C18" s="344"/>
      <c r="D18" s="301" t="s">
        <v>22</v>
      </c>
      <c r="E18" s="302"/>
      <c r="F18" s="302"/>
      <c r="G18" s="302"/>
      <c r="H18" s="302"/>
      <c r="I18" s="302"/>
      <c r="J18" s="302"/>
      <c r="K18" s="302"/>
      <c r="L18" s="302"/>
      <c r="M18" s="302"/>
      <c r="N18" s="331"/>
      <c r="O18" s="282"/>
      <c r="P18" s="283"/>
      <c r="Q18" s="283"/>
      <c r="R18" s="283"/>
      <c r="S18" s="283"/>
      <c r="T18" s="283"/>
      <c r="U18" s="283"/>
      <c r="V18" s="283"/>
      <c r="W18" s="283"/>
      <c r="X18" s="284"/>
      <c r="Y18" s="8"/>
    </row>
    <row r="19" spans="1:27" ht="8.1999999999999993" customHeight="1" x14ac:dyDescent="0.4">
      <c r="A19" s="348" t="s">
        <v>20</v>
      </c>
      <c r="B19" s="289"/>
      <c r="C19" s="314"/>
      <c r="D19" s="345"/>
      <c r="E19" s="346"/>
      <c r="F19" s="346"/>
      <c r="G19" s="346"/>
      <c r="H19" s="346"/>
      <c r="I19" s="346"/>
      <c r="J19" s="346"/>
      <c r="K19" s="346"/>
      <c r="L19" s="346"/>
      <c r="M19" s="346"/>
      <c r="N19" s="347"/>
      <c r="O19" s="282"/>
      <c r="P19" s="283"/>
      <c r="Q19" s="283"/>
      <c r="R19" s="283"/>
      <c r="S19" s="283"/>
      <c r="T19" s="283"/>
      <c r="U19" s="283"/>
      <c r="V19" s="283"/>
      <c r="W19" s="283"/>
      <c r="X19" s="284"/>
      <c r="Y19" s="8"/>
    </row>
    <row r="20" spans="1:27" ht="17.2" customHeight="1" x14ac:dyDescent="0.4">
      <c r="A20" s="290"/>
      <c r="B20" s="291"/>
      <c r="C20" s="292"/>
      <c r="D20" s="349" t="s">
        <v>23</v>
      </c>
      <c r="E20" s="350"/>
      <c r="F20" s="350"/>
      <c r="G20" s="350"/>
      <c r="H20" s="350"/>
      <c r="I20" s="350"/>
      <c r="J20" s="350"/>
      <c r="K20" s="350"/>
      <c r="L20" s="350"/>
      <c r="M20" s="350"/>
      <c r="N20" s="351"/>
      <c r="O20" s="282"/>
      <c r="P20" s="283"/>
      <c r="Q20" s="283"/>
      <c r="R20" s="283"/>
      <c r="S20" s="283"/>
      <c r="T20" s="283"/>
      <c r="U20" s="283"/>
      <c r="V20" s="283"/>
      <c r="W20" s="283"/>
      <c r="X20" s="284"/>
      <c r="Y20" s="8"/>
    </row>
    <row r="21" spans="1:27" ht="26.2" customHeight="1" x14ac:dyDescent="0.4">
      <c r="A21" s="290"/>
      <c r="B21" s="291"/>
      <c r="C21" s="292"/>
      <c r="D21" s="352" t="s">
        <v>24</v>
      </c>
      <c r="E21" s="353"/>
      <c r="F21" s="353"/>
      <c r="G21" s="353"/>
      <c r="H21" s="353"/>
      <c r="I21" s="353"/>
      <c r="J21" s="353"/>
      <c r="K21" s="353"/>
      <c r="L21" s="353"/>
      <c r="M21" s="353"/>
      <c r="N21" s="354"/>
      <c r="O21" s="282"/>
      <c r="P21" s="283"/>
      <c r="Q21" s="283"/>
      <c r="R21" s="283"/>
      <c r="S21" s="283"/>
      <c r="T21" s="283"/>
      <c r="U21" s="283"/>
      <c r="V21" s="283"/>
      <c r="W21" s="283"/>
      <c r="X21" s="284"/>
      <c r="Y21" s="8"/>
    </row>
    <row r="22" spans="1:27" ht="37.5" customHeight="1" x14ac:dyDescent="0.4">
      <c r="A22" s="355" t="s">
        <v>18</v>
      </c>
      <c r="B22" s="356"/>
      <c r="C22" s="357" t="s">
        <v>7</v>
      </c>
      <c r="D22" s="357"/>
      <c r="E22" s="9" t="s">
        <v>61</v>
      </c>
      <c r="F22" s="358" t="s">
        <v>8</v>
      </c>
      <c r="G22" s="359"/>
      <c r="H22" s="359"/>
      <c r="I22" s="360"/>
      <c r="J22" s="361" t="s">
        <v>19</v>
      </c>
      <c r="K22" s="361"/>
      <c r="L22" s="361"/>
      <c r="M22" s="362" t="s">
        <v>9</v>
      </c>
      <c r="N22" s="362"/>
      <c r="O22" s="362"/>
      <c r="P22" s="361" t="s">
        <v>15</v>
      </c>
      <c r="Q22" s="361"/>
      <c r="R22" s="362" t="s">
        <v>10</v>
      </c>
      <c r="S22" s="362"/>
      <c r="T22" s="362"/>
      <c r="U22" s="362"/>
      <c r="V22" s="361" t="s">
        <v>16</v>
      </c>
      <c r="W22" s="361"/>
      <c r="X22" s="10" t="s">
        <v>17</v>
      </c>
      <c r="Y22" s="8"/>
    </row>
    <row r="23" spans="1:27" ht="60" customHeight="1" x14ac:dyDescent="0.4">
      <c r="A23" s="363" t="s">
        <v>245</v>
      </c>
      <c r="B23" s="364"/>
      <c r="C23" s="365" t="s">
        <v>293</v>
      </c>
      <c r="D23" s="365"/>
      <c r="E23" s="11">
        <f>25000</f>
        <v>25000</v>
      </c>
      <c r="F23" s="366">
        <v>0.09</v>
      </c>
      <c r="G23" s="367"/>
      <c r="H23" s="367"/>
      <c r="I23" s="368"/>
      <c r="J23" s="369">
        <f>ROUND(E23*9%,0)</f>
        <v>2250</v>
      </c>
      <c r="K23" s="369"/>
      <c r="L23" s="369"/>
      <c r="M23" s="370">
        <v>0.09</v>
      </c>
      <c r="N23" s="370"/>
      <c r="O23" s="370"/>
      <c r="P23" s="371">
        <f>ROUND(E23*9%,0)</f>
        <v>2250</v>
      </c>
      <c r="Q23" s="371"/>
      <c r="R23" s="372">
        <v>0</v>
      </c>
      <c r="S23" s="373"/>
      <c r="T23" s="373"/>
      <c r="U23" s="373"/>
      <c r="V23" s="534">
        <f>ROUND(+G23*R23,0)</f>
        <v>0</v>
      </c>
      <c r="W23" s="534"/>
      <c r="X23" s="11">
        <f>+E23+J23+P23</f>
        <v>29500</v>
      </c>
      <c r="Y23" s="8"/>
    </row>
    <row r="24" spans="1:27" ht="3" customHeight="1" x14ac:dyDescent="0.4">
      <c r="A24" s="374"/>
      <c r="B24" s="375"/>
      <c r="C24" s="375"/>
      <c r="D24" s="375"/>
      <c r="E24" s="375"/>
      <c r="F24" s="375"/>
      <c r="G24" s="375"/>
      <c r="H24" s="376"/>
      <c r="I24" s="380"/>
      <c r="J24" s="381"/>
      <c r="K24" s="381"/>
      <c r="L24" s="381"/>
      <c r="M24" s="381"/>
      <c r="N24" s="375"/>
      <c r="O24" s="375"/>
      <c r="P24" s="375"/>
      <c r="Q24" s="375"/>
      <c r="R24" s="375"/>
      <c r="S24" s="375"/>
      <c r="T24" s="375"/>
      <c r="U24" s="375"/>
      <c r="V24" s="375"/>
      <c r="W24" s="375"/>
      <c r="X24" s="375"/>
      <c r="Y24" s="402"/>
    </row>
    <row r="25" spans="1:27" ht="25" customHeight="1" x14ac:dyDescent="0.4">
      <c r="A25" s="374"/>
      <c r="B25" s="375"/>
      <c r="C25" s="375"/>
      <c r="D25" s="375"/>
      <c r="E25" s="375"/>
      <c r="F25" s="375"/>
      <c r="G25" s="375"/>
      <c r="H25" s="376"/>
      <c r="I25" s="306"/>
      <c r="J25" s="307"/>
      <c r="K25" s="307"/>
      <c r="L25" s="307"/>
      <c r="M25" s="307"/>
      <c r="N25" s="382" t="s">
        <v>11</v>
      </c>
      <c r="O25" s="382"/>
      <c r="P25" s="382"/>
      <c r="Q25" s="382"/>
      <c r="R25" s="382"/>
      <c r="S25" s="383"/>
      <c r="T25" s="383"/>
      <c r="U25" s="383"/>
      <c r="V25" s="383"/>
      <c r="W25" s="403">
        <f>E23</f>
        <v>25000</v>
      </c>
      <c r="X25" s="403"/>
      <c r="Y25" s="404"/>
    </row>
    <row r="26" spans="1:27" ht="17.2" customHeight="1" x14ac:dyDescent="0.4">
      <c r="A26" s="374"/>
      <c r="B26" s="375"/>
      <c r="C26" s="375"/>
      <c r="D26" s="375"/>
      <c r="E26" s="375"/>
      <c r="F26" s="375"/>
      <c r="G26" s="375"/>
      <c r="H26" s="376"/>
      <c r="I26" s="306"/>
      <c r="J26" s="307"/>
      <c r="K26" s="307"/>
      <c r="L26" s="307"/>
      <c r="M26" s="307"/>
      <c r="N26" s="382" t="s">
        <v>62</v>
      </c>
      <c r="O26" s="382"/>
      <c r="P26" s="382"/>
      <c r="Q26" s="382"/>
      <c r="R26" s="382"/>
      <c r="S26" s="382"/>
      <c r="T26" s="382"/>
      <c r="U26" s="382"/>
      <c r="V26" s="382"/>
      <c r="W26" s="403">
        <f>J23</f>
        <v>2250</v>
      </c>
      <c r="X26" s="403"/>
      <c r="Y26" s="404"/>
    </row>
    <row r="27" spans="1:27" ht="17.2" customHeight="1" x14ac:dyDescent="0.4">
      <c r="A27" s="374"/>
      <c r="B27" s="375"/>
      <c r="C27" s="375"/>
      <c r="D27" s="375"/>
      <c r="E27" s="375"/>
      <c r="F27" s="375"/>
      <c r="G27" s="375"/>
      <c r="H27" s="376"/>
      <c r="I27" s="12"/>
      <c r="J27" s="13"/>
      <c r="K27" s="13"/>
      <c r="L27" s="13"/>
      <c r="M27" s="13"/>
      <c r="N27" s="382" t="s">
        <v>63</v>
      </c>
      <c r="O27" s="382"/>
      <c r="P27" s="382"/>
      <c r="Q27" s="382"/>
      <c r="R27" s="382"/>
      <c r="S27" s="14"/>
      <c r="T27" s="14"/>
      <c r="U27" s="14"/>
      <c r="V27" s="14"/>
      <c r="W27" s="403">
        <f>P23</f>
        <v>2250</v>
      </c>
      <c r="X27" s="403"/>
      <c r="Y27" s="404"/>
    </row>
    <row r="28" spans="1:27" ht="27" customHeight="1" x14ac:dyDescent="0.4">
      <c r="A28" s="377"/>
      <c r="B28" s="378"/>
      <c r="C28" s="378"/>
      <c r="D28" s="378"/>
      <c r="E28" s="378"/>
      <c r="F28" s="378"/>
      <c r="G28" s="378"/>
      <c r="H28" s="379"/>
      <c r="I28" s="306"/>
      <c r="J28" s="307"/>
      <c r="K28" s="307"/>
      <c r="L28" s="307"/>
      <c r="M28" s="307"/>
      <c r="N28" s="405" t="s">
        <v>12</v>
      </c>
      <c r="O28" s="405"/>
      <c r="P28" s="405"/>
      <c r="Q28" s="405"/>
      <c r="R28" s="405"/>
      <c r="S28" s="405"/>
      <c r="T28" s="405"/>
      <c r="U28" s="405"/>
      <c r="V28" s="405"/>
      <c r="W28" s="406">
        <f>SUM(W25:Y27)</f>
        <v>29500</v>
      </c>
      <c r="X28" s="406"/>
      <c r="Y28" s="407"/>
    </row>
    <row r="29" spans="1:27" ht="8.1999999999999993" customHeight="1" x14ac:dyDescent="0.4">
      <c r="A29" s="288" t="s">
        <v>69</v>
      </c>
      <c r="B29" s="384"/>
      <c r="C29" s="384"/>
      <c r="D29" s="384"/>
      <c r="E29" s="384"/>
      <c r="F29" s="384"/>
      <c r="G29" s="384"/>
      <c r="H29" s="385"/>
      <c r="I29" s="392"/>
      <c r="J29" s="343"/>
      <c r="K29" s="343"/>
      <c r="L29" s="343"/>
      <c r="M29" s="343"/>
      <c r="N29" s="343"/>
      <c r="O29" s="343"/>
      <c r="P29" s="343"/>
      <c r="Q29" s="343"/>
      <c r="R29" s="343"/>
      <c r="S29" s="343"/>
      <c r="T29" s="343"/>
      <c r="U29" s="343"/>
      <c r="V29" s="343"/>
      <c r="W29" s="343"/>
      <c r="X29" s="343"/>
      <c r="Y29" s="393"/>
      <c r="AA29" s="15"/>
    </row>
    <row r="30" spans="1:27" ht="34.5" customHeight="1" x14ac:dyDescent="0.4">
      <c r="A30" s="386"/>
      <c r="B30" s="387"/>
      <c r="C30" s="387"/>
      <c r="D30" s="387"/>
      <c r="E30" s="387"/>
      <c r="F30" s="387"/>
      <c r="G30" s="387"/>
      <c r="H30" s="388"/>
      <c r="I30" s="394" t="s">
        <v>75</v>
      </c>
      <c r="J30" s="395"/>
      <c r="K30" s="395"/>
      <c r="L30" s="395"/>
      <c r="M30" s="395"/>
      <c r="N30" s="395"/>
      <c r="O30" s="395"/>
      <c r="P30" s="395"/>
      <c r="Q30" s="395"/>
      <c r="R30" s="395"/>
      <c r="S30" s="395"/>
      <c r="T30" s="395"/>
      <c r="U30" s="395"/>
      <c r="V30" s="395"/>
      <c r="W30" s="395"/>
      <c r="X30" s="395"/>
      <c r="Y30" s="396"/>
    </row>
    <row r="31" spans="1:27" ht="50.2" customHeight="1" thickBot="1" x14ac:dyDescent="0.45">
      <c r="A31" s="389"/>
      <c r="B31" s="390"/>
      <c r="C31" s="390"/>
      <c r="D31" s="390"/>
      <c r="E31" s="390"/>
      <c r="F31" s="390"/>
      <c r="G31" s="390"/>
      <c r="H31" s="391"/>
      <c r="I31" s="397" t="s">
        <v>13</v>
      </c>
      <c r="J31" s="398"/>
      <c r="K31" s="399"/>
      <c r="L31" s="400"/>
      <c r="M31" s="400"/>
      <c r="N31" s="400"/>
      <c r="O31" s="400"/>
      <c r="P31" s="400"/>
      <c r="Q31" s="400"/>
      <c r="R31" s="400"/>
      <c r="S31" s="400"/>
      <c r="T31" s="400"/>
      <c r="U31" s="400"/>
      <c r="V31" s="400"/>
      <c r="W31" s="400"/>
      <c r="X31" s="400"/>
      <c r="Y31" s="401"/>
    </row>
    <row r="34" spans="1:1" x14ac:dyDescent="0.4">
      <c r="A34"/>
    </row>
  </sheetData>
  <mergeCells count="78">
    <mergeCell ref="A1:C2"/>
    <mergeCell ref="D1:T1"/>
    <mergeCell ref="U1:X1"/>
    <mergeCell ref="D2:N2"/>
    <mergeCell ref="O2:P2"/>
    <mergeCell ref="Q2:S2"/>
    <mergeCell ref="T2:X6"/>
    <mergeCell ref="A3:C8"/>
    <mergeCell ref="D3:N3"/>
    <mergeCell ref="O3:P3"/>
    <mergeCell ref="Q3:S3"/>
    <mergeCell ref="D4:N4"/>
    <mergeCell ref="O4:P4"/>
    <mergeCell ref="Q4:S4"/>
    <mergeCell ref="D5:N5"/>
    <mergeCell ref="O5:P5"/>
    <mergeCell ref="Q5:S5"/>
    <mergeCell ref="D6:N7"/>
    <mergeCell ref="O6:P6"/>
    <mergeCell ref="Q6:S6"/>
    <mergeCell ref="O7:S11"/>
    <mergeCell ref="T7:X11"/>
    <mergeCell ref="D8:N8"/>
    <mergeCell ref="A9:C15"/>
    <mergeCell ref="D9:N10"/>
    <mergeCell ref="D11:N12"/>
    <mergeCell ref="O12:S16"/>
    <mergeCell ref="T12:X16"/>
    <mergeCell ref="D13:N17"/>
    <mergeCell ref="A16:C18"/>
    <mergeCell ref="O17:X21"/>
    <mergeCell ref="D18:N19"/>
    <mergeCell ref="A19:C21"/>
    <mergeCell ref="D20:N20"/>
    <mergeCell ref="D21:N21"/>
    <mergeCell ref="A22:B22"/>
    <mergeCell ref="C22:D22"/>
    <mergeCell ref="F22:I22"/>
    <mergeCell ref="J22:L22"/>
    <mergeCell ref="M22:O22"/>
    <mergeCell ref="A23:B23"/>
    <mergeCell ref="C23:D23"/>
    <mergeCell ref="F23:I23"/>
    <mergeCell ref="J23:L23"/>
    <mergeCell ref="M23:O23"/>
    <mergeCell ref="P22:Q22"/>
    <mergeCell ref="R22:U22"/>
    <mergeCell ref="V22:W22"/>
    <mergeCell ref="P23:Q23"/>
    <mergeCell ref="R23:U23"/>
    <mergeCell ref="V23:W23"/>
    <mergeCell ref="A24:H28"/>
    <mergeCell ref="I24:M24"/>
    <mergeCell ref="N24:R24"/>
    <mergeCell ref="S24:V24"/>
    <mergeCell ref="N27:R27"/>
    <mergeCell ref="I28:M28"/>
    <mergeCell ref="I25:M25"/>
    <mergeCell ref="N25:R25"/>
    <mergeCell ref="S25:V25"/>
    <mergeCell ref="I26:M26"/>
    <mergeCell ref="N26:R26"/>
    <mergeCell ref="S26:V26"/>
    <mergeCell ref="A29:H31"/>
    <mergeCell ref="I29:M29"/>
    <mergeCell ref="N29:R29"/>
    <mergeCell ref="S29:V29"/>
    <mergeCell ref="W29:Y29"/>
    <mergeCell ref="I30:Y30"/>
    <mergeCell ref="I31:J31"/>
    <mergeCell ref="K31:Y31"/>
    <mergeCell ref="W24:Y24"/>
    <mergeCell ref="W26:Y26"/>
    <mergeCell ref="N28:R28"/>
    <mergeCell ref="S28:V28"/>
    <mergeCell ref="W28:Y28"/>
    <mergeCell ref="W27:Y27"/>
    <mergeCell ref="W25:Y25"/>
  </mergeCells>
  <pageMargins left="0.25" right="0.25" top="0.75" bottom="0.75" header="0.3" footer="0.3"/>
  <pageSetup paperSize="9" scale="5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14A3C-0056-490B-9162-3718E6E4D8BD}">
  <sheetPr>
    <tabColor rgb="FF92D050"/>
  </sheetPr>
  <dimension ref="A1:AA35"/>
  <sheetViews>
    <sheetView topLeftCell="A2" zoomScale="46" zoomScaleNormal="106" zoomScaleSheetLayoutView="40" zoomScalePageLayoutView="40" workbookViewId="0">
      <selection activeCell="T2" sqref="T2:X6"/>
    </sheetView>
  </sheetViews>
  <sheetFormatPr defaultColWidth="9.265625" defaultRowHeight="13" x14ac:dyDescent="0.4"/>
  <cols>
    <col min="1" max="1" width="19.6640625" style="7" customWidth="1"/>
    <col min="2" max="2" width="46.6640625" style="7" customWidth="1"/>
    <col min="3" max="3" width="12.6640625" style="7" customWidth="1"/>
    <col min="4" max="4" width="8" style="7" customWidth="1"/>
    <col min="5" max="5" width="19.6640625" style="7" customWidth="1"/>
    <col min="6" max="7" width="0.19921875" style="7" customWidth="1"/>
    <col min="8" max="8" width="5.6640625" style="7" customWidth="1"/>
    <col min="9" max="9" width="15.19921875" style="7" customWidth="1"/>
    <col min="10" max="10" width="9.265625" style="7" customWidth="1"/>
    <col min="11" max="11" width="2.19921875" style="7" customWidth="1"/>
    <col min="12" max="12" width="2.6640625" style="7" customWidth="1"/>
    <col min="13" max="13" width="1.19921875" style="7" customWidth="1"/>
    <col min="14" max="14" width="14.19921875" style="7" customWidth="1"/>
    <col min="15" max="15" width="4.265625" style="7" customWidth="1"/>
    <col min="16" max="16" width="11" style="7" customWidth="1"/>
    <col min="17" max="17" width="18.6640625" style="7" customWidth="1"/>
    <col min="18" max="18" width="4.6640625" style="7" customWidth="1"/>
    <col min="19" max="19" width="12" style="7" customWidth="1"/>
    <col min="20" max="20" width="4.6640625" style="7" hidden="1" customWidth="1"/>
    <col min="21" max="21" width="2.19921875" style="7" customWidth="1"/>
    <col min="22" max="22" width="8" style="7" customWidth="1"/>
    <col min="23" max="23" width="11.265625" style="7" customWidth="1"/>
    <col min="24" max="24" width="32.19921875" style="7" customWidth="1"/>
    <col min="25" max="25" width="0.265625" style="7" customWidth="1"/>
    <col min="26" max="26" width="11.19921875" style="7" bestFit="1" customWidth="1"/>
    <col min="27" max="27" width="14.265625" style="7" bestFit="1" customWidth="1"/>
    <col min="28" max="28" width="9.265625" style="7"/>
    <col min="29" max="29" width="11.19921875" style="7" bestFit="1" customWidth="1"/>
    <col min="30" max="16384" width="9.265625" style="7"/>
  </cols>
  <sheetData>
    <row r="1" spans="1:25" ht="53.2" customHeight="1" x14ac:dyDescent="0.4">
      <c r="A1" s="260"/>
      <c r="B1" s="261"/>
      <c r="C1" s="262"/>
      <c r="D1" s="266" t="s">
        <v>3</v>
      </c>
      <c r="E1" s="267"/>
      <c r="F1" s="267"/>
      <c r="G1" s="267"/>
      <c r="H1" s="267"/>
      <c r="I1" s="267"/>
      <c r="J1" s="267"/>
      <c r="K1" s="267"/>
      <c r="L1" s="267"/>
      <c r="M1" s="267"/>
      <c r="N1" s="267"/>
      <c r="O1" s="267"/>
      <c r="P1" s="267"/>
      <c r="Q1" s="267"/>
      <c r="R1" s="267"/>
      <c r="S1" s="267"/>
      <c r="T1" s="268"/>
      <c r="U1" s="269" t="s">
        <v>4</v>
      </c>
      <c r="V1" s="270"/>
      <c r="W1" s="270"/>
      <c r="X1" s="271"/>
      <c r="Y1" s="6"/>
    </row>
    <row r="2" spans="1:25" ht="35.200000000000003" customHeight="1" x14ac:dyDescent="0.4">
      <c r="A2" s="263"/>
      <c r="B2" s="264"/>
      <c r="C2" s="265"/>
      <c r="D2" s="272" t="s">
        <v>64</v>
      </c>
      <c r="E2" s="273"/>
      <c r="F2" s="273"/>
      <c r="G2" s="273"/>
      <c r="H2" s="273"/>
      <c r="I2" s="273"/>
      <c r="J2" s="273"/>
      <c r="K2" s="273"/>
      <c r="L2" s="273"/>
      <c r="M2" s="273"/>
      <c r="N2" s="274"/>
      <c r="O2" s="275" t="s">
        <v>5</v>
      </c>
      <c r="P2" s="276"/>
      <c r="Q2" s="277" t="s">
        <v>297</v>
      </c>
      <c r="R2" s="277"/>
      <c r="S2" s="278"/>
      <c r="T2" s="279" t="s">
        <v>307</v>
      </c>
      <c r="U2" s="280"/>
      <c r="V2" s="280"/>
      <c r="W2" s="280"/>
      <c r="X2" s="281"/>
      <c r="Y2" s="8"/>
    </row>
    <row r="3" spans="1:25" ht="36.700000000000003" customHeight="1" x14ac:dyDescent="0.5">
      <c r="A3" s="288" t="s">
        <v>65</v>
      </c>
      <c r="B3" s="289"/>
      <c r="C3" s="289"/>
      <c r="D3" s="293" t="s">
        <v>66</v>
      </c>
      <c r="E3" s="294"/>
      <c r="F3" s="294"/>
      <c r="G3" s="294"/>
      <c r="H3" s="294"/>
      <c r="I3" s="294"/>
      <c r="J3" s="294"/>
      <c r="K3" s="294"/>
      <c r="L3" s="294"/>
      <c r="M3" s="294"/>
      <c r="N3" s="295"/>
      <c r="O3" s="296" t="s">
        <v>26</v>
      </c>
      <c r="P3" s="297"/>
      <c r="Q3" s="291"/>
      <c r="R3" s="291"/>
      <c r="S3" s="292"/>
      <c r="T3" s="282"/>
      <c r="U3" s="283"/>
      <c r="V3" s="283"/>
      <c r="W3" s="283"/>
      <c r="X3" s="284"/>
      <c r="Y3" s="8"/>
    </row>
    <row r="4" spans="1:25" ht="24" customHeight="1" x14ac:dyDescent="0.4">
      <c r="A4" s="290"/>
      <c r="B4" s="291"/>
      <c r="C4" s="291"/>
      <c r="D4" s="298"/>
      <c r="E4" s="299"/>
      <c r="F4" s="299"/>
      <c r="G4" s="299"/>
      <c r="H4" s="299"/>
      <c r="I4" s="299"/>
      <c r="J4" s="299"/>
      <c r="K4" s="299"/>
      <c r="L4" s="299"/>
      <c r="M4" s="299"/>
      <c r="N4" s="300"/>
      <c r="O4" s="301"/>
      <c r="P4" s="302"/>
      <c r="Q4" s="303"/>
      <c r="R4" s="304"/>
      <c r="S4" s="305"/>
      <c r="T4" s="282"/>
      <c r="U4" s="283"/>
      <c r="V4" s="283"/>
      <c r="W4" s="283"/>
      <c r="X4" s="284"/>
      <c r="Y4" s="8"/>
    </row>
    <row r="5" spans="1:25" ht="18" customHeight="1" x14ac:dyDescent="0.4">
      <c r="A5" s="290"/>
      <c r="B5" s="291"/>
      <c r="C5" s="291"/>
      <c r="D5" s="298" t="s">
        <v>67</v>
      </c>
      <c r="E5" s="299"/>
      <c r="F5" s="299"/>
      <c r="G5" s="299"/>
      <c r="H5" s="299"/>
      <c r="I5" s="299"/>
      <c r="J5" s="299"/>
      <c r="K5" s="299"/>
      <c r="L5" s="299"/>
      <c r="M5" s="299"/>
      <c r="N5" s="300"/>
      <c r="O5" s="306"/>
      <c r="P5" s="307"/>
      <c r="Q5" s="307"/>
      <c r="R5" s="307"/>
      <c r="S5" s="308"/>
      <c r="T5" s="282"/>
      <c r="U5" s="283"/>
      <c r="V5" s="283"/>
      <c r="W5" s="283"/>
      <c r="X5" s="284"/>
      <c r="Y5" s="8"/>
    </row>
    <row r="6" spans="1:25" ht="11.2" customHeight="1" x14ac:dyDescent="0.5">
      <c r="A6" s="290"/>
      <c r="B6" s="291"/>
      <c r="C6" s="291"/>
      <c r="D6" s="298" t="s">
        <v>68</v>
      </c>
      <c r="E6" s="299"/>
      <c r="F6" s="299"/>
      <c r="G6" s="299"/>
      <c r="H6" s="299"/>
      <c r="I6" s="299"/>
      <c r="J6" s="299"/>
      <c r="K6" s="299"/>
      <c r="L6" s="299"/>
      <c r="M6" s="299"/>
      <c r="N6" s="300"/>
      <c r="O6" s="312"/>
      <c r="P6" s="264"/>
      <c r="Q6" s="264"/>
      <c r="R6" s="264"/>
      <c r="S6" s="265"/>
      <c r="T6" s="285"/>
      <c r="U6" s="286"/>
      <c r="V6" s="286"/>
      <c r="W6" s="286"/>
      <c r="X6" s="287"/>
      <c r="Y6" s="8"/>
    </row>
    <row r="7" spans="1:25" ht="6" customHeight="1" x14ac:dyDescent="0.4">
      <c r="A7" s="290"/>
      <c r="B7" s="291"/>
      <c r="C7" s="291"/>
      <c r="D7" s="309"/>
      <c r="E7" s="310"/>
      <c r="F7" s="310"/>
      <c r="G7" s="310"/>
      <c r="H7" s="310"/>
      <c r="I7" s="310"/>
      <c r="J7" s="310"/>
      <c r="K7" s="310"/>
      <c r="L7" s="310"/>
      <c r="M7" s="310"/>
      <c r="N7" s="311"/>
      <c r="O7" s="313"/>
      <c r="P7" s="289"/>
      <c r="Q7" s="289"/>
      <c r="R7" s="289"/>
      <c r="S7" s="314"/>
      <c r="T7" s="316" t="s">
        <v>91</v>
      </c>
      <c r="U7" s="289"/>
      <c r="V7" s="289"/>
      <c r="W7" s="289"/>
      <c r="X7" s="314"/>
      <c r="Y7" s="8"/>
    </row>
    <row r="8" spans="1:25" ht="132" customHeight="1" x14ac:dyDescent="0.5">
      <c r="A8" s="290"/>
      <c r="B8" s="291"/>
      <c r="C8" s="292"/>
      <c r="D8" s="317" t="s">
        <v>87</v>
      </c>
      <c r="E8" s="318"/>
      <c r="F8" s="318"/>
      <c r="G8" s="318"/>
      <c r="H8" s="318"/>
      <c r="I8" s="318"/>
      <c r="J8" s="318"/>
      <c r="K8" s="318"/>
      <c r="L8" s="318"/>
      <c r="M8" s="318"/>
      <c r="N8" s="319"/>
      <c r="O8" s="315"/>
      <c r="P8" s="291"/>
      <c r="Q8" s="291"/>
      <c r="R8" s="291"/>
      <c r="S8" s="292"/>
      <c r="T8" s="315"/>
      <c r="U8" s="291"/>
      <c r="V8" s="291"/>
      <c r="W8" s="291"/>
      <c r="X8" s="292"/>
      <c r="Y8" s="8"/>
    </row>
    <row r="9" spans="1:25" ht="35.200000000000003" customHeight="1" x14ac:dyDescent="0.4">
      <c r="A9" s="532" t="s">
        <v>246</v>
      </c>
      <c r="B9" s="533"/>
      <c r="C9" s="533"/>
      <c r="D9" s="325"/>
      <c r="E9" s="326"/>
      <c r="F9" s="326"/>
      <c r="G9" s="326"/>
      <c r="H9" s="326"/>
      <c r="I9" s="326"/>
      <c r="J9" s="326"/>
      <c r="K9" s="326"/>
      <c r="L9" s="326"/>
      <c r="M9" s="326"/>
      <c r="N9" s="327"/>
      <c r="O9" s="291"/>
      <c r="P9" s="291"/>
      <c r="Q9" s="291"/>
      <c r="R9" s="291"/>
      <c r="S9" s="292"/>
      <c r="T9" s="315"/>
      <c r="U9" s="291"/>
      <c r="V9" s="291"/>
      <c r="W9" s="291"/>
      <c r="X9" s="292"/>
      <c r="Y9" s="8"/>
    </row>
    <row r="10" spans="1:25" ht="62.2" customHeight="1" x14ac:dyDescent="0.4">
      <c r="A10" s="374"/>
      <c r="B10" s="375"/>
      <c r="C10" s="375"/>
      <c r="D10" s="328"/>
      <c r="E10" s="329"/>
      <c r="F10" s="329"/>
      <c r="G10" s="329"/>
      <c r="H10" s="329"/>
      <c r="I10" s="329"/>
      <c r="J10" s="329"/>
      <c r="K10" s="329"/>
      <c r="L10" s="329"/>
      <c r="M10" s="329"/>
      <c r="N10" s="330"/>
      <c r="O10" s="291"/>
      <c r="P10" s="291"/>
      <c r="Q10" s="291"/>
      <c r="R10" s="291"/>
      <c r="S10" s="292"/>
      <c r="T10" s="315"/>
      <c r="U10" s="291"/>
      <c r="V10" s="291"/>
      <c r="W10" s="291"/>
      <c r="X10" s="292"/>
      <c r="Y10" s="8"/>
    </row>
    <row r="11" spans="1:25" ht="17.2" customHeight="1" x14ac:dyDescent="0.4">
      <c r="A11" s="374"/>
      <c r="B11" s="375"/>
      <c r="C11" s="376"/>
      <c r="D11" s="301" t="s">
        <v>6</v>
      </c>
      <c r="E11" s="302"/>
      <c r="F11" s="302"/>
      <c r="G11" s="302"/>
      <c r="H11" s="302"/>
      <c r="I11" s="302"/>
      <c r="J11" s="302"/>
      <c r="K11" s="302"/>
      <c r="L11" s="302"/>
      <c r="M11" s="302"/>
      <c r="N11" s="331"/>
      <c r="O11" s="312"/>
      <c r="P11" s="264"/>
      <c r="Q11" s="264"/>
      <c r="R11" s="264"/>
      <c r="S11" s="265"/>
      <c r="T11" s="312"/>
      <c r="U11" s="264"/>
      <c r="V11" s="264"/>
      <c r="W11" s="264"/>
      <c r="X11" s="265"/>
      <c r="Y11" s="8"/>
    </row>
    <row r="12" spans="1:25" ht="8.1999999999999993" customHeight="1" x14ac:dyDescent="0.4">
      <c r="A12" s="374"/>
      <c r="B12" s="375"/>
      <c r="C12" s="376"/>
      <c r="D12" s="301"/>
      <c r="E12" s="302"/>
      <c r="F12" s="302"/>
      <c r="G12" s="302"/>
      <c r="H12" s="302"/>
      <c r="I12" s="302"/>
      <c r="J12" s="302"/>
      <c r="K12" s="302"/>
      <c r="L12" s="302"/>
      <c r="M12" s="302"/>
      <c r="N12" s="331"/>
      <c r="O12" s="332" t="s">
        <v>242</v>
      </c>
      <c r="P12" s="289"/>
      <c r="Q12" s="289"/>
      <c r="R12" s="289"/>
      <c r="S12" s="314"/>
      <c r="T12" s="316" t="s">
        <v>59</v>
      </c>
      <c r="U12" s="289"/>
      <c r="V12" s="289"/>
      <c r="W12" s="289"/>
      <c r="X12" s="314"/>
      <c r="Y12" s="8"/>
    </row>
    <row r="13" spans="1:25" ht="24.75" customHeight="1" x14ac:dyDescent="0.4">
      <c r="A13" s="374"/>
      <c r="B13" s="375"/>
      <c r="C13" s="376"/>
      <c r="D13" s="333" t="s">
        <v>247</v>
      </c>
      <c r="E13" s="334"/>
      <c r="F13" s="334"/>
      <c r="G13" s="334"/>
      <c r="H13" s="334"/>
      <c r="I13" s="334"/>
      <c r="J13" s="334"/>
      <c r="K13" s="334"/>
      <c r="L13" s="334"/>
      <c r="M13" s="334"/>
      <c r="N13" s="335"/>
      <c r="O13" s="315"/>
      <c r="P13" s="291"/>
      <c r="Q13" s="291"/>
      <c r="R13" s="291"/>
      <c r="S13" s="292"/>
      <c r="T13" s="315"/>
      <c r="U13" s="291"/>
      <c r="V13" s="291"/>
      <c r="W13" s="291"/>
      <c r="X13" s="292"/>
      <c r="Y13" s="8"/>
    </row>
    <row r="14" spans="1:25" ht="14.25" hidden="1" customHeight="1" x14ac:dyDescent="0.4">
      <c r="A14" s="374"/>
      <c r="B14" s="375"/>
      <c r="C14" s="376"/>
      <c r="D14" s="333"/>
      <c r="E14" s="334"/>
      <c r="F14" s="334"/>
      <c r="G14" s="334"/>
      <c r="H14" s="334"/>
      <c r="I14" s="334"/>
      <c r="J14" s="334"/>
      <c r="K14" s="334"/>
      <c r="L14" s="334"/>
      <c r="M14" s="334"/>
      <c r="N14" s="335"/>
      <c r="O14" s="315"/>
      <c r="P14" s="291"/>
      <c r="Q14" s="291"/>
      <c r="R14" s="291"/>
      <c r="S14" s="292"/>
      <c r="T14" s="315"/>
      <c r="U14" s="291"/>
      <c r="V14" s="291"/>
      <c r="W14" s="291"/>
      <c r="X14" s="292"/>
      <c r="Y14" s="8"/>
    </row>
    <row r="15" spans="1:25" ht="10.5" customHeight="1" x14ac:dyDescent="0.4">
      <c r="A15" s="377"/>
      <c r="B15" s="378"/>
      <c r="C15" s="379"/>
      <c r="D15" s="333"/>
      <c r="E15" s="334"/>
      <c r="F15" s="334"/>
      <c r="G15" s="334"/>
      <c r="H15" s="334"/>
      <c r="I15" s="334"/>
      <c r="J15" s="334"/>
      <c r="K15" s="334"/>
      <c r="L15" s="334"/>
      <c r="M15" s="334"/>
      <c r="N15" s="335"/>
      <c r="O15" s="315"/>
      <c r="P15" s="291"/>
      <c r="Q15" s="291"/>
      <c r="R15" s="291"/>
      <c r="S15" s="292"/>
      <c r="T15" s="315"/>
      <c r="U15" s="291"/>
      <c r="V15" s="291"/>
      <c r="W15" s="291"/>
      <c r="X15" s="292"/>
      <c r="Y15" s="8"/>
    </row>
    <row r="16" spans="1:25" ht="17.2" customHeight="1" x14ac:dyDescent="0.4">
      <c r="A16" s="320" t="s">
        <v>248</v>
      </c>
      <c r="B16" s="339"/>
      <c r="C16" s="340"/>
      <c r="D16" s="333"/>
      <c r="E16" s="334"/>
      <c r="F16" s="334"/>
      <c r="G16" s="334"/>
      <c r="H16" s="334"/>
      <c r="I16" s="334"/>
      <c r="J16" s="334"/>
      <c r="K16" s="334"/>
      <c r="L16" s="334"/>
      <c r="M16" s="334"/>
      <c r="N16" s="335"/>
      <c r="O16" s="312"/>
      <c r="P16" s="264"/>
      <c r="Q16" s="264"/>
      <c r="R16" s="264"/>
      <c r="S16" s="265"/>
      <c r="T16" s="312"/>
      <c r="U16" s="264"/>
      <c r="V16" s="264"/>
      <c r="W16" s="264"/>
      <c r="X16" s="265"/>
      <c r="Y16" s="8"/>
    </row>
    <row r="17" spans="1:27" ht="35.200000000000003" customHeight="1" x14ac:dyDescent="0.4">
      <c r="A17" s="341"/>
      <c r="B17" s="307"/>
      <c r="C17" s="308"/>
      <c r="D17" s="336"/>
      <c r="E17" s="337"/>
      <c r="F17" s="337"/>
      <c r="G17" s="337"/>
      <c r="H17" s="337"/>
      <c r="I17" s="337"/>
      <c r="J17" s="337"/>
      <c r="K17" s="337"/>
      <c r="L17" s="337"/>
      <c r="M17" s="337"/>
      <c r="N17" s="338"/>
      <c r="O17" s="275" t="s">
        <v>60</v>
      </c>
      <c r="P17" s="280"/>
      <c r="Q17" s="280"/>
      <c r="R17" s="280"/>
      <c r="S17" s="280"/>
      <c r="T17" s="280"/>
      <c r="U17" s="280"/>
      <c r="V17" s="280"/>
      <c r="W17" s="280"/>
      <c r="X17" s="281"/>
      <c r="Y17" s="8"/>
    </row>
    <row r="18" spans="1:27" ht="38.25" customHeight="1" x14ac:dyDescent="0.4">
      <c r="A18" s="342"/>
      <c r="B18" s="343"/>
      <c r="C18" s="344"/>
      <c r="D18" s="301" t="s">
        <v>22</v>
      </c>
      <c r="E18" s="302"/>
      <c r="F18" s="302"/>
      <c r="G18" s="302"/>
      <c r="H18" s="302"/>
      <c r="I18" s="302"/>
      <c r="J18" s="302"/>
      <c r="K18" s="302"/>
      <c r="L18" s="302"/>
      <c r="M18" s="302"/>
      <c r="N18" s="331"/>
      <c r="O18" s="282"/>
      <c r="P18" s="283"/>
      <c r="Q18" s="283"/>
      <c r="R18" s="283"/>
      <c r="S18" s="283"/>
      <c r="T18" s="283"/>
      <c r="U18" s="283"/>
      <c r="V18" s="283"/>
      <c r="W18" s="283"/>
      <c r="X18" s="284"/>
      <c r="Y18" s="8"/>
    </row>
    <row r="19" spans="1:27" ht="8.1999999999999993" customHeight="1" x14ac:dyDescent="0.4">
      <c r="A19" s="348" t="s">
        <v>20</v>
      </c>
      <c r="B19" s="289"/>
      <c r="C19" s="314"/>
      <c r="D19" s="345"/>
      <c r="E19" s="346"/>
      <c r="F19" s="346"/>
      <c r="G19" s="346"/>
      <c r="H19" s="346"/>
      <c r="I19" s="346"/>
      <c r="J19" s="346"/>
      <c r="K19" s="346"/>
      <c r="L19" s="346"/>
      <c r="M19" s="346"/>
      <c r="N19" s="347"/>
      <c r="O19" s="282"/>
      <c r="P19" s="283"/>
      <c r="Q19" s="283"/>
      <c r="R19" s="283"/>
      <c r="S19" s="283"/>
      <c r="T19" s="283"/>
      <c r="U19" s="283"/>
      <c r="V19" s="283"/>
      <c r="W19" s="283"/>
      <c r="X19" s="284"/>
      <c r="Y19" s="8"/>
    </row>
    <row r="20" spans="1:27" ht="17.2" customHeight="1" x14ac:dyDescent="0.4">
      <c r="A20" s="290"/>
      <c r="B20" s="291"/>
      <c r="C20" s="292"/>
      <c r="D20" s="349" t="s">
        <v>23</v>
      </c>
      <c r="E20" s="350"/>
      <c r="F20" s="350"/>
      <c r="G20" s="350"/>
      <c r="H20" s="350"/>
      <c r="I20" s="350"/>
      <c r="J20" s="350"/>
      <c r="K20" s="350"/>
      <c r="L20" s="350"/>
      <c r="M20" s="350"/>
      <c r="N20" s="351"/>
      <c r="O20" s="282"/>
      <c r="P20" s="283"/>
      <c r="Q20" s="283"/>
      <c r="R20" s="283"/>
      <c r="S20" s="283"/>
      <c r="T20" s="283"/>
      <c r="U20" s="283"/>
      <c r="V20" s="283"/>
      <c r="W20" s="283"/>
      <c r="X20" s="284"/>
      <c r="Y20" s="8"/>
    </row>
    <row r="21" spans="1:27" ht="26.2" customHeight="1" x14ac:dyDescent="0.4">
      <c r="A21" s="290"/>
      <c r="B21" s="291"/>
      <c r="C21" s="292"/>
      <c r="D21" s="352" t="s">
        <v>24</v>
      </c>
      <c r="E21" s="353"/>
      <c r="F21" s="353"/>
      <c r="G21" s="353"/>
      <c r="H21" s="353"/>
      <c r="I21" s="353"/>
      <c r="J21" s="353"/>
      <c r="K21" s="353"/>
      <c r="L21" s="353"/>
      <c r="M21" s="353"/>
      <c r="N21" s="354"/>
      <c r="O21" s="282"/>
      <c r="P21" s="283"/>
      <c r="Q21" s="283"/>
      <c r="R21" s="283"/>
      <c r="S21" s="283"/>
      <c r="T21" s="283"/>
      <c r="U21" s="283"/>
      <c r="V21" s="283"/>
      <c r="W21" s="283"/>
      <c r="X21" s="284"/>
      <c r="Y21" s="8"/>
    </row>
    <row r="22" spans="1:27" ht="37.5" customHeight="1" x14ac:dyDescent="0.4">
      <c r="A22" s="355" t="s">
        <v>18</v>
      </c>
      <c r="B22" s="356"/>
      <c r="C22" s="357" t="s">
        <v>7</v>
      </c>
      <c r="D22" s="357"/>
      <c r="E22" s="9" t="s">
        <v>61</v>
      </c>
      <c r="F22" s="358" t="s">
        <v>8</v>
      </c>
      <c r="G22" s="359"/>
      <c r="H22" s="359"/>
      <c r="I22" s="360"/>
      <c r="J22" s="361" t="s">
        <v>19</v>
      </c>
      <c r="K22" s="361"/>
      <c r="L22" s="361"/>
      <c r="M22" s="362" t="s">
        <v>9</v>
      </c>
      <c r="N22" s="362"/>
      <c r="O22" s="362"/>
      <c r="P22" s="361" t="s">
        <v>15</v>
      </c>
      <c r="Q22" s="361"/>
      <c r="R22" s="362" t="s">
        <v>10</v>
      </c>
      <c r="S22" s="362"/>
      <c r="T22" s="362"/>
      <c r="U22" s="362"/>
      <c r="V22" s="361" t="s">
        <v>16</v>
      </c>
      <c r="W22" s="361"/>
      <c r="X22" s="10" t="s">
        <v>17</v>
      </c>
      <c r="Y22" s="8"/>
    </row>
    <row r="23" spans="1:27" ht="60" customHeight="1" x14ac:dyDescent="0.4">
      <c r="A23" s="363" t="s">
        <v>245</v>
      </c>
      <c r="B23" s="364"/>
      <c r="C23" s="365" t="s">
        <v>293</v>
      </c>
      <c r="D23" s="365"/>
      <c r="E23" s="11">
        <f>25000</f>
        <v>25000</v>
      </c>
      <c r="F23" s="366">
        <v>0.09</v>
      </c>
      <c r="G23" s="367"/>
      <c r="H23" s="367"/>
      <c r="I23" s="368"/>
      <c r="J23" s="369">
        <f>ROUND(E23*9%,0)</f>
        <v>2250</v>
      </c>
      <c r="K23" s="369"/>
      <c r="L23" s="369"/>
      <c r="M23" s="370">
        <v>0.09</v>
      </c>
      <c r="N23" s="370"/>
      <c r="O23" s="370"/>
      <c r="P23" s="371">
        <f>ROUND(E23*9%,0)</f>
        <v>2250</v>
      </c>
      <c r="Q23" s="371"/>
      <c r="R23" s="372">
        <v>0</v>
      </c>
      <c r="S23" s="373"/>
      <c r="T23" s="373"/>
      <c r="U23" s="373"/>
      <c r="V23" s="534">
        <f>ROUND(+G23*R23,0)</f>
        <v>0</v>
      </c>
      <c r="W23" s="534"/>
      <c r="X23" s="11">
        <f>+E23+J23+P23</f>
        <v>29500</v>
      </c>
      <c r="Y23" s="8"/>
    </row>
    <row r="24" spans="1:27" ht="3" customHeight="1" x14ac:dyDescent="0.4">
      <c r="A24" s="374"/>
      <c r="B24" s="375"/>
      <c r="C24" s="375"/>
      <c r="D24" s="375"/>
      <c r="E24" s="375"/>
      <c r="F24" s="375"/>
      <c r="G24" s="375"/>
      <c r="H24" s="376"/>
      <c r="I24" s="380"/>
      <c r="J24" s="381"/>
      <c r="K24" s="381"/>
      <c r="L24" s="381"/>
      <c r="M24" s="381"/>
      <c r="N24" s="375"/>
      <c r="O24" s="375"/>
      <c r="P24" s="375"/>
      <c r="Q24" s="375"/>
      <c r="R24" s="375"/>
      <c r="S24" s="375"/>
      <c r="T24" s="375"/>
      <c r="U24" s="375"/>
      <c r="V24" s="375"/>
      <c r="W24" s="375"/>
      <c r="X24" s="375"/>
      <c r="Y24" s="402"/>
    </row>
    <row r="25" spans="1:27" ht="25" customHeight="1" x14ac:dyDescent="0.4">
      <c r="A25" s="374"/>
      <c r="B25" s="375"/>
      <c r="C25" s="375"/>
      <c r="D25" s="375"/>
      <c r="E25" s="375"/>
      <c r="F25" s="375"/>
      <c r="G25" s="375"/>
      <c r="H25" s="376"/>
      <c r="I25" s="306"/>
      <c r="J25" s="307"/>
      <c r="K25" s="307"/>
      <c r="L25" s="307"/>
      <c r="M25" s="307"/>
      <c r="N25" s="382" t="s">
        <v>11</v>
      </c>
      <c r="O25" s="382"/>
      <c r="P25" s="382"/>
      <c r="Q25" s="382"/>
      <c r="R25" s="382"/>
      <c r="S25" s="383"/>
      <c r="T25" s="383"/>
      <c r="U25" s="383"/>
      <c r="V25" s="383"/>
      <c r="W25" s="403">
        <f>E23</f>
        <v>25000</v>
      </c>
      <c r="X25" s="403"/>
      <c r="Y25" s="404"/>
    </row>
    <row r="26" spans="1:27" ht="17.2" customHeight="1" x14ac:dyDescent="0.4">
      <c r="A26" s="374"/>
      <c r="B26" s="375"/>
      <c r="C26" s="375"/>
      <c r="D26" s="375"/>
      <c r="E26" s="375"/>
      <c r="F26" s="375"/>
      <c r="G26" s="375"/>
      <c r="H26" s="376"/>
      <c r="I26" s="306"/>
      <c r="J26" s="307"/>
      <c r="K26" s="307"/>
      <c r="L26" s="307"/>
      <c r="M26" s="307"/>
      <c r="N26" s="382" t="s">
        <v>62</v>
      </c>
      <c r="O26" s="382"/>
      <c r="P26" s="382"/>
      <c r="Q26" s="382"/>
      <c r="R26" s="382"/>
      <c r="S26" s="382"/>
      <c r="T26" s="382"/>
      <c r="U26" s="382"/>
      <c r="V26" s="382"/>
      <c r="W26" s="403">
        <f>J23</f>
        <v>2250</v>
      </c>
      <c r="X26" s="403"/>
      <c r="Y26" s="404"/>
    </row>
    <row r="27" spans="1:27" ht="17.2" customHeight="1" x14ac:dyDescent="0.4">
      <c r="A27" s="374"/>
      <c r="B27" s="375"/>
      <c r="C27" s="375"/>
      <c r="D27" s="375"/>
      <c r="E27" s="375"/>
      <c r="F27" s="375"/>
      <c r="G27" s="375"/>
      <c r="H27" s="376"/>
      <c r="I27" s="12"/>
      <c r="J27" s="13"/>
      <c r="K27" s="13"/>
      <c r="L27" s="13"/>
      <c r="M27" s="13"/>
      <c r="N27" s="382" t="s">
        <v>63</v>
      </c>
      <c r="O27" s="382"/>
      <c r="P27" s="382"/>
      <c r="Q27" s="382"/>
      <c r="R27" s="382"/>
      <c r="S27" s="14"/>
      <c r="T27" s="14"/>
      <c r="U27" s="14"/>
      <c r="V27" s="14"/>
      <c r="W27" s="403">
        <f>P23</f>
        <v>2250</v>
      </c>
      <c r="X27" s="403"/>
      <c r="Y27" s="404"/>
    </row>
    <row r="28" spans="1:27" ht="27" customHeight="1" x14ac:dyDescent="0.4">
      <c r="A28" s="377"/>
      <c r="B28" s="378"/>
      <c r="C28" s="378"/>
      <c r="D28" s="378"/>
      <c r="E28" s="378"/>
      <c r="F28" s="378"/>
      <c r="G28" s="378"/>
      <c r="H28" s="379"/>
      <c r="I28" s="306"/>
      <c r="J28" s="307"/>
      <c r="K28" s="307"/>
      <c r="L28" s="307"/>
      <c r="M28" s="307"/>
      <c r="N28" s="405" t="s">
        <v>12</v>
      </c>
      <c r="O28" s="405"/>
      <c r="P28" s="405"/>
      <c r="Q28" s="405"/>
      <c r="R28" s="405"/>
      <c r="S28" s="405"/>
      <c r="T28" s="405"/>
      <c r="U28" s="405"/>
      <c r="V28" s="405"/>
      <c r="W28" s="406">
        <f>SUM(W25:Y27)</f>
        <v>29500</v>
      </c>
      <c r="X28" s="406"/>
      <c r="Y28" s="407"/>
    </row>
    <row r="29" spans="1:27" ht="8.1999999999999993" customHeight="1" x14ac:dyDescent="0.4">
      <c r="A29" s="288" t="s">
        <v>69</v>
      </c>
      <c r="B29" s="384"/>
      <c r="C29" s="384"/>
      <c r="D29" s="384"/>
      <c r="E29" s="384"/>
      <c r="F29" s="384"/>
      <c r="G29" s="384"/>
      <c r="H29" s="385"/>
      <c r="I29" s="392"/>
      <c r="J29" s="343"/>
      <c r="K29" s="343"/>
      <c r="L29" s="343"/>
      <c r="M29" s="343"/>
      <c r="N29" s="343"/>
      <c r="O29" s="343"/>
      <c r="P29" s="343"/>
      <c r="Q29" s="343"/>
      <c r="R29" s="343"/>
      <c r="S29" s="343"/>
      <c r="T29" s="343"/>
      <c r="U29" s="343"/>
      <c r="V29" s="343"/>
      <c r="W29" s="343"/>
      <c r="X29" s="343"/>
      <c r="Y29" s="393"/>
      <c r="AA29" s="15"/>
    </row>
    <row r="30" spans="1:27" ht="34.5" customHeight="1" x14ac:dyDescent="0.4">
      <c r="A30" s="386"/>
      <c r="B30" s="387"/>
      <c r="C30" s="387"/>
      <c r="D30" s="387"/>
      <c r="E30" s="387"/>
      <c r="F30" s="387"/>
      <c r="G30" s="387"/>
      <c r="H30" s="388"/>
      <c r="I30" s="394" t="s">
        <v>75</v>
      </c>
      <c r="J30" s="395"/>
      <c r="K30" s="395"/>
      <c r="L30" s="395"/>
      <c r="M30" s="395"/>
      <c r="N30" s="395"/>
      <c r="O30" s="395"/>
      <c r="P30" s="395"/>
      <c r="Q30" s="395"/>
      <c r="R30" s="395"/>
      <c r="S30" s="395"/>
      <c r="T30" s="395"/>
      <c r="U30" s="395"/>
      <c r="V30" s="395"/>
      <c r="W30" s="395"/>
      <c r="X30" s="395"/>
      <c r="Y30" s="396"/>
    </row>
    <row r="31" spans="1:27" ht="50.2" customHeight="1" thickBot="1" x14ac:dyDescent="0.45">
      <c r="A31" s="389"/>
      <c r="B31" s="390"/>
      <c r="C31" s="390"/>
      <c r="D31" s="390"/>
      <c r="E31" s="390"/>
      <c r="F31" s="390"/>
      <c r="G31" s="390"/>
      <c r="H31" s="391"/>
      <c r="I31" s="397" t="s">
        <v>13</v>
      </c>
      <c r="J31" s="398"/>
      <c r="K31" s="399"/>
      <c r="L31" s="400"/>
      <c r="M31" s="400"/>
      <c r="N31" s="400"/>
      <c r="O31" s="400"/>
      <c r="P31" s="400"/>
      <c r="Q31" s="400"/>
      <c r="R31" s="400"/>
      <c r="S31" s="400"/>
      <c r="T31" s="400"/>
      <c r="U31" s="400"/>
      <c r="V31" s="400"/>
      <c r="W31" s="400"/>
      <c r="X31" s="400"/>
      <c r="Y31" s="401"/>
    </row>
    <row r="35" spans="1:1" x14ac:dyDescent="0.4">
      <c r="A35"/>
    </row>
  </sheetData>
  <mergeCells count="78">
    <mergeCell ref="A1:C2"/>
    <mergeCell ref="D1:T1"/>
    <mergeCell ref="U1:X1"/>
    <mergeCell ref="D2:N2"/>
    <mergeCell ref="O2:P2"/>
    <mergeCell ref="Q2:S2"/>
    <mergeCell ref="T2:X6"/>
    <mergeCell ref="A3:C8"/>
    <mergeCell ref="D3:N3"/>
    <mergeCell ref="O3:P3"/>
    <mergeCell ref="Q3:S3"/>
    <mergeCell ref="D4:N4"/>
    <mergeCell ref="O4:P4"/>
    <mergeCell ref="Q4:S4"/>
    <mergeCell ref="D5:N5"/>
    <mergeCell ref="O5:P5"/>
    <mergeCell ref="Q5:S5"/>
    <mergeCell ref="D6:N7"/>
    <mergeCell ref="O6:P6"/>
    <mergeCell ref="Q6:S6"/>
    <mergeCell ref="O7:S11"/>
    <mergeCell ref="T7:X11"/>
    <mergeCell ref="D8:N8"/>
    <mergeCell ref="A9:C15"/>
    <mergeCell ref="D9:N10"/>
    <mergeCell ref="D11:N12"/>
    <mergeCell ref="O12:S16"/>
    <mergeCell ref="T12:X16"/>
    <mergeCell ref="D13:N17"/>
    <mergeCell ref="A16:C18"/>
    <mergeCell ref="O17:X21"/>
    <mergeCell ref="D18:N19"/>
    <mergeCell ref="A19:C21"/>
    <mergeCell ref="D20:N20"/>
    <mergeCell ref="D21:N21"/>
    <mergeCell ref="A22:B22"/>
    <mergeCell ref="C22:D22"/>
    <mergeCell ref="F22:I22"/>
    <mergeCell ref="J22:L22"/>
    <mergeCell ref="M22:O22"/>
    <mergeCell ref="A23:B23"/>
    <mergeCell ref="C23:D23"/>
    <mergeCell ref="F23:I23"/>
    <mergeCell ref="J23:L23"/>
    <mergeCell ref="M23:O23"/>
    <mergeCell ref="P22:Q22"/>
    <mergeCell ref="R22:U22"/>
    <mergeCell ref="V22:W22"/>
    <mergeCell ref="P23:Q23"/>
    <mergeCell ref="R23:U23"/>
    <mergeCell ref="V23:W23"/>
    <mergeCell ref="A24:H28"/>
    <mergeCell ref="I24:M24"/>
    <mergeCell ref="N24:R24"/>
    <mergeCell ref="S24:V24"/>
    <mergeCell ref="N27:R27"/>
    <mergeCell ref="I28:M28"/>
    <mergeCell ref="I25:M25"/>
    <mergeCell ref="N25:R25"/>
    <mergeCell ref="S25:V25"/>
    <mergeCell ref="I26:M26"/>
    <mergeCell ref="N26:R26"/>
    <mergeCell ref="S26:V26"/>
    <mergeCell ref="A29:H31"/>
    <mergeCell ref="I29:M29"/>
    <mergeCell ref="N29:R29"/>
    <mergeCell ref="S29:V29"/>
    <mergeCell ref="W29:Y29"/>
    <mergeCell ref="I30:Y30"/>
    <mergeCell ref="I31:J31"/>
    <mergeCell ref="K31:Y31"/>
    <mergeCell ref="W24:Y24"/>
    <mergeCell ref="W26:Y26"/>
    <mergeCell ref="N28:R28"/>
    <mergeCell ref="S28:V28"/>
    <mergeCell ref="W28:Y28"/>
    <mergeCell ref="W27:Y27"/>
    <mergeCell ref="W25:Y25"/>
  </mergeCells>
  <pageMargins left="0.25" right="0.25" top="0.75" bottom="0.75" header="0.3" footer="0.3"/>
  <pageSetup paperSize="9" scale="55"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2644-756B-4DA8-9C48-5B73DC7C80D0}">
  <dimension ref="A1:J5"/>
  <sheetViews>
    <sheetView workbookViewId="0">
      <selection activeCell="E9" sqref="E9"/>
    </sheetView>
  </sheetViews>
  <sheetFormatPr defaultRowHeight="12.7" x14ac:dyDescent="0.4"/>
  <cols>
    <col min="1" max="1" width="16.796875" bestFit="1" customWidth="1"/>
    <col min="2" max="2" width="15.796875" bestFit="1" customWidth="1"/>
    <col min="3" max="3" width="10.796875" bestFit="1" customWidth="1"/>
    <col min="4" max="4" width="10.19921875" bestFit="1" customWidth="1"/>
    <col min="5" max="5" width="38.19921875" customWidth="1"/>
    <col min="7" max="7" width="16.3984375" bestFit="1" customWidth="1"/>
    <col min="8" max="8" width="10.265625" bestFit="1" customWidth="1"/>
    <col min="9" max="9" width="26.796875" customWidth="1"/>
    <col min="10" max="10" width="20.3984375" customWidth="1"/>
  </cols>
  <sheetData>
    <row r="1" spans="1:10" ht="14.35" x14ac:dyDescent="0.4">
      <c r="A1" s="216" t="s">
        <v>425</v>
      </c>
      <c r="B1" s="217" t="s">
        <v>426</v>
      </c>
      <c r="C1" s="217" t="s">
        <v>376</v>
      </c>
      <c r="D1" s="217" t="s">
        <v>55</v>
      </c>
      <c r="E1" s="217" t="s">
        <v>427</v>
      </c>
    </row>
    <row r="2" spans="1:10" ht="38" x14ac:dyDescent="0.4">
      <c r="A2" s="2" t="s">
        <v>280</v>
      </c>
      <c r="B2" s="206">
        <v>44926</v>
      </c>
      <c r="C2" s="2">
        <v>5100029109</v>
      </c>
      <c r="D2" s="219" t="s">
        <v>429</v>
      </c>
      <c r="E2" s="103" t="s">
        <v>428</v>
      </c>
    </row>
    <row r="3" spans="1:10" ht="38" x14ac:dyDescent="0.4">
      <c r="A3" s="218" t="s">
        <v>282</v>
      </c>
      <c r="B3" s="206">
        <v>44926</v>
      </c>
      <c r="C3" s="2"/>
      <c r="D3" s="187"/>
      <c r="E3" s="219" t="s">
        <v>445</v>
      </c>
    </row>
    <row r="4" spans="1:10" ht="38" x14ac:dyDescent="0.4">
      <c r="A4" s="2" t="s">
        <v>274</v>
      </c>
      <c r="B4" s="206">
        <v>44895</v>
      </c>
      <c r="C4" s="2">
        <v>5100028976</v>
      </c>
      <c r="D4" s="219" t="s">
        <v>429</v>
      </c>
      <c r="E4" s="103" t="s">
        <v>428</v>
      </c>
    </row>
    <row r="5" spans="1:10" s="227" customFormat="1" x14ac:dyDescent="0.4">
      <c r="A5" s="224"/>
      <c r="B5" s="225"/>
      <c r="C5" s="224"/>
      <c r="D5" s="226"/>
      <c r="E5" s="226"/>
      <c r="G5"/>
      <c r="H5"/>
      <c r="I5"/>
      <c r="J5" s="223"/>
    </row>
  </sheetData>
  <autoFilter ref="A1:E5" xr:uid="{B3252644-756B-4DA8-9C48-5B73DC7C80D0}"/>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F4113-47AD-45FB-BBF6-0E3CD9907CB0}">
  <sheetPr>
    <tabColor rgb="FF92D050"/>
  </sheetPr>
  <dimension ref="A1:AA31"/>
  <sheetViews>
    <sheetView zoomScale="60" zoomScaleNormal="60" zoomScaleSheetLayoutView="40" zoomScalePageLayoutView="40" workbookViewId="0">
      <selection activeCell="AA10" sqref="AA10"/>
    </sheetView>
  </sheetViews>
  <sheetFormatPr defaultColWidth="9.265625" defaultRowHeight="13" x14ac:dyDescent="0.4"/>
  <cols>
    <col min="1" max="1" width="19.6640625" style="7" customWidth="1"/>
    <col min="2" max="2" width="46.6640625" style="7" customWidth="1"/>
    <col min="3" max="3" width="12.6640625" style="7" customWidth="1"/>
    <col min="4" max="4" width="8" style="7" customWidth="1"/>
    <col min="5" max="5" width="19.6640625" style="7" customWidth="1"/>
    <col min="6" max="7" width="0.19921875" style="7" customWidth="1"/>
    <col min="8" max="8" width="5.6640625" style="7" customWidth="1"/>
    <col min="9" max="9" width="15.19921875" style="7" customWidth="1"/>
    <col min="10" max="10" width="9.265625" style="7" customWidth="1"/>
    <col min="11" max="11" width="2.19921875" style="7" customWidth="1"/>
    <col min="12" max="12" width="2.6640625" style="7" customWidth="1"/>
    <col min="13" max="13" width="1.19921875" style="7" customWidth="1"/>
    <col min="14" max="14" width="14.19921875" style="7" customWidth="1"/>
    <col min="15" max="15" width="4.265625" style="7" customWidth="1"/>
    <col min="16" max="16" width="11" style="7" customWidth="1"/>
    <col min="17" max="17" width="18.6640625" style="7" customWidth="1"/>
    <col min="18" max="18" width="4.6640625" style="7" customWidth="1"/>
    <col min="19" max="19" width="12" style="7" customWidth="1"/>
    <col min="20" max="20" width="4.6640625" style="7" hidden="1" customWidth="1"/>
    <col min="21" max="21" width="2.19921875" style="7" customWidth="1"/>
    <col min="22" max="22" width="8" style="7" customWidth="1"/>
    <col min="23" max="23" width="11.265625" style="7" customWidth="1"/>
    <col min="24" max="24" width="32.19921875" style="7" customWidth="1"/>
    <col min="25" max="25" width="0.265625" style="7" customWidth="1"/>
    <col min="26" max="26" width="11.19921875" style="7" bestFit="1" customWidth="1"/>
    <col min="27" max="27" width="14.265625" style="7" bestFit="1" customWidth="1"/>
    <col min="28" max="28" width="9.265625" style="7"/>
    <col min="29" max="29" width="11.19921875" style="7" bestFit="1" customWidth="1"/>
    <col min="30" max="16384" width="9.265625" style="7"/>
  </cols>
  <sheetData>
    <row r="1" spans="1:25" ht="53.2" customHeight="1" x14ac:dyDescent="0.4">
      <c r="A1" s="260"/>
      <c r="B1" s="261"/>
      <c r="C1" s="262"/>
      <c r="D1" s="266" t="s">
        <v>3</v>
      </c>
      <c r="E1" s="267"/>
      <c r="F1" s="267"/>
      <c r="G1" s="267"/>
      <c r="H1" s="267"/>
      <c r="I1" s="267"/>
      <c r="J1" s="267"/>
      <c r="K1" s="267"/>
      <c r="L1" s="267"/>
      <c r="M1" s="267"/>
      <c r="N1" s="267"/>
      <c r="O1" s="267"/>
      <c r="P1" s="267"/>
      <c r="Q1" s="267"/>
      <c r="R1" s="267"/>
      <c r="S1" s="267"/>
      <c r="T1" s="268"/>
      <c r="U1" s="269" t="s">
        <v>4</v>
      </c>
      <c r="V1" s="270"/>
      <c r="W1" s="270"/>
      <c r="X1" s="271"/>
      <c r="Y1" s="6"/>
    </row>
    <row r="2" spans="1:25" ht="35.200000000000003" customHeight="1" x14ac:dyDescent="0.4">
      <c r="A2" s="263"/>
      <c r="B2" s="264"/>
      <c r="C2" s="265"/>
      <c r="D2" s="272" t="s">
        <v>64</v>
      </c>
      <c r="E2" s="273"/>
      <c r="F2" s="273"/>
      <c r="G2" s="273"/>
      <c r="H2" s="273"/>
      <c r="I2" s="273"/>
      <c r="J2" s="273"/>
      <c r="K2" s="273"/>
      <c r="L2" s="273"/>
      <c r="M2" s="273"/>
      <c r="N2" s="274"/>
      <c r="O2" s="275" t="s">
        <v>5</v>
      </c>
      <c r="P2" s="276"/>
      <c r="Q2" s="277" t="s">
        <v>191</v>
      </c>
      <c r="R2" s="277"/>
      <c r="S2" s="278"/>
      <c r="T2" s="279" t="s">
        <v>192</v>
      </c>
      <c r="U2" s="280"/>
      <c r="V2" s="280"/>
      <c r="W2" s="280"/>
      <c r="X2" s="281"/>
      <c r="Y2" s="8"/>
    </row>
    <row r="3" spans="1:25" ht="36.700000000000003" customHeight="1" x14ac:dyDescent="0.5">
      <c r="A3" s="288" t="s">
        <v>65</v>
      </c>
      <c r="B3" s="289"/>
      <c r="C3" s="289"/>
      <c r="D3" s="293" t="s">
        <v>66</v>
      </c>
      <c r="E3" s="294"/>
      <c r="F3" s="294"/>
      <c r="G3" s="294"/>
      <c r="H3" s="294"/>
      <c r="I3" s="294"/>
      <c r="J3" s="294"/>
      <c r="K3" s="294"/>
      <c r="L3" s="294"/>
      <c r="M3" s="294"/>
      <c r="N3" s="295"/>
      <c r="O3" s="296" t="s">
        <v>26</v>
      </c>
      <c r="P3" s="297"/>
      <c r="Q3" s="291"/>
      <c r="R3" s="291"/>
      <c r="S3" s="292"/>
      <c r="T3" s="282"/>
      <c r="U3" s="283"/>
      <c r="V3" s="283"/>
      <c r="W3" s="283"/>
      <c r="X3" s="284"/>
      <c r="Y3" s="8"/>
    </row>
    <row r="4" spans="1:25" ht="24" customHeight="1" x14ac:dyDescent="0.4">
      <c r="A4" s="290"/>
      <c r="B4" s="291"/>
      <c r="C4" s="291"/>
      <c r="D4" s="298"/>
      <c r="E4" s="299"/>
      <c r="F4" s="299"/>
      <c r="G4" s="299"/>
      <c r="H4" s="299"/>
      <c r="I4" s="299"/>
      <c r="J4" s="299"/>
      <c r="K4" s="299"/>
      <c r="L4" s="299"/>
      <c r="M4" s="299"/>
      <c r="N4" s="300"/>
      <c r="O4" s="301"/>
      <c r="P4" s="302"/>
      <c r="Q4" s="303"/>
      <c r="R4" s="304"/>
      <c r="S4" s="305"/>
      <c r="T4" s="282"/>
      <c r="U4" s="283"/>
      <c r="V4" s="283"/>
      <c r="W4" s="283"/>
      <c r="X4" s="284"/>
      <c r="Y4" s="8"/>
    </row>
    <row r="5" spans="1:25" ht="18" customHeight="1" x14ac:dyDescent="0.4">
      <c r="A5" s="290"/>
      <c r="B5" s="291"/>
      <c r="C5" s="291"/>
      <c r="D5" s="298" t="s">
        <v>67</v>
      </c>
      <c r="E5" s="299"/>
      <c r="F5" s="299"/>
      <c r="G5" s="299"/>
      <c r="H5" s="299"/>
      <c r="I5" s="299"/>
      <c r="J5" s="299"/>
      <c r="K5" s="299"/>
      <c r="L5" s="299"/>
      <c r="M5" s="299"/>
      <c r="N5" s="300"/>
      <c r="O5" s="306"/>
      <c r="P5" s="307"/>
      <c r="Q5" s="307"/>
      <c r="R5" s="307"/>
      <c r="S5" s="308"/>
      <c r="T5" s="282"/>
      <c r="U5" s="283"/>
      <c r="V5" s="283"/>
      <c r="W5" s="283"/>
      <c r="X5" s="284"/>
      <c r="Y5" s="8"/>
    </row>
    <row r="6" spans="1:25" ht="11.2" customHeight="1" x14ac:dyDescent="0.5">
      <c r="A6" s="290"/>
      <c r="B6" s="291"/>
      <c r="C6" s="291"/>
      <c r="D6" s="298" t="s">
        <v>68</v>
      </c>
      <c r="E6" s="299"/>
      <c r="F6" s="299"/>
      <c r="G6" s="299"/>
      <c r="H6" s="299"/>
      <c r="I6" s="299"/>
      <c r="J6" s="299"/>
      <c r="K6" s="299"/>
      <c r="L6" s="299"/>
      <c r="M6" s="299"/>
      <c r="N6" s="300"/>
      <c r="O6" s="312"/>
      <c r="P6" s="264"/>
      <c r="Q6" s="264"/>
      <c r="R6" s="264"/>
      <c r="S6" s="265"/>
      <c r="T6" s="285"/>
      <c r="U6" s="286"/>
      <c r="V6" s="286"/>
      <c r="W6" s="286"/>
      <c r="X6" s="287"/>
      <c r="Y6" s="8"/>
    </row>
    <row r="7" spans="1:25" ht="6" customHeight="1" x14ac:dyDescent="0.4">
      <c r="A7" s="290"/>
      <c r="B7" s="291"/>
      <c r="C7" s="291"/>
      <c r="D7" s="309"/>
      <c r="E7" s="310"/>
      <c r="F7" s="310"/>
      <c r="G7" s="310"/>
      <c r="H7" s="310"/>
      <c r="I7" s="310"/>
      <c r="J7" s="310"/>
      <c r="K7" s="310"/>
      <c r="L7" s="310"/>
      <c r="M7" s="310"/>
      <c r="N7" s="311"/>
      <c r="O7" s="313"/>
      <c r="P7" s="289"/>
      <c r="Q7" s="289"/>
      <c r="R7" s="289"/>
      <c r="S7" s="314"/>
      <c r="T7" s="316" t="s">
        <v>91</v>
      </c>
      <c r="U7" s="289"/>
      <c r="V7" s="289"/>
      <c r="W7" s="289"/>
      <c r="X7" s="314"/>
      <c r="Y7" s="8"/>
    </row>
    <row r="8" spans="1:25" ht="132" customHeight="1" x14ac:dyDescent="0.5">
      <c r="A8" s="290"/>
      <c r="B8" s="291"/>
      <c r="C8" s="292"/>
      <c r="D8" s="317" t="s">
        <v>87</v>
      </c>
      <c r="E8" s="318"/>
      <c r="F8" s="318"/>
      <c r="G8" s="318"/>
      <c r="H8" s="318"/>
      <c r="I8" s="318"/>
      <c r="J8" s="318"/>
      <c r="K8" s="318"/>
      <c r="L8" s="318"/>
      <c r="M8" s="318"/>
      <c r="N8" s="319"/>
      <c r="O8" s="315"/>
      <c r="P8" s="291"/>
      <c r="Q8" s="291"/>
      <c r="R8" s="291"/>
      <c r="S8" s="292"/>
      <c r="T8" s="315"/>
      <c r="U8" s="291"/>
      <c r="V8" s="291"/>
      <c r="W8" s="291"/>
      <c r="X8" s="292"/>
      <c r="Y8" s="8"/>
    </row>
    <row r="9" spans="1:25" ht="35.200000000000003" customHeight="1" x14ac:dyDescent="0.4">
      <c r="A9" s="320" t="s">
        <v>194</v>
      </c>
      <c r="B9" s="277"/>
      <c r="C9" s="277"/>
      <c r="D9" s="325"/>
      <c r="E9" s="326"/>
      <c r="F9" s="326"/>
      <c r="G9" s="326"/>
      <c r="H9" s="326"/>
      <c r="I9" s="326"/>
      <c r="J9" s="326"/>
      <c r="K9" s="326"/>
      <c r="L9" s="326"/>
      <c r="M9" s="326"/>
      <c r="N9" s="327"/>
      <c r="O9" s="291"/>
      <c r="P9" s="291"/>
      <c r="Q9" s="291"/>
      <c r="R9" s="291"/>
      <c r="S9" s="292"/>
      <c r="T9" s="315"/>
      <c r="U9" s="291"/>
      <c r="V9" s="291"/>
      <c r="W9" s="291"/>
      <c r="X9" s="292"/>
      <c r="Y9" s="8"/>
    </row>
    <row r="10" spans="1:25" ht="62.2" customHeight="1" x14ac:dyDescent="0.4">
      <c r="A10" s="321"/>
      <c r="B10" s="322"/>
      <c r="C10" s="322"/>
      <c r="D10" s="328"/>
      <c r="E10" s="329"/>
      <c r="F10" s="329"/>
      <c r="G10" s="329"/>
      <c r="H10" s="329"/>
      <c r="I10" s="329"/>
      <c r="J10" s="329"/>
      <c r="K10" s="329"/>
      <c r="L10" s="329"/>
      <c r="M10" s="329"/>
      <c r="N10" s="330"/>
      <c r="O10" s="291"/>
      <c r="P10" s="291"/>
      <c r="Q10" s="291"/>
      <c r="R10" s="291"/>
      <c r="S10" s="292"/>
      <c r="T10" s="315"/>
      <c r="U10" s="291"/>
      <c r="V10" s="291"/>
      <c r="W10" s="291"/>
      <c r="X10" s="292"/>
      <c r="Y10" s="8"/>
    </row>
    <row r="11" spans="1:25" ht="17.2" customHeight="1" x14ac:dyDescent="0.4">
      <c r="A11" s="321"/>
      <c r="B11" s="322"/>
      <c r="C11" s="322"/>
      <c r="D11" s="301" t="s">
        <v>6</v>
      </c>
      <c r="E11" s="302"/>
      <c r="F11" s="302"/>
      <c r="G11" s="302"/>
      <c r="H11" s="302"/>
      <c r="I11" s="302"/>
      <c r="J11" s="302"/>
      <c r="K11" s="302"/>
      <c r="L11" s="302"/>
      <c r="M11" s="302"/>
      <c r="N11" s="331"/>
      <c r="O11" s="312"/>
      <c r="P11" s="264"/>
      <c r="Q11" s="264"/>
      <c r="R11" s="264"/>
      <c r="S11" s="265"/>
      <c r="T11" s="312"/>
      <c r="U11" s="264"/>
      <c r="V11" s="264"/>
      <c r="W11" s="264"/>
      <c r="X11" s="265"/>
      <c r="Y11" s="8"/>
    </row>
    <row r="12" spans="1:25" ht="8.1999999999999993" customHeight="1" x14ac:dyDescent="0.4">
      <c r="A12" s="321"/>
      <c r="B12" s="322"/>
      <c r="C12" s="322"/>
      <c r="D12" s="301"/>
      <c r="E12" s="302"/>
      <c r="F12" s="302"/>
      <c r="G12" s="302"/>
      <c r="H12" s="302"/>
      <c r="I12" s="302"/>
      <c r="J12" s="302"/>
      <c r="K12" s="302"/>
      <c r="L12" s="302"/>
      <c r="M12" s="302"/>
      <c r="N12" s="331"/>
      <c r="O12" s="332" t="s">
        <v>186</v>
      </c>
      <c r="P12" s="289"/>
      <c r="Q12" s="289"/>
      <c r="R12" s="289"/>
      <c r="S12" s="314"/>
      <c r="T12" s="316" t="s">
        <v>187</v>
      </c>
      <c r="U12" s="289"/>
      <c r="V12" s="289"/>
      <c r="W12" s="289"/>
      <c r="X12" s="314"/>
      <c r="Y12" s="8"/>
    </row>
    <row r="13" spans="1:25" ht="17.5" customHeight="1" x14ac:dyDescent="0.4">
      <c r="A13" s="321"/>
      <c r="B13" s="322"/>
      <c r="C13" s="322"/>
      <c r="D13" s="333" t="s">
        <v>196</v>
      </c>
      <c r="E13" s="334"/>
      <c r="F13" s="334"/>
      <c r="G13" s="334"/>
      <c r="H13" s="334"/>
      <c r="I13" s="334"/>
      <c r="J13" s="334"/>
      <c r="K13" s="334"/>
      <c r="L13" s="334"/>
      <c r="M13" s="334"/>
      <c r="N13" s="335"/>
      <c r="O13" s="315"/>
      <c r="P13" s="291"/>
      <c r="Q13" s="291"/>
      <c r="R13" s="291"/>
      <c r="S13" s="292"/>
      <c r="T13" s="315"/>
      <c r="U13" s="291"/>
      <c r="V13" s="291"/>
      <c r="W13" s="291"/>
      <c r="X13" s="292"/>
      <c r="Y13" s="8"/>
    </row>
    <row r="14" spans="1:25" ht="14.25" hidden="1" customHeight="1" x14ac:dyDescent="0.4">
      <c r="A14" s="321"/>
      <c r="B14" s="322"/>
      <c r="C14" s="322"/>
      <c r="D14" s="333"/>
      <c r="E14" s="334"/>
      <c r="F14" s="334"/>
      <c r="G14" s="334"/>
      <c r="H14" s="334"/>
      <c r="I14" s="334"/>
      <c r="J14" s="334"/>
      <c r="K14" s="334"/>
      <c r="L14" s="334"/>
      <c r="M14" s="334"/>
      <c r="N14" s="335"/>
      <c r="O14" s="315"/>
      <c r="P14" s="291"/>
      <c r="Q14" s="291"/>
      <c r="R14" s="291"/>
      <c r="S14" s="292"/>
      <c r="T14" s="315"/>
      <c r="U14" s="291"/>
      <c r="V14" s="291"/>
      <c r="W14" s="291"/>
      <c r="X14" s="292"/>
      <c r="Y14" s="8"/>
    </row>
    <row r="15" spans="1:25" ht="3" hidden="1" customHeight="1" x14ac:dyDescent="0.4">
      <c r="A15" s="323"/>
      <c r="B15" s="324"/>
      <c r="C15" s="324"/>
      <c r="D15" s="333"/>
      <c r="E15" s="334"/>
      <c r="F15" s="334"/>
      <c r="G15" s="334"/>
      <c r="H15" s="334"/>
      <c r="I15" s="334"/>
      <c r="J15" s="334"/>
      <c r="K15" s="334"/>
      <c r="L15" s="334"/>
      <c r="M15" s="334"/>
      <c r="N15" s="335"/>
      <c r="O15" s="315"/>
      <c r="P15" s="291"/>
      <c r="Q15" s="291"/>
      <c r="R15" s="291"/>
      <c r="S15" s="292"/>
      <c r="T15" s="315"/>
      <c r="U15" s="291"/>
      <c r="V15" s="291"/>
      <c r="W15" s="291"/>
      <c r="X15" s="292"/>
      <c r="Y15" s="8"/>
    </row>
    <row r="16" spans="1:25" ht="17.2" customHeight="1" x14ac:dyDescent="0.4">
      <c r="A16" s="320" t="s">
        <v>195</v>
      </c>
      <c r="B16" s="339"/>
      <c r="C16" s="340"/>
      <c r="D16" s="333"/>
      <c r="E16" s="334"/>
      <c r="F16" s="334"/>
      <c r="G16" s="334"/>
      <c r="H16" s="334"/>
      <c r="I16" s="334"/>
      <c r="J16" s="334"/>
      <c r="K16" s="334"/>
      <c r="L16" s="334"/>
      <c r="M16" s="334"/>
      <c r="N16" s="335"/>
      <c r="O16" s="312"/>
      <c r="P16" s="264"/>
      <c r="Q16" s="264"/>
      <c r="R16" s="264"/>
      <c r="S16" s="265"/>
      <c r="T16" s="312"/>
      <c r="U16" s="264"/>
      <c r="V16" s="264"/>
      <c r="W16" s="264"/>
      <c r="X16" s="265"/>
      <c r="Y16" s="8"/>
    </row>
    <row r="17" spans="1:27" ht="35.200000000000003" customHeight="1" x14ac:dyDescent="0.4">
      <c r="A17" s="341"/>
      <c r="B17" s="307"/>
      <c r="C17" s="308"/>
      <c r="D17" s="336"/>
      <c r="E17" s="337"/>
      <c r="F17" s="337"/>
      <c r="G17" s="337"/>
      <c r="H17" s="337"/>
      <c r="I17" s="337"/>
      <c r="J17" s="337"/>
      <c r="K17" s="337"/>
      <c r="L17" s="337"/>
      <c r="M17" s="337"/>
      <c r="N17" s="338"/>
      <c r="O17" s="275" t="s">
        <v>60</v>
      </c>
      <c r="P17" s="280"/>
      <c r="Q17" s="280"/>
      <c r="R17" s="280"/>
      <c r="S17" s="280"/>
      <c r="T17" s="280"/>
      <c r="U17" s="280"/>
      <c r="V17" s="280"/>
      <c r="W17" s="280"/>
      <c r="X17" s="281"/>
      <c r="Y17" s="8"/>
    </row>
    <row r="18" spans="1:27" ht="47.2" customHeight="1" x14ac:dyDescent="0.4">
      <c r="A18" s="342"/>
      <c r="B18" s="343"/>
      <c r="C18" s="344"/>
      <c r="D18" s="301" t="s">
        <v>22</v>
      </c>
      <c r="E18" s="302"/>
      <c r="F18" s="302"/>
      <c r="G18" s="302"/>
      <c r="H18" s="302"/>
      <c r="I18" s="302"/>
      <c r="J18" s="302"/>
      <c r="K18" s="302"/>
      <c r="L18" s="302"/>
      <c r="M18" s="302"/>
      <c r="N18" s="331"/>
      <c r="O18" s="282"/>
      <c r="P18" s="283"/>
      <c r="Q18" s="283"/>
      <c r="R18" s="283"/>
      <c r="S18" s="283"/>
      <c r="T18" s="283"/>
      <c r="U18" s="283"/>
      <c r="V18" s="283"/>
      <c r="W18" s="283"/>
      <c r="X18" s="284"/>
      <c r="Y18" s="8"/>
    </row>
    <row r="19" spans="1:27" ht="8.1999999999999993" customHeight="1" x14ac:dyDescent="0.4">
      <c r="A19" s="348" t="s">
        <v>20</v>
      </c>
      <c r="B19" s="289"/>
      <c r="C19" s="314"/>
      <c r="D19" s="345"/>
      <c r="E19" s="346"/>
      <c r="F19" s="346"/>
      <c r="G19" s="346"/>
      <c r="H19" s="346"/>
      <c r="I19" s="346"/>
      <c r="J19" s="346"/>
      <c r="K19" s="346"/>
      <c r="L19" s="346"/>
      <c r="M19" s="346"/>
      <c r="N19" s="347"/>
      <c r="O19" s="282"/>
      <c r="P19" s="283"/>
      <c r="Q19" s="283"/>
      <c r="R19" s="283"/>
      <c r="S19" s="283"/>
      <c r="T19" s="283"/>
      <c r="U19" s="283"/>
      <c r="V19" s="283"/>
      <c r="W19" s="283"/>
      <c r="X19" s="284"/>
      <c r="Y19" s="8"/>
    </row>
    <row r="20" spans="1:27" ht="17.2" customHeight="1" x14ac:dyDescent="0.4">
      <c r="A20" s="290"/>
      <c r="B20" s="291"/>
      <c r="C20" s="292"/>
      <c r="D20" s="349" t="s">
        <v>23</v>
      </c>
      <c r="E20" s="350"/>
      <c r="F20" s="350"/>
      <c r="G20" s="350"/>
      <c r="H20" s="350"/>
      <c r="I20" s="350"/>
      <c r="J20" s="350"/>
      <c r="K20" s="350"/>
      <c r="L20" s="350"/>
      <c r="M20" s="350"/>
      <c r="N20" s="351"/>
      <c r="O20" s="282"/>
      <c r="P20" s="283"/>
      <c r="Q20" s="283"/>
      <c r="R20" s="283"/>
      <c r="S20" s="283"/>
      <c r="T20" s="283"/>
      <c r="U20" s="283"/>
      <c r="V20" s="283"/>
      <c r="W20" s="283"/>
      <c r="X20" s="284"/>
      <c r="Y20" s="8"/>
    </row>
    <row r="21" spans="1:27" ht="26.2" customHeight="1" x14ac:dyDescent="0.4">
      <c r="A21" s="290"/>
      <c r="B21" s="291"/>
      <c r="C21" s="292"/>
      <c r="D21" s="352" t="s">
        <v>24</v>
      </c>
      <c r="E21" s="353"/>
      <c r="F21" s="353"/>
      <c r="G21" s="353"/>
      <c r="H21" s="353"/>
      <c r="I21" s="353"/>
      <c r="J21" s="353"/>
      <c r="K21" s="353"/>
      <c r="L21" s="353"/>
      <c r="M21" s="353"/>
      <c r="N21" s="354"/>
      <c r="O21" s="282"/>
      <c r="P21" s="283"/>
      <c r="Q21" s="283"/>
      <c r="R21" s="283"/>
      <c r="S21" s="283"/>
      <c r="T21" s="283"/>
      <c r="U21" s="283"/>
      <c r="V21" s="283"/>
      <c r="W21" s="283"/>
      <c r="X21" s="284"/>
      <c r="Y21" s="8"/>
    </row>
    <row r="22" spans="1:27" ht="37.5" customHeight="1" x14ac:dyDescent="0.4">
      <c r="A22" s="355" t="s">
        <v>18</v>
      </c>
      <c r="B22" s="356"/>
      <c r="C22" s="357" t="s">
        <v>7</v>
      </c>
      <c r="D22" s="357"/>
      <c r="E22" s="9" t="s">
        <v>61</v>
      </c>
      <c r="F22" s="358" t="s">
        <v>8</v>
      </c>
      <c r="G22" s="359"/>
      <c r="H22" s="359"/>
      <c r="I22" s="360"/>
      <c r="J22" s="361" t="s">
        <v>19</v>
      </c>
      <c r="K22" s="361"/>
      <c r="L22" s="361"/>
      <c r="M22" s="362" t="s">
        <v>9</v>
      </c>
      <c r="N22" s="362"/>
      <c r="O22" s="362"/>
      <c r="P22" s="361" t="s">
        <v>15</v>
      </c>
      <c r="Q22" s="361"/>
      <c r="R22" s="362" t="s">
        <v>10</v>
      </c>
      <c r="S22" s="362"/>
      <c r="T22" s="362"/>
      <c r="U22" s="362"/>
      <c r="V22" s="361" t="s">
        <v>16</v>
      </c>
      <c r="W22" s="361"/>
      <c r="X22" s="10" t="s">
        <v>17</v>
      </c>
      <c r="Y22" s="8"/>
    </row>
    <row r="23" spans="1:27" ht="60" customHeight="1" x14ac:dyDescent="0.4">
      <c r="A23" s="363" t="s">
        <v>188</v>
      </c>
      <c r="B23" s="364"/>
      <c r="C23" s="365"/>
      <c r="D23" s="365"/>
      <c r="E23" s="11">
        <v>50000</v>
      </c>
      <c r="F23" s="366"/>
      <c r="G23" s="367"/>
      <c r="H23" s="367"/>
      <c r="I23" s="368"/>
      <c r="J23" s="369">
        <v>0</v>
      </c>
      <c r="K23" s="369"/>
      <c r="L23" s="369"/>
      <c r="M23" s="370"/>
      <c r="N23" s="370"/>
      <c r="O23" s="370"/>
      <c r="P23" s="371"/>
      <c r="Q23" s="371"/>
      <c r="R23" s="372">
        <v>0.18</v>
      </c>
      <c r="S23" s="373"/>
      <c r="T23" s="373"/>
      <c r="U23" s="373"/>
      <c r="V23" s="371">
        <f>ROUND(E23*18%,0)</f>
        <v>9000</v>
      </c>
      <c r="W23" s="371"/>
      <c r="X23" s="11">
        <f>E23+V23</f>
        <v>59000</v>
      </c>
      <c r="Y23" s="8"/>
    </row>
    <row r="24" spans="1:27" ht="3" customHeight="1" x14ac:dyDescent="0.4">
      <c r="A24" s="374"/>
      <c r="B24" s="375"/>
      <c r="C24" s="375"/>
      <c r="D24" s="375"/>
      <c r="E24" s="375"/>
      <c r="F24" s="375"/>
      <c r="G24" s="375"/>
      <c r="H24" s="376"/>
      <c r="I24" s="380"/>
      <c r="J24" s="381"/>
      <c r="K24" s="381"/>
      <c r="L24" s="381"/>
      <c r="M24" s="381"/>
      <c r="N24" s="375"/>
      <c r="O24" s="375"/>
      <c r="P24" s="375"/>
      <c r="Q24" s="375"/>
      <c r="R24" s="375"/>
      <c r="S24" s="375"/>
      <c r="T24" s="375"/>
      <c r="U24" s="375"/>
      <c r="V24" s="375"/>
      <c r="W24" s="375"/>
      <c r="X24" s="375"/>
      <c r="Y24" s="402"/>
    </row>
    <row r="25" spans="1:27" ht="25" customHeight="1" x14ac:dyDescent="0.4">
      <c r="A25" s="374"/>
      <c r="B25" s="375"/>
      <c r="C25" s="375"/>
      <c r="D25" s="375"/>
      <c r="E25" s="375"/>
      <c r="F25" s="375"/>
      <c r="G25" s="375"/>
      <c r="H25" s="376"/>
      <c r="I25" s="306"/>
      <c r="J25" s="307"/>
      <c r="K25" s="307"/>
      <c r="L25" s="307"/>
      <c r="M25" s="307"/>
      <c r="N25" s="382" t="s">
        <v>11</v>
      </c>
      <c r="O25" s="382"/>
      <c r="P25" s="382"/>
      <c r="Q25" s="382"/>
      <c r="R25" s="382"/>
      <c r="S25" s="383"/>
      <c r="T25" s="383"/>
      <c r="U25" s="383"/>
      <c r="V25" s="383"/>
      <c r="W25" s="403">
        <f>E23</f>
        <v>50000</v>
      </c>
      <c r="X25" s="403"/>
      <c r="Y25" s="404"/>
    </row>
    <row r="26" spans="1:27" ht="17.2" customHeight="1" x14ac:dyDescent="0.4">
      <c r="A26" s="374"/>
      <c r="B26" s="375"/>
      <c r="C26" s="375"/>
      <c r="D26" s="375"/>
      <c r="E26" s="375"/>
      <c r="F26" s="375"/>
      <c r="G26" s="375"/>
      <c r="H26" s="376"/>
      <c r="I26" s="306"/>
      <c r="J26" s="307"/>
      <c r="K26" s="307"/>
      <c r="L26" s="307"/>
      <c r="M26" s="307"/>
      <c r="N26" s="382" t="s">
        <v>189</v>
      </c>
      <c r="O26" s="382"/>
      <c r="P26" s="382"/>
      <c r="Q26" s="382"/>
      <c r="R26" s="382"/>
      <c r="S26" s="382"/>
      <c r="T26" s="382"/>
      <c r="U26" s="382"/>
      <c r="V26" s="382"/>
      <c r="W26" s="403">
        <f>V23</f>
        <v>9000</v>
      </c>
      <c r="X26" s="403"/>
      <c r="Y26" s="404"/>
    </row>
    <row r="27" spans="1:27" ht="17.2" customHeight="1" x14ac:dyDescent="0.4">
      <c r="A27" s="374"/>
      <c r="B27" s="375"/>
      <c r="C27" s="375"/>
      <c r="D27" s="375"/>
      <c r="E27" s="375"/>
      <c r="F27" s="375"/>
      <c r="G27" s="375"/>
      <c r="H27" s="376"/>
      <c r="I27" s="12"/>
      <c r="J27" s="13"/>
      <c r="K27" s="13"/>
      <c r="L27" s="13"/>
      <c r="M27" s="13"/>
      <c r="N27" s="382"/>
      <c r="O27" s="382"/>
      <c r="P27" s="382"/>
      <c r="Q27" s="382"/>
      <c r="R27" s="382"/>
      <c r="S27" s="14"/>
      <c r="T27" s="14"/>
      <c r="U27" s="14"/>
      <c r="V27" s="14"/>
      <c r="W27" s="403"/>
      <c r="X27" s="403"/>
      <c r="Y27" s="404"/>
    </row>
    <row r="28" spans="1:27" ht="27" customHeight="1" x14ac:dyDescent="0.4">
      <c r="A28" s="377"/>
      <c r="B28" s="378"/>
      <c r="C28" s="378"/>
      <c r="D28" s="378"/>
      <c r="E28" s="378"/>
      <c r="F28" s="378"/>
      <c r="G28" s="378"/>
      <c r="H28" s="379"/>
      <c r="I28" s="306"/>
      <c r="J28" s="307"/>
      <c r="K28" s="307"/>
      <c r="L28" s="307"/>
      <c r="M28" s="307"/>
      <c r="N28" s="405" t="s">
        <v>12</v>
      </c>
      <c r="O28" s="405"/>
      <c r="P28" s="405"/>
      <c r="Q28" s="405"/>
      <c r="R28" s="405"/>
      <c r="S28" s="405"/>
      <c r="T28" s="405"/>
      <c r="U28" s="405"/>
      <c r="V28" s="405"/>
      <c r="W28" s="406">
        <f>SUM(W25:Y27)</f>
        <v>59000</v>
      </c>
      <c r="X28" s="406"/>
      <c r="Y28" s="407"/>
    </row>
    <row r="29" spans="1:27" ht="8.1999999999999993" customHeight="1" x14ac:dyDescent="0.4">
      <c r="A29" s="288" t="s">
        <v>69</v>
      </c>
      <c r="B29" s="384"/>
      <c r="C29" s="384"/>
      <c r="D29" s="384"/>
      <c r="E29" s="384"/>
      <c r="F29" s="384"/>
      <c r="G29" s="384"/>
      <c r="H29" s="385"/>
      <c r="I29" s="392"/>
      <c r="J29" s="343"/>
      <c r="K29" s="343"/>
      <c r="L29" s="343"/>
      <c r="M29" s="343"/>
      <c r="N29" s="343"/>
      <c r="O29" s="343"/>
      <c r="P29" s="343"/>
      <c r="Q29" s="343"/>
      <c r="R29" s="343"/>
      <c r="S29" s="343"/>
      <c r="T29" s="343"/>
      <c r="U29" s="343"/>
      <c r="V29" s="343"/>
      <c r="W29" s="343"/>
      <c r="X29" s="343"/>
      <c r="Y29" s="393"/>
      <c r="AA29" s="15"/>
    </row>
    <row r="30" spans="1:27" ht="34.5" customHeight="1" x14ac:dyDescent="0.4">
      <c r="A30" s="386"/>
      <c r="B30" s="387"/>
      <c r="C30" s="387"/>
      <c r="D30" s="387"/>
      <c r="E30" s="387"/>
      <c r="F30" s="387"/>
      <c r="G30" s="387"/>
      <c r="H30" s="388"/>
      <c r="I30" s="394" t="s">
        <v>190</v>
      </c>
      <c r="J30" s="395"/>
      <c r="K30" s="395"/>
      <c r="L30" s="395"/>
      <c r="M30" s="395"/>
      <c r="N30" s="395"/>
      <c r="O30" s="395"/>
      <c r="P30" s="395"/>
      <c r="Q30" s="395"/>
      <c r="R30" s="395"/>
      <c r="S30" s="395"/>
      <c r="T30" s="395"/>
      <c r="U30" s="395"/>
      <c r="V30" s="395"/>
      <c r="W30" s="395"/>
      <c r="X30" s="395"/>
      <c r="Y30" s="396"/>
    </row>
    <row r="31" spans="1:27" ht="50.2" customHeight="1" thickBot="1" x14ac:dyDescent="0.45">
      <c r="A31" s="389"/>
      <c r="B31" s="390"/>
      <c r="C31" s="390"/>
      <c r="D31" s="390"/>
      <c r="E31" s="390"/>
      <c r="F31" s="390"/>
      <c r="G31" s="390"/>
      <c r="H31" s="391"/>
      <c r="I31" s="397" t="s">
        <v>13</v>
      </c>
      <c r="J31" s="398"/>
      <c r="K31" s="399"/>
      <c r="L31" s="400"/>
      <c r="M31" s="400"/>
      <c r="N31" s="400"/>
      <c r="O31" s="400"/>
      <c r="P31" s="400"/>
      <c r="Q31" s="400"/>
      <c r="R31" s="400"/>
      <c r="S31" s="400"/>
      <c r="T31" s="400"/>
      <c r="U31" s="400"/>
      <c r="V31" s="400"/>
      <c r="W31" s="400"/>
      <c r="X31" s="400"/>
      <c r="Y31" s="401"/>
    </row>
  </sheetData>
  <mergeCells count="78">
    <mergeCell ref="W24:Y24"/>
    <mergeCell ref="W26:Y26"/>
    <mergeCell ref="N28:R28"/>
    <mergeCell ref="S28:V28"/>
    <mergeCell ref="W28:Y28"/>
    <mergeCell ref="W27:Y27"/>
    <mergeCell ref="W25:Y25"/>
    <mergeCell ref="A29:H31"/>
    <mergeCell ref="I29:M29"/>
    <mergeCell ref="N29:R29"/>
    <mergeCell ref="S29:V29"/>
    <mergeCell ref="W29:Y29"/>
    <mergeCell ref="I30:Y30"/>
    <mergeCell ref="I31:J31"/>
    <mergeCell ref="K31:Y31"/>
    <mergeCell ref="A24:H28"/>
    <mergeCell ref="I24:M24"/>
    <mergeCell ref="N24:R24"/>
    <mergeCell ref="S24:V24"/>
    <mergeCell ref="N27:R27"/>
    <mergeCell ref="I28:M28"/>
    <mergeCell ref="I25:M25"/>
    <mergeCell ref="N25:R25"/>
    <mergeCell ref="S25:V25"/>
    <mergeCell ref="I26:M26"/>
    <mergeCell ref="N26:R26"/>
    <mergeCell ref="S26:V26"/>
    <mergeCell ref="P22:Q22"/>
    <mergeCell ref="R22:U22"/>
    <mergeCell ref="V22:W22"/>
    <mergeCell ref="P23:Q23"/>
    <mergeCell ref="R23:U23"/>
    <mergeCell ref="V23:W23"/>
    <mergeCell ref="A23:B23"/>
    <mergeCell ref="C23:D23"/>
    <mergeCell ref="F23:I23"/>
    <mergeCell ref="J23:L23"/>
    <mergeCell ref="M23:O23"/>
    <mergeCell ref="A22:B22"/>
    <mergeCell ref="C22:D22"/>
    <mergeCell ref="F22:I22"/>
    <mergeCell ref="J22:L22"/>
    <mergeCell ref="M22:O22"/>
    <mergeCell ref="T7:X11"/>
    <mergeCell ref="D8:N8"/>
    <mergeCell ref="A9:C15"/>
    <mergeCell ref="D9:N10"/>
    <mergeCell ref="D11:N12"/>
    <mergeCell ref="O12:S16"/>
    <mergeCell ref="T12:X16"/>
    <mergeCell ref="D13:N17"/>
    <mergeCell ref="A16:C18"/>
    <mergeCell ref="O17:X21"/>
    <mergeCell ref="D18:N19"/>
    <mergeCell ref="A19:C21"/>
    <mergeCell ref="D20:N20"/>
    <mergeCell ref="D21:N21"/>
    <mergeCell ref="Q5:S5"/>
    <mergeCell ref="D6:N7"/>
    <mergeCell ref="O6:P6"/>
    <mergeCell ref="Q6:S6"/>
    <mergeCell ref="O7:S11"/>
    <mergeCell ref="A1:C2"/>
    <mergeCell ref="D1:T1"/>
    <mergeCell ref="U1:X1"/>
    <mergeCell ref="D2:N2"/>
    <mergeCell ref="O2:P2"/>
    <mergeCell ref="Q2:S2"/>
    <mergeCell ref="T2:X6"/>
    <mergeCell ref="A3:C8"/>
    <mergeCell ref="D3:N3"/>
    <mergeCell ref="O3:P3"/>
    <mergeCell ref="Q3:S3"/>
    <mergeCell ref="D4:N4"/>
    <mergeCell ref="O4:P4"/>
    <mergeCell ref="Q4:S4"/>
    <mergeCell ref="D5:N5"/>
    <mergeCell ref="O5:P5"/>
  </mergeCells>
  <pageMargins left="0.25" right="0.25" top="0.75" bottom="0.75" header="0.3" footer="0.3"/>
  <pageSetup paperSize="9" scale="5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A32BB-17AA-49FA-89CE-BB4D30AF9280}">
  <dimension ref="A1:Z44"/>
  <sheetViews>
    <sheetView zoomScale="90" zoomScaleNormal="90" workbookViewId="0">
      <selection activeCell="T2" sqref="T2:X6"/>
    </sheetView>
  </sheetViews>
  <sheetFormatPr defaultRowHeight="12.7" x14ac:dyDescent="0.4"/>
  <cols>
    <col min="1" max="1" width="21" bestFit="1" customWidth="1"/>
    <col min="2" max="2" width="64.796875" bestFit="1" customWidth="1"/>
    <col min="3" max="3" width="26.19921875" bestFit="1" customWidth="1"/>
    <col min="4" max="4" width="19.6640625" bestFit="1" customWidth="1"/>
    <col min="5" max="5" width="14" bestFit="1" customWidth="1"/>
    <col min="6" max="6" width="14.19921875" bestFit="1" customWidth="1"/>
    <col min="7" max="7" width="17.265625" bestFit="1" customWidth="1"/>
    <col min="8" max="8" width="53.265625" bestFit="1" customWidth="1"/>
    <col min="9" max="9" width="17.6640625" bestFit="1" customWidth="1"/>
    <col min="10" max="10" width="11.265625" bestFit="1" customWidth="1"/>
    <col min="11" max="11" width="10.19921875" bestFit="1" customWidth="1"/>
    <col min="12" max="12" width="17.265625" bestFit="1" customWidth="1"/>
    <col min="13" max="13" width="14.265625" bestFit="1" customWidth="1"/>
    <col min="14" max="14" width="21.6640625" bestFit="1" customWidth="1"/>
    <col min="15" max="15" width="5.796875" bestFit="1" customWidth="1"/>
    <col min="16" max="16" width="16" bestFit="1" customWidth="1"/>
    <col min="17" max="17" width="18.265625" customWidth="1"/>
    <col min="18" max="18" width="14.19921875" bestFit="1" customWidth="1"/>
    <col min="19" max="19" width="14" bestFit="1" customWidth="1"/>
    <col min="20" max="20" width="14.796875" bestFit="1" customWidth="1"/>
    <col min="21" max="22" width="14.796875" customWidth="1"/>
    <col min="23" max="23" width="17.796875" bestFit="1" customWidth="1"/>
    <col min="24" max="24" width="55.19921875" bestFit="1" customWidth="1"/>
    <col min="25" max="25" width="13.265625" bestFit="1" customWidth="1"/>
    <col min="26" max="26" width="11.6640625" bestFit="1" customWidth="1"/>
  </cols>
  <sheetData>
    <row r="1" spans="1:24" x14ac:dyDescent="0.4">
      <c r="A1" s="16"/>
    </row>
    <row r="2" spans="1:24" ht="14.35" x14ac:dyDescent="0.5">
      <c r="A2" s="3" t="s">
        <v>226</v>
      </c>
      <c r="B2" s="66"/>
      <c r="C2" s="66"/>
      <c r="D2" s="66"/>
      <c r="E2" s="66"/>
      <c r="F2" s="66"/>
      <c r="G2" s="66"/>
      <c r="H2" s="66"/>
      <c r="I2" s="66"/>
      <c r="J2" s="66"/>
      <c r="K2" s="4"/>
      <c r="L2" s="66"/>
      <c r="M2" s="66"/>
      <c r="N2" s="66"/>
      <c r="O2" s="66"/>
      <c r="P2" s="67"/>
      <c r="Q2" s="67"/>
      <c r="R2" s="67"/>
      <c r="S2" s="67"/>
      <c r="T2" s="67"/>
      <c r="U2" s="67"/>
      <c r="V2" s="67"/>
      <c r="W2" s="67"/>
      <c r="X2" s="66"/>
    </row>
    <row r="3" spans="1:24" s="181" customFormat="1" ht="28.7" x14ac:dyDescent="0.4">
      <c r="A3" s="185" t="s">
        <v>34</v>
      </c>
      <c r="B3" s="185" t="s">
        <v>35</v>
      </c>
      <c r="C3" s="185" t="s">
        <v>36</v>
      </c>
      <c r="D3" s="185" t="s">
        <v>37</v>
      </c>
      <c r="E3" s="185" t="s">
        <v>38</v>
      </c>
      <c r="F3" s="186" t="s">
        <v>39</v>
      </c>
      <c r="G3" s="185" t="s">
        <v>40</v>
      </c>
      <c r="H3" s="185" t="s">
        <v>41</v>
      </c>
      <c r="I3" s="185" t="s">
        <v>42</v>
      </c>
      <c r="J3" s="185" t="s">
        <v>43</v>
      </c>
      <c r="K3" s="185" t="s">
        <v>44</v>
      </c>
      <c r="L3" s="185" t="s">
        <v>45</v>
      </c>
      <c r="M3" s="185" t="s">
        <v>46</v>
      </c>
      <c r="N3" s="185" t="s">
        <v>47</v>
      </c>
      <c r="O3" s="185" t="s">
        <v>48</v>
      </c>
      <c r="P3" s="185" t="s">
        <v>49</v>
      </c>
      <c r="Q3" s="185" t="s">
        <v>50</v>
      </c>
      <c r="R3" s="186" t="s">
        <v>51</v>
      </c>
      <c r="S3" s="186" t="s">
        <v>52</v>
      </c>
      <c r="T3" s="185" t="s">
        <v>53</v>
      </c>
      <c r="U3" s="185"/>
      <c r="V3" s="185" t="s">
        <v>221</v>
      </c>
      <c r="W3" s="185" t="s">
        <v>54</v>
      </c>
      <c r="X3" s="185" t="s">
        <v>55</v>
      </c>
    </row>
    <row r="4" spans="1:24" ht="14.35" x14ac:dyDescent="0.5">
      <c r="A4" s="34">
        <v>1</v>
      </c>
      <c r="B4" s="106" t="s">
        <v>227</v>
      </c>
      <c r="C4" s="35" t="s">
        <v>224</v>
      </c>
      <c r="D4" s="215" t="s">
        <v>299</v>
      </c>
      <c r="E4" s="36">
        <v>44957</v>
      </c>
      <c r="F4" s="37" t="s">
        <v>2</v>
      </c>
      <c r="G4" s="2"/>
      <c r="H4" s="38" t="s">
        <v>228</v>
      </c>
      <c r="I4" s="39">
        <v>998314</v>
      </c>
      <c r="J4" s="40" t="s">
        <v>2</v>
      </c>
      <c r="K4" s="69" t="s">
        <v>2</v>
      </c>
      <c r="L4" s="41" t="s">
        <v>56</v>
      </c>
      <c r="M4" s="41" t="s">
        <v>229</v>
      </c>
      <c r="N4" s="41" t="s">
        <v>2</v>
      </c>
      <c r="O4" s="42">
        <v>0</v>
      </c>
      <c r="P4" s="70">
        <v>113932320.73999999</v>
      </c>
      <c r="Q4" s="68">
        <v>0</v>
      </c>
      <c r="R4" s="68"/>
      <c r="S4" s="68"/>
      <c r="T4" s="68">
        <v>0</v>
      </c>
      <c r="U4" s="68"/>
      <c r="V4" s="68">
        <f>Q4+R4+S4</f>
        <v>0</v>
      </c>
      <c r="W4" s="70">
        <f t="shared" ref="W4:W5" si="0">+P4+Q4+R4+S4</f>
        <v>113932320.73999999</v>
      </c>
      <c r="X4" s="38" t="str">
        <f>H4</f>
        <v xml:space="preserve">Fee for research and development </v>
      </c>
    </row>
    <row r="5" spans="1:24" ht="14.35" x14ac:dyDescent="0.5">
      <c r="A5" s="34">
        <v>2</v>
      </c>
      <c r="B5" s="106" t="s">
        <v>227</v>
      </c>
      <c r="C5" s="35" t="s">
        <v>224</v>
      </c>
      <c r="D5" s="215" t="s">
        <v>300</v>
      </c>
      <c r="E5" s="36">
        <v>44957</v>
      </c>
      <c r="F5" s="37" t="s">
        <v>2</v>
      </c>
      <c r="G5" s="2"/>
      <c r="H5" s="38" t="s">
        <v>228</v>
      </c>
      <c r="I5" s="39">
        <v>998314</v>
      </c>
      <c r="J5" s="40" t="s">
        <v>2</v>
      </c>
      <c r="K5" s="69" t="s">
        <v>2</v>
      </c>
      <c r="L5" s="41" t="s">
        <v>56</v>
      </c>
      <c r="M5" s="41" t="s">
        <v>229</v>
      </c>
      <c r="N5" s="41" t="s">
        <v>2</v>
      </c>
      <c r="O5" s="42">
        <v>0</v>
      </c>
      <c r="P5" s="70">
        <v>1304765.9099999999</v>
      </c>
      <c r="Q5" s="68">
        <v>0</v>
      </c>
      <c r="R5" s="68"/>
      <c r="S5" s="68"/>
      <c r="T5" s="68">
        <v>0</v>
      </c>
      <c r="U5" s="68"/>
      <c r="V5" s="68">
        <f>Q5+R5+S5</f>
        <v>0</v>
      </c>
      <c r="W5" s="70">
        <f t="shared" si="0"/>
        <v>1304765.9099999999</v>
      </c>
      <c r="X5" s="38" t="str">
        <f>H5</f>
        <v xml:space="preserve">Fee for research and development </v>
      </c>
    </row>
    <row r="6" spans="1:24" x14ac:dyDescent="0.4">
      <c r="P6" s="5">
        <f>SUM(P4:P5)</f>
        <v>115237086.64999999</v>
      </c>
    </row>
    <row r="8" spans="1:24" ht="14.35" x14ac:dyDescent="0.5">
      <c r="A8" s="3" t="s">
        <v>200</v>
      </c>
      <c r="B8" s="66"/>
      <c r="C8" s="66"/>
      <c r="D8" s="66"/>
      <c r="E8" s="66"/>
      <c r="F8" s="66"/>
      <c r="G8" s="66"/>
      <c r="H8" s="66"/>
      <c r="I8" s="66"/>
      <c r="J8" s="66"/>
      <c r="K8" s="4"/>
      <c r="L8" s="66"/>
      <c r="M8" s="66"/>
      <c r="N8" s="66"/>
      <c r="O8" s="66"/>
      <c r="P8" s="67"/>
      <c r="Q8" s="67"/>
      <c r="R8" s="67"/>
      <c r="S8" s="67"/>
      <c r="T8" s="67"/>
      <c r="U8" s="67"/>
      <c r="V8" s="67"/>
      <c r="W8" s="67"/>
      <c r="X8" s="66"/>
    </row>
    <row r="9" spans="1:24" ht="28.7" x14ac:dyDescent="0.4">
      <c r="A9" s="110" t="s">
        <v>34</v>
      </c>
      <c r="B9" s="110" t="s">
        <v>35</v>
      </c>
      <c r="C9" s="110" t="s">
        <v>36</v>
      </c>
      <c r="D9" s="110" t="s">
        <v>37</v>
      </c>
      <c r="E9" s="110" t="s">
        <v>38</v>
      </c>
      <c r="F9" s="111" t="s">
        <v>39</v>
      </c>
      <c r="G9" s="110" t="s">
        <v>40</v>
      </c>
      <c r="H9" s="110" t="s">
        <v>41</v>
      </c>
      <c r="I9" s="110" t="s">
        <v>42</v>
      </c>
      <c r="J9" s="110" t="s">
        <v>43</v>
      </c>
      <c r="K9" s="110" t="s">
        <v>44</v>
      </c>
      <c r="L9" s="110" t="s">
        <v>45</v>
      </c>
      <c r="M9" s="110" t="s">
        <v>46</v>
      </c>
      <c r="N9" s="110" t="s">
        <v>47</v>
      </c>
      <c r="O9" s="110" t="s">
        <v>48</v>
      </c>
      <c r="P9" s="110" t="s">
        <v>49</v>
      </c>
      <c r="Q9" s="110" t="s">
        <v>50</v>
      </c>
      <c r="R9" s="111" t="s">
        <v>51</v>
      </c>
      <c r="S9" s="111" t="s">
        <v>52</v>
      </c>
      <c r="T9" s="110" t="s">
        <v>53</v>
      </c>
      <c r="U9" s="110"/>
      <c r="V9" s="110" t="s">
        <v>221</v>
      </c>
      <c r="W9" s="110" t="s">
        <v>54</v>
      </c>
      <c r="X9" s="110" t="s">
        <v>55</v>
      </c>
    </row>
    <row r="10" spans="1:24" ht="14.35" x14ac:dyDescent="0.5">
      <c r="A10" s="34">
        <v>1</v>
      </c>
      <c r="B10" s="187" t="s">
        <v>287</v>
      </c>
      <c r="C10" s="187" t="s">
        <v>288</v>
      </c>
      <c r="D10" s="187" t="s">
        <v>285</v>
      </c>
      <c r="E10" s="36">
        <v>44942</v>
      </c>
      <c r="F10" s="37" t="s">
        <v>2</v>
      </c>
      <c r="G10" s="2" t="s">
        <v>308</v>
      </c>
      <c r="H10" s="38" t="s">
        <v>289</v>
      </c>
      <c r="I10" s="39">
        <v>998599</v>
      </c>
      <c r="J10" s="40" t="s">
        <v>2</v>
      </c>
      <c r="K10" s="69" t="s">
        <v>2</v>
      </c>
      <c r="L10" s="41" t="s">
        <v>56</v>
      </c>
      <c r="M10" s="41" t="s">
        <v>57</v>
      </c>
      <c r="N10" s="41" t="s">
        <v>2</v>
      </c>
      <c r="O10" s="42">
        <v>0.18</v>
      </c>
      <c r="P10" s="68">
        <v>50000</v>
      </c>
      <c r="Q10" s="68">
        <f>+P10*O10</f>
        <v>9000</v>
      </c>
      <c r="R10" s="68">
        <v>0</v>
      </c>
      <c r="S10" s="68">
        <f>++R10</f>
        <v>0</v>
      </c>
      <c r="T10" s="68">
        <v>0</v>
      </c>
      <c r="U10" s="68"/>
      <c r="V10" s="68">
        <f t="shared" ref="V10:V11" si="1">Q10+R10+S10</f>
        <v>9000</v>
      </c>
      <c r="W10" s="70">
        <f t="shared" ref="W10:W11" si="2">+P10+Q10+R10+S10</f>
        <v>59000</v>
      </c>
      <c r="X10" s="38" t="str">
        <f t="shared" ref="X10:X11" si="3">H10</f>
        <v>Business Support Services For Q3 FY 22-23- HSN/SAC-998599</v>
      </c>
    </row>
    <row r="11" spans="1:24" ht="14.35" x14ac:dyDescent="0.5">
      <c r="A11" s="34">
        <v>2</v>
      </c>
      <c r="B11" s="187" t="s">
        <v>290</v>
      </c>
      <c r="C11" s="187" t="s">
        <v>291</v>
      </c>
      <c r="D11" s="103" t="s">
        <v>631</v>
      </c>
      <c r="E11" s="36">
        <v>44943</v>
      </c>
      <c r="F11" s="37" t="s">
        <v>2</v>
      </c>
      <c r="G11" s="2" t="s">
        <v>308</v>
      </c>
      <c r="H11" s="38" t="s">
        <v>289</v>
      </c>
      <c r="I11" s="39">
        <v>998599</v>
      </c>
      <c r="J11" s="40" t="s">
        <v>2</v>
      </c>
      <c r="K11" s="69" t="s">
        <v>2</v>
      </c>
      <c r="L11" s="41" t="s">
        <v>56</v>
      </c>
      <c r="M11" s="41" t="s">
        <v>57</v>
      </c>
      <c r="N11" s="41" t="s">
        <v>2</v>
      </c>
      <c r="O11" s="42">
        <v>0.18</v>
      </c>
      <c r="P11" s="68">
        <v>300000</v>
      </c>
      <c r="Q11" s="68">
        <f>+P11*O11</f>
        <v>54000</v>
      </c>
      <c r="R11" s="68">
        <v>0</v>
      </c>
      <c r="S11" s="68">
        <f>++R11</f>
        <v>0</v>
      </c>
      <c r="T11" s="68">
        <v>0</v>
      </c>
      <c r="U11" s="68"/>
      <c r="V11" s="68">
        <f t="shared" si="1"/>
        <v>54000</v>
      </c>
      <c r="W11" s="70">
        <f t="shared" si="2"/>
        <v>354000</v>
      </c>
      <c r="X11" s="38" t="str">
        <f t="shared" si="3"/>
        <v>Business Support Services For Q3 FY 22-23- HSN/SAC-998599</v>
      </c>
    </row>
    <row r="12" spans="1:24" ht="14.35" x14ac:dyDescent="0.5">
      <c r="A12" s="34">
        <v>3</v>
      </c>
      <c r="B12" s="187" t="s">
        <v>309</v>
      </c>
      <c r="C12" s="187" t="s">
        <v>292</v>
      </c>
      <c r="D12" s="187" t="s">
        <v>286</v>
      </c>
      <c r="E12" s="36">
        <v>44943</v>
      </c>
      <c r="F12" s="37" t="s">
        <v>2</v>
      </c>
      <c r="G12" s="2" t="s">
        <v>310</v>
      </c>
      <c r="H12" s="38" t="s">
        <v>289</v>
      </c>
      <c r="I12" s="39">
        <v>998599</v>
      </c>
      <c r="J12" s="40" t="s">
        <v>2</v>
      </c>
      <c r="K12" s="69" t="s">
        <v>2</v>
      </c>
      <c r="L12" s="41" t="s">
        <v>56</v>
      </c>
      <c r="M12" s="41" t="s">
        <v>57</v>
      </c>
      <c r="N12" s="41" t="s">
        <v>2</v>
      </c>
      <c r="O12" s="42">
        <v>0.18</v>
      </c>
      <c r="P12" s="68">
        <v>250000</v>
      </c>
      <c r="Q12" s="68">
        <f>+P12*O12</f>
        <v>45000</v>
      </c>
      <c r="R12" s="68">
        <v>0</v>
      </c>
      <c r="S12" s="68">
        <f t="shared" ref="S12" si="4">++R12</f>
        <v>0</v>
      </c>
      <c r="T12" s="68">
        <v>0</v>
      </c>
      <c r="U12" s="68"/>
      <c r="V12" s="68">
        <f t="shared" ref="V12:V13" si="5">Q12+R12+S12</f>
        <v>45000</v>
      </c>
      <c r="W12" s="70">
        <f t="shared" ref="W12:W13" si="6">+P12+Q12+R12+S12</f>
        <v>295000</v>
      </c>
      <c r="X12" s="38" t="str">
        <f t="shared" ref="X12:X16" si="7">H12</f>
        <v>Business Support Services For Q3 FY 22-23- HSN/SAC-998599</v>
      </c>
    </row>
    <row r="13" spans="1:24" ht="28.7" x14ac:dyDescent="0.5">
      <c r="A13" s="34">
        <v>4</v>
      </c>
      <c r="B13" t="s">
        <v>199</v>
      </c>
      <c r="C13" s="35" t="s">
        <v>74</v>
      </c>
      <c r="D13" s="103" t="s">
        <v>294</v>
      </c>
      <c r="E13" s="36">
        <v>44944</v>
      </c>
      <c r="F13" s="37" t="s">
        <v>2</v>
      </c>
      <c r="G13" s="2" t="s">
        <v>58</v>
      </c>
      <c r="H13" s="189" t="s">
        <v>131</v>
      </c>
      <c r="I13" s="190">
        <v>997212</v>
      </c>
      <c r="J13" s="40" t="s">
        <v>2</v>
      </c>
      <c r="K13" s="69" t="s">
        <v>2</v>
      </c>
      <c r="L13" s="41" t="s">
        <v>56</v>
      </c>
      <c r="M13" s="41" t="s">
        <v>57</v>
      </c>
      <c r="N13" s="41" t="s">
        <v>2</v>
      </c>
      <c r="O13" s="42">
        <v>0.18</v>
      </c>
      <c r="P13" s="68">
        <v>25000</v>
      </c>
      <c r="Q13" s="68"/>
      <c r="R13" s="68">
        <f>+P13*9%</f>
        <v>2250</v>
      </c>
      <c r="S13" s="68">
        <f>+P13*9%</f>
        <v>2250</v>
      </c>
      <c r="T13" s="68"/>
      <c r="U13" s="68"/>
      <c r="V13" s="68">
        <f t="shared" si="5"/>
        <v>4500</v>
      </c>
      <c r="W13" s="70">
        <f t="shared" si="6"/>
        <v>29500</v>
      </c>
      <c r="X13" s="189" t="str">
        <f t="shared" si="7"/>
        <v>Lease Rent as per Sub Lease Agreement dated June 1, 2022             (SAC 997212)</v>
      </c>
    </row>
    <row r="14" spans="1:24" ht="28.7" x14ac:dyDescent="0.5">
      <c r="A14" s="34">
        <v>5</v>
      </c>
      <c r="B14" s="106" t="s">
        <v>95</v>
      </c>
      <c r="C14" s="35" t="s">
        <v>96</v>
      </c>
      <c r="D14" s="103" t="s">
        <v>295</v>
      </c>
      <c r="E14" s="36">
        <v>44949</v>
      </c>
      <c r="F14" s="37" t="s">
        <v>2</v>
      </c>
      <c r="G14" s="2" t="s">
        <v>58</v>
      </c>
      <c r="H14" s="189" t="s">
        <v>131</v>
      </c>
      <c r="I14" s="190">
        <v>997212</v>
      </c>
      <c r="J14" s="40" t="s">
        <v>2</v>
      </c>
      <c r="K14" s="69" t="s">
        <v>2</v>
      </c>
      <c r="L14" s="41" t="s">
        <v>56</v>
      </c>
      <c r="M14" s="41" t="s">
        <v>57</v>
      </c>
      <c r="N14" s="41" t="s">
        <v>2</v>
      </c>
      <c r="O14" s="42">
        <v>0.18</v>
      </c>
      <c r="P14" s="68">
        <v>25000</v>
      </c>
      <c r="Q14" s="68"/>
      <c r="R14" s="68">
        <f>+P14*9%</f>
        <v>2250</v>
      </c>
      <c r="S14" s="68">
        <f>+P14*9%</f>
        <v>2250</v>
      </c>
      <c r="T14" s="68"/>
      <c r="U14" s="68"/>
      <c r="V14" s="68">
        <f t="shared" ref="V14:V16" si="8">Q14+R14+S14</f>
        <v>4500</v>
      </c>
      <c r="W14" s="70">
        <f t="shared" ref="W14:W16" si="9">+P14+Q14+R14+S14</f>
        <v>29500</v>
      </c>
      <c r="X14" s="189" t="str">
        <f t="shared" si="7"/>
        <v>Lease Rent as per Sub Lease Agreement dated June 1, 2022             (SAC 997212)</v>
      </c>
    </row>
    <row r="15" spans="1:24" ht="28.7" x14ac:dyDescent="0.5">
      <c r="A15" s="34">
        <v>6</v>
      </c>
      <c r="B15" s="106" t="s">
        <v>222</v>
      </c>
      <c r="C15" s="35" t="s">
        <v>224</v>
      </c>
      <c r="D15" s="215" t="s">
        <v>296</v>
      </c>
      <c r="E15" s="36">
        <v>44944</v>
      </c>
      <c r="F15" s="37" t="s">
        <v>2</v>
      </c>
      <c r="G15" s="2" t="s">
        <v>58</v>
      </c>
      <c r="H15" s="189" t="s">
        <v>131</v>
      </c>
      <c r="I15" s="190">
        <v>997212</v>
      </c>
      <c r="J15" s="40" t="s">
        <v>2</v>
      </c>
      <c r="K15" s="69" t="s">
        <v>2</v>
      </c>
      <c r="L15" s="41" t="s">
        <v>56</v>
      </c>
      <c r="M15" s="41" t="s">
        <v>57</v>
      </c>
      <c r="N15" s="41" t="s">
        <v>2</v>
      </c>
      <c r="O15" s="42">
        <v>0.18</v>
      </c>
      <c r="P15" s="68">
        <v>25000</v>
      </c>
      <c r="Q15" s="68"/>
      <c r="R15" s="68">
        <f>+P15*9%</f>
        <v>2250</v>
      </c>
      <c r="S15" s="68">
        <f>+P15*9%</f>
        <v>2250</v>
      </c>
      <c r="T15" s="68"/>
      <c r="U15" s="68"/>
      <c r="V15" s="68">
        <f t="shared" si="8"/>
        <v>4500</v>
      </c>
      <c r="W15" s="70">
        <f t="shared" si="9"/>
        <v>29500</v>
      </c>
      <c r="X15" s="189" t="str">
        <f t="shared" si="7"/>
        <v>Lease Rent as per Sub Lease Agreement dated June 1, 2022             (SAC 997212)</v>
      </c>
    </row>
    <row r="16" spans="1:24" ht="28.7" x14ac:dyDescent="0.5">
      <c r="A16" s="34">
        <v>7</v>
      </c>
      <c r="B16" s="106" t="s">
        <v>298</v>
      </c>
      <c r="C16" s="35" t="s">
        <v>224</v>
      </c>
      <c r="D16" s="215" t="s">
        <v>297</v>
      </c>
      <c r="E16" s="36">
        <v>44944</v>
      </c>
      <c r="F16" s="37" t="s">
        <v>2</v>
      </c>
      <c r="G16" s="2" t="s">
        <v>58</v>
      </c>
      <c r="H16" s="189" t="s">
        <v>131</v>
      </c>
      <c r="I16" s="190">
        <v>997212</v>
      </c>
      <c r="J16" s="40" t="s">
        <v>2</v>
      </c>
      <c r="K16" s="69" t="s">
        <v>2</v>
      </c>
      <c r="L16" s="41" t="s">
        <v>56</v>
      </c>
      <c r="M16" s="41" t="s">
        <v>57</v>
      </c>
      <c r="N16" s="41" t="s">
        <v>2</v>
      </c>
      <c r="O16" s="42">
        <v>0.18</v>
      </c>
      <c r="P16" s="68">
        <v>25000</v>
      </c>
      <c r="Q16" s="68"/>
      <c r="R16" s="68">
        <f>+P16*9%</f>
        <v>2250</v>
      </c>
      <c r="S16" s="68">
        <f>+P16*9%</f>
        <v>2250</v>
      </c>
      <c r="T16" s="68"/>
      <c r="U16" s="68"/>
      <c r="V16" s="68">
        <f t="shared" si="8"/>
        <v>4500</v>
      </c>
      <c r="W16" s="70">
        <f t="shared" si="9"/>
        <v>29500</v>
      </c>
      <c r="X16" s="189" t="str">
        <f t="shared" si="7"/>
        <v>Lease Rent as per Sub Lease Agreement dated June 1, 2022             (SAC 997212)</v>
      </c>
    </row>
    <row r="17" spans="1:26" ht="14.35" x14ac:dyDescent="0.5">
      <c r="A17" s="34"/>
      <c r="B17" s="106"/>
      <c r="C17" s="35"/>
      <c r="D17" s="103"/>
      <c r="E17" s="36"/>
      <c r="F17" s="37"/>
      <c r="G17" s="2"/>
      <c r="H17" s="38"/>
      <c r="I17" s="39"/>
      <c r="J17" s="40"/>
      <c r="K17" s="69"/>
      <c r="L17" s="41"/>
      <c r="M17" s="41"/>
      <c r="N17" s="41"/>
      <c r="O17" s="42"/>
      <c r="P17" s="68"/>
      <c r="Q17" s="68"/>
      <c r="R17" s="68"/>
      <c r="S17" s="68"/>
      <c r="T17" s="68"/>
      <c r="U17" s="68"/>
      <c r="V17" s="68"/>
      <c r="W17" s="70"/>
      <c r="X17" s="38"/>
    </row>
    <row r="18" spans="1:26" s="48" customFormat="1" ht="14.35" x14ac:dyDescent="0.5">
      <c r="A18" s="54" t="s">
        <v>81</v>
      </c>
      <c r="B18" s="55"/>
      <c r="C18" s="56"/>
      <c r="D18" s="73"/>
      <c r="E18" s="57"/>
      <c r="F18" s="58"/>
      <c r="G18" s="55"/>
      <c r="H18" s="59"/>
      <c r="I18" s="60"/>
      <c r="J18" s="61"/>
      <c r="K18" s="74"/>
      <c r="L18" s="62"/>
      <c r="M18" s="62"/>
      <c r="N18" s="62"/>
      <c r="O18" s="63"/>
      <c r="P18" s="75">
        <f t="shared" ref="P18:W18" si="10">SUM(P10:P17)</f>
        <v>700000</v>
      </c>
      <c r="Q18" s="75">
        <f t="shared" si="10"/>
        <v>108000</v>
      </c>
      <c r="R18" s="75">
        <f t="shared" si="10"/>
        <v>9000</v>
      </c>
      <c r="S18" s="75">
        <f t="shared" si="10"/>
        <v>9000</v>
      </c>
      <c r="T18" s="75">
        <f t="shared" si="10"/>
        <v>0</v>
      </c>
      <c r="U18" s="75">
        <f t="shared" si="10"/>
        <v>0</v>
      </c>
      <c r="V18" s="75">
        <f t="shared" si="10"/>
        <v>126000</v>
      </c>
      <c r="W18" s="75">
        <f t="shared" si="10"/>
        <v>826000</v>
      </c>
      <c r="X18" s="64"/>
    </row>
    <row r="19" spans="1:26" s="48" customFormat="1" ht="14.35" x14ac:dyDescent="0.5">
      <c r="A19" s="121"/>
      <c r="B19" s="122"/>
      <c r="C19" s="123"/>
      <c r="D19" s="124"/>
      <c r="E19" s="125"/>
      <c r="F19" s="126"/>
      <c r="G19" s="122"/>
      <c r="H19" s="127"/>
      <c r="I19" s="128"/>
      <c r="J19" s="129"/>
      <c r="K19" s="130"/>
      <c r="L19" s="131"/>
      <c r="M19" s="131"/>
      <c r="N19" s="131"/>
      <c r="O19" s="132"/>
      <c r="P19" s="133"/>
      <c r="Q19" s="133"/>
      <c r="R19" s="133"/>
      <c r="S19" s="133"/>
      <c r="T19" s="133"/>
      <c r="U19" s="133"/>
      <c r="V19" s="133"/>
      <c r="W19" s="133"/>
      <c r="X19" s="134"/>
    </row>
    <row r="20" spans="1:26" ht="14.35" x14ac:dyDescent="0.5">
      <c r="A20" s="3" t="s">
        <v>201</v>
      </c>
      <c r="B20" s="66"/>
      <c r="C20" s="66"/>
      <c r="D20" s="66"/>
      <c r="E20" s="66"/>
      <c r="F20" s="66"/>
      <c r="G20" s="66"/>
      <c r="H20" s="66"/>
      <c r="I20" s="66"/>
      <c r="J20" s="66"/>
      <c r="K20" s="4"/>
      <c r="L20" s="66"/>
      <c r="M20" s="66"/>
      <c r="N20" s="66"/>
      <c r="O20" s="66"/>
      <c r="P20" s="67"/>
      <c r="Q20" s="67"/>
      <c r="R20" s="67"/>
      <c r="S20" s="67"/>
      <c r="T20" s="67"/>
      <c r="U20" s="67"/>
      <c r="V20" s="67"/>
      <c r="W20" s="67"/>
      <c r="X20" s="66"/>
    </row>
    <row r="21" spans="1:26" s="181" customFormat="1" ht="28.7" x14ac:dyDescent="0.4">
      <c r="A21" s="185" t="s">
        <v>34</v>
      </c>
      <c r="B21" s="185" t="s">
        <v>35</v>
      </c>
      <c r="C21" s="185" t="s">
        <v>36</v>
      </c>
      <c r="D21" s="185" t="s">
        <v>37</v>
      </c>
      <c r="E21" s="185" t="s">
        <v>38</v>
      </c>
      <c r="F21" s="186" t="s">
        <v>39</v>
      </c>
      <c r="G21" s="185" t="s">
        <v>40</v>
      </c>
      <c r="H21" s="185" t="s">
        <v>41</v>
      </c>
      <c r="I21" s="185" t="s">
        <v>42</v>
      </c>
      <c r="J21" s="185" t="s">
        <v>43</v>
      </c>
      <c r="K21" s="185" t="s">
        <v>44</v>
      </c>
      <c r="L21" s="185" t="s">
        <v>45</v>
      </c>
      <c r="M21" s="185" t="s">
        <v>46</v>
      </c>
      <c r="N21" s="185" t="s">
        <v>47</v>
      </c>
      <c r="O21" s="185" t="s">
        <v>48</v>
      </c>
      <c r="P21" s="185" t="s">
        <v>49</v>
      </c>
      <c r="Q21" s="185" t="s">
        <v>50</v>
      </c>
      <c r="R21" s="186" t="s">
        <v>51</v>
      </c>
      <c r="S21" s="186" t="s">
        <v>52</v>
      </c>
      <c r="T21" s="185" t="s">
        <v>53</v>
      </c>
      <c r="U21" s="185"/>
      <c r="V21" s="185"/>
      <c r="W21" s="185" t="s">
        <v>54</v>
      </c>
      <c r="X21" s="185" t="s">
        <v>55</v>
      </c>
    </row>
    <row r="22" spans="1:26" ht="14.35" x14ac:dyDescent="0.5">
      <c r="A22" s="34"/>
      <c r="B22" s="106"/>
      <c r="C22" s="35"/>
      <c r="D22" s="103"/>
      <c r="E22" s="36"/>
      <c r="F22" s="37"/>
      <c r="G22" s="2"/>
      <c r="H22" s="38"/>
      <c r="I22" s="39"/>
      <c r="J22" s="40"/>
      <c r="K22" s="69"/>
      <c r="L22" s="41"/>
      <c r="M22" s="41"/>
      <c r="N22" s="41"/>
      <c r="O22" s="42"/>
      <c r="P22" s="68"/>
      <c r="Q22" s="68"/>
      <c r="R22" s="68"/>
      <c r="S22" s="68"/>
      <c r="T22" s="68"/>
      <c r="U22" s="68"/>
      <c r="V22" s="68"/>
      <c r="W22" s="70"/>
      <c r="X22" s="38"/>
    </row>
    <row r="23" spans="1:26" x14ac:dyDescent="0.4">
      <c r="Q23" s="5"/>
      <c r="R23" s="5"/>
      <c r="S23" s="5"/>
    </row>
    <row r="24" spans="1:26" x14ac:dyDescent="0.4">
      <c r="P24" s="136"/>
      <c r="Q24" s="136"/>
      <c r="R24" s="136"/>
      <c r="S24" s="136"/>
    </row>
    <row r="27" spans="1:26" x14ac:dyDescent="0.4">
      <c r="A27" s="16"/>
      <c r="P27" s="408" t="s">
        <v>73</v>
      </c>
      <c r="Q27" s="408"/>
      <c r="R27" s="408"/>
      <c r="S27" s="408"/>
    </row>
    <row r="28" spans="1:26" ht="14.35" x14ac:dyDescent="0.5">
      <c r="P28" s="1" t="s">
        <v>27</v>
      </c>
      <c r="Q28" s="1" t="s">
        <v>28</v>
      </c>
      <c r="R28" s="1" t="s">
        <v>29</v>
      </c>
      <c r="S28" s="1" t="s">
        <v>30</v>
      </c>
    </row>
    <row r="29" spans="1:26" x14ac:dyDescent="0.4">
      <c r="P29" s="2" t="s">
        <v>31</v>
      </c>
      <c r="Q29" s="52">
        <v>108000</v>
      </c>
      <c r="R29" s="52">
        <v>9001.1299999999992</v>
      </c>
      <c r="S29" s="52">
        <v>9001</v>
      </c>
    </row>
    <row r="30" spans="1:26" ht="14.35" x14ac:dyDescent="0.5">
      <c r="P30" s="2" t="s">
        <v>32</v>
      </c>
      <c r="Q30" s="52">
        <f>-Q18-Q22</f>
        <v>-108000</v>
      </c>
      <c r="R30" s="52">
        <f t="shared" ref="R30:S30" si="11">-R18-R22</f>
        <v>-9000</v>
      </c>
      <c r="S30" s="52">
        <f t="shared" si="11"/>
        <v>-9000</v>
      </c>
      <c r="W30" s="3"/>
      <c r="X30" s="71"/>
      <c r="Y30" s="71"/>
      <c r="Z30" s="71"/>
    </row>
    <row r="31" spans="1:26" ht="38.25" customHeight="1" x14ac:dyDescent="0.5">
      <c r="P31" s="1" t="s">
        <v>33</v>
      </c>
      <c r="Q31" s="53">
        <f>+Q29+Q30</f>
        <v>0</v>
      </c>
      <c r="R31" s="53">
        <f t="shared" ref="R31:S31" si="12">+R29+R30</f>
        <v>1.1299999999991996</v>
      </c>
      <c r="S31" s="53">
        <f t="shared" si="12"/>
        <v>1</v>
      </c>
      <c r="W31" s="51"/>
      <c r="X31" s="409"/>
      <c r="Y31" s="409"/>
      <c r="Z31" s="409"/>
    </row>
    <row r="32" spans="1:26" ht="14.35" x14ac:dyDescent="0.5">
      <c r="P32" s="3"/>
      <c r="Q32" s="71"/>
      <c r="R32" s="71"/>
      <c r="S32" s="71"/>
    </row>
    <row r="44" spans="22:22" x14ac:dyDescent="0.4">
      <c r="V44" s="48"/>
    </row>
  </sheetData>
  <mergeCells count="2">
    <mergeCell ref="P27:S27"/>
    <mergeCell ref="X31:Z31"/>
  </mergeCells>
  <phoneticPr fontId="46"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E9B6A-187F-413A-A13C-0AD3095DAD7D}">
  <dimension ref="A1:S62"/>
  <sheetViews>
    <sheetView topLeftCell="A51" zoomScaleNormal="100" workbookViewId="0">
      <selection activeCell="T2" sqref="T2:X6"/>
    </sheetView>
  </sheetViews>
  <sheetFormatPr defaultRowHeight="12.7" x14ac:dyDescent="0.4"/>
  <cols>
    <col min="1" max="1" width="18.796875" bestFit="1" customWidth="1"/>
    <col min="2" max="2" width="8" bestFit="1" customWidth="1"/>
    <col min="3" max="3" width="8.265625" bestFit="1" customWidth="1"/>
    <col min="4" max="4" width="74.265625" bestFit="1" customWidth="1"/>
    <col min="5" max="6" width="19.265625" bestFit="1" customWidth="1"/>
    <col min="7" max="7" width="7.6640625" bestFit="1" customWidth="1"/>
    <col min="8" max="8" width="16" bestFit="1" customWidth="1"/>
    <col min="9" max="9" width="7.265625" bestFit="1" customWidth="1"/>
    <col min="10" max="10" width="10.796875" bestFit="1" customWidth="1"/>
    <col min="18" max="18" width="20.265625" bestFit="1" customWidth="1"/>
    <col min="19" max="19" width="16.19921875" bestFit="1" customWidth="1"/>
  </cols>
  <sheetData>
    <row r="1" spans="1:9" s="66" customFormat="1" ht="28.7" x14ac:dyDescent="0.4">
      <c r="A1" s="112" t="s">
        <v>136</v>
      </c>
      <c r="B1" s="112" t="s">
        <v>137</v>
      </c>
      <c r="C1" s="113" t="s">
        <v>138</v>
      </c>
      <c r="D1" s="113" t="s">
        <v>139</v>
      </c>
      <c r="E1" s="114" t="s">
        <v>140</v>
      </c>
      <c r="F1" s="114" t="s">
        <v>141</v>
      </c>
      <c r="G1" s="137" t="s">
        <v>142</v>
      </c>
      <c r="H1" s="137" t="s">
        <v>143</v>
      </c>
      <c r="I1" s="137" t="s">
        <v>144</v>
      </c>
    </row>
    <row r="2" spans="1:9" s="66" customFormat="1" ht="14.35" x14ac:dyDescent="0.5">
      <c r="A2" s="115" t="s">
        <v>145</v>
      </c>
      <c r="B2" s="116" t="s">
        <v>146</v>
      </c>
      <c r="C2" s="115">
        <v>1</v>
      </c>
      <c r="D2" s="118" t="s">
        <v>147</v>
      </c>
      <c r="E2" s="117" t="s">
        <v>148</v>
      </c>
      <c r="F2" s="117" t="s">
        <v>148</v>
      </c>
      <c r="G2" s="138" t="s">
        <v>149</v>
      </c>
      <c r="H2" s="138" t="s">
        <v>150</v>
      </c>
      <c r="I2" s="138" t="s">
        <v>149</v>
      </c>
    </row>
    <row r="3" spans="1:9" s="66" customFormat="1" ht="14.35" x14ac:dyDescent="0.5">
      <c r="A3" s="115" t="s">
        <v>145</v>
      </c>
      <c r="B3" s="116" t="s">
        <v>146</v>
      </c>
      <c r="C3" s="115">
        <v>1</v>
      </c>
      <c r="D3" s="118" t="s">
        <v>147</v>
      </c>
      <c r="E3" s="117" t="s">
        <v>151</v>
      </c>
      <c r="F3" s="117" t="s">
        <v>152</v>
      </c>
      <c r="G3" s="138" t="s">
        <v>153</v>
      </c>
      <c r="H3" s="138" t="s">
        <v>150</v>
      </c>
      <c r="I3" s="138" t="s">
        <v>153</v>
      </c>
    </row>
    <row r="4" spans="1:9" s="66" customFormat="1" ht="14.35" x14ac:dyDescent="0.5">
      <c r="A4" s="115" t="s">
        <v>145</v>
      </c>
      <c r="B4" s="116" t="s">
        <v>146</v>
      </c>
      <c r="C4" s="115">
        <v>1</v>
      </c>
      <c r="D4" s="118" t="s">
        <v>147</v>
      </c>
      <c r="E4" s="117" t="s">
        <v>154</v>
      </c>
      <c r="F4" s="117" t="s">
        <v>155</v>
      </c>
      <c r="G4" s="138" t="s">
        <v>156</v>
      </c>
      <c r="H4" s="138" t="s">
        <v>150</v>
      </c>
      <c r="I4" s="138" t="s">
        <v>156</v>
      </c>
    </row>
    <row r="5" spans="1:9" s="66" customFormat="1" ht="14.35" x14ac:dyDescent="0.5">
      <c r="A5" s="115" t="s">
        <v>145</v>
      </c>
      <c r="B5" s="116" t="s">
        <v>146</v>
      </c>
      <c r="C5" s="115" t="s">
        <v>153</v>
      </c>
      <c r="D5" s="119" t="s">
        <v>157</v>
      </c>
      <c r="E5" s="117" t="s">
        <v>158</v>
      </c>
      <c r="F5" s="117" t="s">
        <v>159</v>
      </c>
      <c r="G5" s="138" t="s">
        <v>153</v>
      </c>
      <c r="H5" s="138" t="s">
        <v>150</v>
      </c>
      <c r="I5" s="138" t="s">
        <v>153</v>
      </c>
    </row>
    <row r="6" spans="1:9" s="66" customFormat="1" ht="14.35" x14ac:dyDescent="0.5">
      <c r="A6" s="115" t="s">
        <v>145</v>
      </c>
      <c r="B6" s="116" t="s">
        <v>146</v>
      </c>
      <c r="C6" s="115">
        <v>7</v>
      </c>
      <c r="D6" s="118" t="s">
        <v>160</v>
      </c>
      <c r="E6" s="120" t="s">
        <v>161</v>
      </c>
      <c r="F6" s="120" t="s">
        <v>162</v>
      </c>
      <c r="G6" s="138" t="s">
        <v>153</v>
      </c>
      <c r="H6" s="138" t="s">
        <v>150</v>
      </c>
      <c r="I6" s="138" t="s">
        <v>153</v>
      </c>
    </row>
    <row r="7" spans="1:9" s="66" customFormat="1" ht="14.35" x14ac:dyDescent="0.5">
      <c r="A7" s="115" t="s">
        <v>145</v>
      </c>
      <c r="B7" s="116" t="s">
        <v>146</v>
      </c>
      <c r="C7" s="115" t="s">
        <v>163</v>
      </c>
      <c r="D7" s="118" t="s">
        <v>164</v>
      </c>
      <c r="E7" s="117" t="s">
        <v>165</v>
      </c>
      <c r="F7" s="117" t="s">
        <v>165</v>
      </c>
      <c r="G7" s="138" t="s">
        <v>149</v>
      </c>
      <c r="H7" s="135" t="s">
        <v>150</v>
      </c>
      <c r="I7" s="138" t="s">
        <v>149</v>
      </c>
    </row>
    <row r="8" spans="1:9" s="66" customFormat="1" ht="14.35" x14ac:dyDescent="0.5">
      <c r="A8" s="115" t="s">
        <v>145</v>
      </c>
      <c r="B8" s="116" t="s">
        <v>146</v>
      </c>
      <c r="C8" s="115" t="s">
        <v>163</v>
      </c>
      <c r="D8" s="118" t="s">
        <v>164</v>
      </c>
      <c r="E8" s="117" t="s">
        <v>166</v>
      </c>
      <c r="F8" s="117" t="s">
        <v>167</v>
      </c>
      <c r="G8" s="138" t="s">
        <v>168</v>
      </c>
      <c r="H8" s="138" t="s">
        <v>150</v>
      </c>
      <c r="I8" s="138" t="s">
        <v>168</v>
      </c>
    </row>
    <row r="9" spans="1:9" s="66" customFormat="1" ht="14.35" x14ac:dyDescent="0.5">
      <c r="A9" s="115" t="s">
        <v>145</v>
      </c>
      <c r="B9" s="116" t="s">
        <v>169</v>
      </c>
      <c r="C9" s="115">
        <v>1</v>
      </c>
      <c r="D9" s="118" t="s">
        <v>147</v>
      </c>
      <c r="E9" s="117" t="s">
        <v>170</v>
      </c>
      <c r="F9" s="117" t="s">
        <v>170</v>
      </c>
      <c r="G9" s="138" t="s">
        <v>149</v>
      </c>
      <c r="H9" s="138" t="s">
        <v>150</v>
      </c>
      <c r="I9" s="138">
        <v>1</v>
      </c>
    </row>
    <row r="10" spans="1:9" s="66" customFormat="1" ht="14.35" x14ac:dyDescent="0.5">
      <c r="A10" s="115" t="s">
        <v>145</v>
      </c>
      <c r="B10" s="116" t="s">
        <v>169</v>
      </c>
      <c r="C10" s="115">
        <v>1</v>
      </c>
      <c r="D10" s="118" t="s">
        <v>147</v>
      </c>
      <c r="E10" s="117" t="s">
        <v>171</v>
      </c>
      <c r="F10" s="117" t="s">
        <v>172</v>
      </c>
      <c r="G10" s="138" t="s">
        <v>153</v>
      </c>
      <c r="H10" s="138" t="s">
        <v>150</v>
      </c>
      <c r="I10" s="138">
        <v>2</v>
      </c>
    </row>
    <row r="11" spans="1:9" s="66" customFormat="1" ht="14.35" x14ac:dyDescent="0.5">
      <c r="A11" s="115" t="s">
        <v>145</v>
      </c>
      <c r="B11" s="116" t="s">
        <v>169</v>
      </c>
      <c r="C11" s="115">
        <v>1</v>
      </c>
      <c r="D11" s="118" t="s">
        <v>147</v>
      </c>
      <c r="E11" s="117" t="s">
        <v>173</v>
      </c>
      <c r="F11" s="117" t="s">
        <v>173</v>
      </c>
      <c r="G11" s="138" t="s">
        <v>149</v>
      </c>
      <c r="H11" s="138" t="s">
        <v>150</v>
      </c>
      <c r="I11" s="138" t="s">
        <v>149</v>
      </c>
    </row>
    <row r="12" spans="1:9" s="66" customFormat="1" ht="14.35" x14ac:dyDescent="0.5">
      <c r="A12" s="115" t="s">
        <v>145</v>
      </c>
      <c r="B12" s="116" t="s">
        <v>169</v>
      </c>
      <c r="C12" s="115" t="s">
        <v>153</v>
      </c>
      <c r="D12" s="119" t="s">
        <v>157</v>
      </c>
      <c r="E12" s="117" t="s">
        <v>174</v>
      </c>
      <c r="F12" s="117" t="s">
        <v>175</v>
      </c>
      <c r="G12" s="138" t="s">
        <v>153</v>
      </c>
      <c r="H12" s="138" t="s">
        <v>150</v>
      </c>
      <c r="I12" s="138">
        <v>2</v>
      </c>
    </row>
    <row r="13" spans="1:9" s="66" customFormat="1" ht="14.35" x14ac:dyDescent="0.5">
      <c r="A13" s="115" t="s">
        <v>145</v>
      </c>
      <c r="B13" s="116" t="s">
        <v>169</v>
      </c>
      <c r="C13" s="115">
        <v>7</v>
      </c>
      <c r="D13" s="118" t="s">
        <v>160</v>
      </c>
      <c r="E13" s="120" t="s">
        <v>176</v>
      </c>
      <c r="F13" s="120" t="s">
        <v>177</v>
      </c>
      <c r="G13" s="138" t="s">
        <v>153</v>
      </c>
      <c r="H13" s="138" t="s">
        <v>150</v>
      </c>
      <c r="I13" s="138">
        <v>2</v>
      </c>
    </row>
    <row r="14" spans="1:9" s="66" customFormat="1" ht="14.35" x14ac:dyDescent="0.5">
      <c r="A14" s="115" t="s">
        <v>145</v>
      </c>
      <c r="B14" s="116" t="s">
        <v>178</v>
      </c>
      <c r="C14" s="115">
        <v>1</v>
      </c>
      <c r="D14" s="118" t="s">
        <v>147</v>
      </c>
      <c r="E14" s="117" t="s">
        <v>133</v>
      </c>
      <c r="F14" s="117" t="s">
        <v>135</v>
      </c>
      <c r="G14" s="138" t="s">
        <v>153</v>
      </c>
      <c r="H14" s="138" t="s">
        <v>150</v>
      </c>
      <c r="I14" s="138" t="s">
        <v>153</v>
      </c>
    </row>
    <row r="15" spans="1:9" s="66" customFormat="1" ht="14.35" x14ac:dyDescent="0.5">
      <c r="A15" s="115" t="s">
        <v>145</v>
      </c>
      <c r="B15" s="116" t="s">
        <v>178</v>
      </c>
      <c r="C15" s="115">
        <v>1</v>
      </c>
      <c r="D15" s="118" t="s">
        <v>147</v>
      </c>
      <c r="E15" s="117" t="s">
        <v>132</v>
      </c>
      <c r="F15" s="117" t="s">
        <v>134</v>
      </c>
      <c r="G15" s="138" t="s">
        <v>153</v>
      </c>
      <c r="H15" s="138" t="s">
        <v>150</v>
      </c>
      <c r="I15" s="138">
        <v>2</v>
      </c>
    </row>
    <row r="16" spans="1:9" s="66" customFormat="1" ht="14.35" x14ac:dyDescent="0.5">
      <c r="A16" s="115" t="s">
        <v>145</v>
      </c>
      <c r="B16" s="116" t="s">
        <v>178</v>
      </c>
      <c r="C16" s="115" t="s">
        <v>153</v>
      </c>
      <c r="D16" s="119" t="s">
        <v>157</v>
      </c>
      <c r="E16" s="117" t="s">
        <v>179</v>
      </c>
      <c r="F16" s="117" t="s">
        <v>180</v>
      </c>
      <c r="G16" s="138" t="s">
        <v>181</v>
      </c>
      <c r="H16" s="138" t="s">
        <v>150</v>
      </c>
      <c r="I16" s="138" t="s">
        <v>181</v>
      </c>
    </row>
    <row r="17" spans="1:19" s="66" customFormat="1" ht="14.35" x14ac:dyDescent="0.5">
      <c r="A17" s="115" t="s">
        <v>145</v>
      </c>
      <c r="B17" s="116" t="s">
        <v>178</v>
      </c>
      <c r="C17" s="115">
        <v>7</v>
      </c>
      <c r="D17" s="118" t="s">
        <v>160</v>
      </c>
      <c r="E17" s="120" t="s">
        <v>182</v>
      </c>
      <c r="F17" s="120" t="s">
        <v>183</v>
      </c>
      <c r="G17" s="138" t="s">
        <v>184</v>
      </c>
      <c r="H17" s="138" t="s">
        <v>150</v>
      </c>
      <c r="I17" s="138" t="s">
        <v>184</v>
      </c>
    </row>
    <row r="18" spans="1:19" s="66" customFormat="1" ht="14.35" x14ac:dyDescent="0.5">
      <c r="A18" s="150" t="s">
        <v>145</v>
      </c>
      <c r="B18" s="116" t="s">
        <v>204</v>
      </c>
      <c r="C18" s="150">
        <v>1</v>
      </c>
      <c r="D18" s="151" t="s">
        <v>147</v>
      </c>
      <c r="E18" s="117" t="s">
        <v>197</v>
      </c>
      <c r="F18" s="117" t="s">
        <v>197</v>
      </c>
      <c r="G18" s="152" t="s">
        <v>149</v>
      </c>
      <c r="H18" s="152" t="s">
        <v>150</v>
      </c>
      <c r="I18" s="153">
        <v>1</v>
      </c>
    </row>
    <row r="19" spans="1:19" s="66" customFormat="1" ht="14.35" x14ac:dyDescent="0.5">
      <c r="A19" s="150" t="s">
        <v>145</v>
      </c>
      <c r="B19" s="116" t="s">
        <v>204</v>
      </c>
      <c r="C19" s="150">
        <v>1</v>
      </c>
      <c r="D19" s="151" t="s">
        <v>147</v>
      </c>
      <c r="E19" s="103" t="s">
        <v>185</v>
      </c>
      <c r="F19" s="103" t="s">
        <v>198</v>
      </c>
      <c r="G19" s="152" t="s">
        <v>205</v>
      </c>
      <c r="H19" s="152" t="s">
        <v>150</v>
      </c>
      <c r="I19" s="153">
        <v>4</v>
      </c>
    </row>
    <row r="20" spans="1:19" s="66" customFormat="1" ht="14.35" x14ac:dyDescent="0.5">
      <c r="A20" s="150" t="s">
        <v>145</v>
      </c>
      <c r="B20" s="116" t="s">
        <v>204</v>
      </c>
      <c r="C20" s="150">
        <v>1</v>
      </c>
      <c r="D20" s="151" t="s">
        <v>147</v>
      </c>
      <c r="E20" s="103" t="s">
        <v>203</v>
      </c>
      <c r="F20" s="103" t="s">
        <v>202</v>
      </c>
      <c r="G20" s="152" t="s">
        <v>153</v>
      </c>
      <c r="H20" s="152" t="s">
        <v>150</v>
      </c>
      <c r="I20" s="152">
        <v>2</v>
      </c>
    </row>
    <row r="21" spans="1:19" s="66" customFormat="1" ht="14.35" x14ac:dyDescent="0.5">
      <c r="A21" s="150" t="s">
        <v>145</v>
      </c>
      <c r="B21" s="116" t="s">
        <v>204</v>
      </c>
      <c r="C21" s="150" t="s">
        <v>153</v>
      </c>
      <c r="D21" s="119" t="s">
        <v>157</v>
      </c>
      <c r="E21" s="117" t="s">
        <v>206</v>
      </c>
      <c r="F21" s="117" t="s">
        <v>207</v>
      </c>
      <c r="G21" s="154" t="s">
        <v>205</v>
      </c>
      <c r="H21" s="154" t="s">
        <v>150</v>
      </c>
      <c r="I21" s="155">
        <v>4</v>
      </c>
    </row>
    <row r="22" spans="1:19" ht="14.35" x14ac:dyDescent="0.5">
      <c r="A22" s="150" t="s">
        <v>145</v>
      </c>
      <c r="B22" s="116" t="s">
        <v>204</v>
      </c>
      <c r="C22" s="150">
        <v>7</v>
      </c>
      <c r="D22" s="151" t="s">
        <v>160</v>
      </c>
      <c r="E22" s="156" t="s">
        <v>208</v>
      </c>
      <c r="F22" s="156" t="s">
        <v>217</v>
      </c>
      <c r="G22" s="157" t="s">
        <v>205</v>
      </c>
      <c r="H22" s="154" t="s">
        <v>150</v>
      </c>
      <c r="I22" s="158">
        <v>4</v>
      </c>
    </row>
    <row r="23" spans="1:19" ht="14.35" x14ac:dyDescent="0.5">
      <c r="A23" s="159" t="s">
        <v>145</v>
      </c>
      <c r="B23" s="116" t="s">
        <v>204</v>
      </c>
      <c r="C23" s="159" t="s">
        <v>209</v>
      </c>
      <c r="D23" s="160" t="s">
        <v>210</v>
      </c>
      <c r="E23" s="117" t="s">
        <v>193</v>
      </c>
      <c r="F23" s="117" t="s">
        <v>193</v>
      </c>
      <c r="G23" s="161" t="s">
        <v>149</v>
      </c>
      <c r="H23" s="161" t="s">
        <v>150</v>
      </c>
      <c r="I23" s="162">
        <v>1</v>
      </c>
    </row>
    <row r="24" spans="1:19" ht="14.35" x14ac:dyDescent="0.5">
      <c r="A24" s="159" t="s">
        <v>145</v>
      </c>
      <c r="B24" s="116" t="s">
        <v>204</v>
      </c>
      <c r="C24" s="159" t="s">
        <v>163</v>
      </c>
      <c r="D24" s="160" t="s">
        <v>164</v>
      </c>
      <c r="E24" s="117" t="s">
        <v>211</v>
      </c>
      <c r="F24" s="117" t="s">
        <v>212</v>
      </c>
      <c r="G24" s="161">
        <f>51-33+1</f>
        <v>19</v>
      </c>
      <c r="H24" s="161">
        <v>5</v>
      </c>
      <c r="I24" s="161">
        <f>G24-H24</f>
        <v>14</v>
      </c>
    </row>
    <row r="25" spans="1:19" ht="14.35" x14ac:dyDescent="0.5">
      <c r="A25" s="159" t="s">
        <v>145</v>
      </c>
      <c r="B25" s="116" t="s">
        <v>204</v>
      </c>
      <c r="C25" s="159" t="s">
        <v>163</v>
      </c>
      <c r="D25" s="160" t="s">
        <v>164</v>
      </c>
      <c r="E25" s="117" t="s">
        <v>213</v>
      </c>
      <c r="F25" s="117" t="s">
        <v>214</v>
      </c>
      <c r="G25" s="161">
        <f>11-7+1</f>
        <v>5</v>
      </c>
      <c r="H25" s="161">
        <v>0</v>
      </c>
      <c r="I25" s="161">
        <f>G25-H25</f>
        <v>5</v>
      </c>
    </row>
    <row r="26" spans="1:19" ht="14.35" x14ac:dyDescent="0.5">
      <c r="A26" s="159" t="s">
        <v>145</v>
      </c>
      <c r="B26" s="116" t="s">
        <v>204</v>
      </c>
      <c r="C26" s="159" t="s">
        <v>163</v>
      </c>
      <c r="D26" s="160" t="s">
        <v>164</v>
      </c>
      <c r="E26" s="117" t="s">
        <v>215</v>
      </c>
      <c r="F26" s="117" t="s">
        <v>216</v>
      </c>
      <c r="G26" s="161">
        <f>20-2+1</f>
        <v>19</v>
      </c>
      <c r="H26" s="161">
        <v>6</v>
      </c>
      <c r="I26" s="161">
        <f>G26-H26</f>
        <v>13</v>
      </c>
    </row>
    <row r="27" spans="1:19" ht="14.35" x14ac:dyDescent="0.5">
      <c r="A27" s="150" t="s">
        <v>145</v>
      </c>
      <c r="B27" s="116" t="s">
        <v>230</v>
      </c>
      <c r="C27" s="150">
        <v>1</v>
      </c>
      <c r="D27" s="151" t="s">
        <v>147</v>
      </c>
      <c r="E27" s="117" t="s">
        <v>218</v>
      </c>
      <c r="F27" s="117" t="s">
        <v>218</v>
      </c>
      <c r="G27" s="152" t="s">
        <v>149</v>
      </c>
      <c r="H27" s="152" t="s">
        <v>150</v>
      </c>
      <c r="I27" s="153">
        <v>1</v>
      </c>
    </row>
    <row r="28" spans="1:19" ht="14.35" x14ac:dyDescent="0.5">
      <c r="A28" s="150" t="s">
        <v>145</v>
      </c>
      <c r="B28" s="116" t="s">
        <v>230</v>
      </c>
      <c r="C28" s="150">
        <v>1</v>
      </c>
      <c r="D28" s="151" t="s">
        <v>147</v>
      </c>
      <c r="E28" s="103" t="s">
        <v>223</v>
      </c>
      <c r="F28" s="103" t="s">
        <v>225</v>
      </c>
      <c r="G28" s="163" t="s">
        <v>184</v>
      </c>
      <c r="H28" s="152" t="s">
        <v>150</v>
      </c>
      <c r="I28" s="153">
        <v>6</v>
      </c>
    </row>
    <row r="29" spans="1:19" ht="14.35" x14ac:dyDescent="0.5">
      <c r="A29" s="150" t="s">
        <v>145</v>
      </c>
      <c r="B29" s="116" t="s">
        <v>230</v>
      </c>
      <c r="C29" s="150">
        <v>1</v>
      </c>
      <c r="D29" s="151" t="s">
        <v>147</v>
      </c>
      <c r="E29" s="103" t="s">
        <v>220</v>
      </c>
      <c r="F29" s="103" t="s">
        <v>219</v>
      </c>
      <c r="G29" s="152" t="s">
        <v>153</v>
      </c>
      <c r="H29" s="152" t="s">
        <v>150</v>
      </c>
      <c r="I29" s="152">
        <v>2</v>
      </c>
    </row>
    <row r="30" spans="1:19" ht="14.35" x14ac:dyDescent="0.5">
      <c r="A30" s="150" t="s">
        <v>145</v>
      </c>
      <c r="B30" s="116" t="s">
        <v>230</v>
      </c>
      <c r="C30" s="150" t="s">
        <v>153</v>
      </c>
      <c r="D30" s="119" t="s">
        <v>157</v>
      </c>
      <c r="E30" s="117" t="s">
        <v>231</v>
      </c>
      <c r="F30" s="117" t="s">
        <v>231</v>
      </c>
      <c r="G30" s="164" t="s">
        <v>149</v>
      </c>
      <c r="H30" s="154" t="s">
        <v>150</v>
      </c>
      <c r="I30" s="155">
        <v>1</v>
      </c>
    </row>
    <row r="31" spans="1:19" ht="14.35" x14ac:dyDescent="0.5">
      <c r="A31" s="150" t="s">
        <v>145</v>
      </c>
      <c r="B31" s="116" t="s">
        <v>230</v>
      </c>
      <c r="C31" s="150">
        <v>7</v>
      </c>
      <c r="D31" s="151" t="s">
        <v>160</v>
      </c>
      <c r="E31" s="156" t="s">
        <v>232</v>
      </c>
      <c r="F31" s="156" t="s">
        <v>232</v>
      </c>
      <c r="G31" s="164" t="s">
        <v>149</v>
      </c>
      <c r="H31" s="154" t="s">
        <v>150</v>
      </c>
      <c r="I31" s="158">
        <v>1</v>
      </c>
      <c r="J31" s="2"/>
      <c r="R31" s="167"/>
      <c r="S31" s="168" t="s">
        <v>255</v>
      </c>
    </row>
    <row r="32" spans="1:19" ht="14.35" x14ac:dyDescent="0.5">
      <c r="A32" s="159" t="s">
        <v>145</v>
      </c>
      <c r="B32" s="116" t="s">
        <v>230</v>
      </c>
      <c r="C32" s="159" t="s">
        <v>163</v>
      </c>
      <c r="D32" s="160" t="s">
        <v>164</v>
      </c>
      <c r="E32" s="117" t="s">
        <v>233</v>
      </c>
      <c r="F32" s="117" t="s">
        <v>237</v>
      </c>
      <c r="G32" s="165">
        <v>16</v>
      </c>
      <c r="H32" s="166">
        <v>2</v>
      </c>
      <c r="I32" s="165">
        <v>14</v>
      </c>
      <c r="R32" s="168" t="s">
        <v>252</v>
      </c>
      <c r="S32" s="169">
        <v>105828856.34999999</v>
      </c>
    </row>
    <row r="33" spans="1:19" ht="14.35" x14ac:dyDescent="0.5">
      <c r="A33" s="159" t="s">
        <v>145</v>
      </c>
      <c r="B33" s="116" t="s">
        <v>230</v>
      </c>
      <c r="C33" s="159" t="s">
        <v>163</v>
      </c>
      <c r="D33" s="160" t="s">
        <v>164</v>
      </c>
      <c r="E33" s="117" t="s">
        <v>234</v>
      </c>
      <c r="F33" s="117" t="s">
        <v>234</v>
      </c>
      <c r="G33" s="165">
        <v>1</v>
      </c>
      <c r="H33" s="166" t="s">
        <v>150</v>
      </c>
      <c r="I33" s="165">
        <v>1</v>
      </c>
      <c r="R33" s="168" t="s">
        <v>253</v>
      </c>
      <c r="S33" s="169">
        <v>-17451223.219999999</v>
      </c>
    </row>
    <row r="34" spans="1:19" ht="14.35" x14ac:dyDescent="0.5">
      <c r="A34" s="159" t="s">
        <v>145</v>
      </c>
      <c r="B34" s="116" t="s">
        <v>230</v>
      </c>
      <c r="C34" s="159" t="s">
        <v>163</v>
      </c>
      <c r="D34" s="160" t="s">
        <v>164</v>
      </c>
      <c r="E34" s="117" t="s">
        <v>235</v>
      </c>
      <c r="F34" s="117" t="s">
        <v>236</v>
      </c>
      <c r="G34" s="165">
        <v>3</v>
      </c>
      <c r="H34" s="166" t="s">
        <v>149</v>
      </c>
      <c r="I34" s="165">
        <v>2</v>
      </c>
      <c r="R34" s="168" t="s">
        <v>254</v>
      </c>
      <c r="S34" s="169">
        <v>88377633.129999995</v>
      </c>
    </row>
    <row r="35" spans="1:19" ht="14.35" x14ac:dyDescent="0.5">
      <c r="A35" s="150" t="s">
        <v>145</v>
      </c>
      <c r="B35" s="116" t="s">
        <v>250</v>
      </c>
      <c r="C35" s="150">
        <v>1</v>
      </c>
      <c r="D35" s="151" t="s">
        <v>147</v>
      </c>
      <c r="E35" s="117" t="s">
        <v>238</v>
      </c>
      <c r="F35" s="117" t="s">
        <v>239</v>
      </c>
      <c r="G35" s="172">
        <v>2</v>
      </c>
      <c r="H35" s="152" t="s">
        <v>150</v>
      </c>
      <c r="I35" s="153">
        <v>2</v>
      </c>
    </row>
    <row r="36" spans="1:19" ht="14.35" x14ac:dyDescent="0.5">
      <c r="A36" s="150" t="s">
        <v>145</v>
      </c>
      <c r="B36" s="116" t="s">
        <v>250</v>
      </c>
      <c r="C36" s="150">
        <v>1</v>
      </c>
      <c r="D36" s="151" t="s">
        <v>147</v>
      </c>
      <c r="E36" s="103" t="s">
        <v>240</v>
      </c>
      <c r="F36" s="103" t="s">
        <v>249</v>
      </c>
      <c r="G36" s="172">
        <v>4</v>
      </c>
      <c r="H36" s="152" t="s">
        <v>150</v>
      </c>
      <c r="I36" s="153">
        <v>4</v>
      </c>
    </row>
    <row r="37" spans="1:19" ht="14.35" x14ac:dyDescent="0.5">
      <c r="A37" s="150" t="s">
        <v>145</v>
      </c>
      <c r="B37" s="116" t="s">
        <v>250</v>
      </c>
      <c r="C37" s="150" t="s">
        <v>153</v>
      </c>
      <c r="D37" s="119" t="s">
        <v>157</v>
      </c>
      <c r="E37" s="117" t="s">
        <v>256</v>
      </c>
      <c r="F37" s="117" t="s">
        <v>257</v>
      </c>
      <c r="G37" s="173">
        <v>3</v>
      </c>
      <c r="H37" s="174" t="s">
        <v>150</v>
      </c>
      <c r="I37" s="155">
        <v>3</v>
      </c>
    </row>
    <row r="38" spans="1:19" ht="14.35" x14ac:dyDescent="0.5">
      <c r="A38" s="150" t="s">
        <v>145</v>
      </c>
      <c r="B38" s="116" t="s">
        <v>250</v>
      </c>
      <c r="C38" s="150" t="s">
        <v>209</v>
      </c>
      <c r="D38" s="119" t="s">
        <v>210</v>
      </c>
      <c r="E38" s="117" t="s">
        <v>251</v>
      </c>
      <c r="F38" s="117" t="s">
        <v>251</v>
      </c>
      <c r="G38" s="173">
        <v>1</v>
      </c>
      <c r="H38" s="174" t="s">
        <v>150</v>
      </c>
      <c r="I38" s="155">
        <v>1</v>
      </c>
    </row>
    <row r="39" spans="1:19" ht="14.35" x14ac:dyDescent="0.5">
      <c r="A39" s="150" t="s">
        <v>145</v>
      </c>
      <c r="B39" s="116" t="s">
        <v>250</v>
      </c>
      <c r="C39" s="150">
        <v>7</v>
      </c>
      <c r="D39" s="151" t="s">
        <v>160</v>
      </c>
      <c r="E39" s="156" t="s">
        <v>258</v>
      </c>
      <c r="F39" s="156" t="s">
        <v>258</v>
      </c>
      <c r="G39" s="175">
        <v>1</v>
      </c>
      <c r="H39" s="154" t="s">
        <v>150</v>
      </c>
      <c r="I39" s="158">
        <v>1</v>
      </c>
      <c r="J39" s="2"/>
    </row>
    <row r="40" spans="1:19" ht="14.35" x14ac:dyDescent="0.5">
      <c r="A40" s="159" t="s">
        <v>145</v>
      </c>
      <c r="B40" s="116" t="s">
        <v>250</v>
      </c>
      <c r="C40" s="159" t="s">
        <v>163</v>
      </c>
      <c r="D40" s="160" t="s">
        <v>164</v>
      </c>
      <c r="E40" s="156" t="s">
        <v>259</v>
      </c>
      <c r="F40" s="156" t="s">
        <v>259</v>
      </c>
      <c r="G40" s="164">
        <v>1</v>
      </c>
      <c r="H40" s="154" t="s">
        <v>150</v>
      </c>
      <c r="I40" s="158">
        <v>1</v>
      </c>
    </row>
    <row r="41" spans="1:19" ht="14.35" x14ac:dyDescent="0.5">
      <c r="A41" s="150" t="s">
        <v>145</v>
      </c>
      <c r="B41" s="116" t="s">
        <v>265</v>
      </c>
      <c r="C41" s="150">
        <v>1</v>
      </c>
      <c r="D41" s="151" t="s">
        <v>147</v>
      </c>
      <c r="E41" s="117" t="s">
        <v>260</v>
      </c>
      <c r="F41" s="117" t="s">
        <v>260</v>
      </c>
      <c r="G41" s="172">
        <v>1</v>
      </c>
      <c r="H41" s="153">
        <v>0</v>
      </c>
      <c r="I41" s="153">
        <v>1</v>
      </c>
    </row>
    <row r="42" spans="1:19" ht="14.35" x14ac:dyDescent="0.5">
      <c r="A42" s="150" t="s">
        <v>145</v>
      </c>
      <c r="B42" s="116" t="s">
        <v>265</v>
      </c>
      <c r="C42" s="150">
        <v>1</v>
      </c>
      <c r="D42" s="151" t="s">
        <v>147</v>
      </c>
      <c r="E42" s="103" t="s">
        <v>261</v>
      </c>
      <c r="F42" s="103" t="s">
        <v>264</v>
      </c>
      <c r="G42" s="172">
        <v>5</v>
      </c>
      <c r="H42" s="153">
        <v>0</v>
      </c>
      <c r="I42" s="153">
        <v>5</v>
      </c>
    </row>
    <row r="43" spans="1:19" ht="14.35" x14ac:dyDescent="0.5">
      <c r="A43" s="150" t="s">
        <v>145</v>
      </c>
      <c r="B43" s="116" t="s">
        <v>265</v>
      </c>
      <c r="C43" s="150">
        <v>1</v>
      </c>
      <c r="D43" s="151" t="s">
        <v>147</v>
      </c>
      <c r="E43" s="103" t="s">
        <v>262</v>
      </c>
      <c r="F43" t="s">
        <v>263</v>
      </c>
      <c r="G43" s="153">
        <v>2</v>
      </c>
      <c r="H43" s="153">
        <v>0</v>
      </c>
      <c r="I43" s="152">
        <v>2</v>
      </c>
    </row>
    <row r="44" spans="1:19" ht="14.35" x14ac:dyDescent="0.5">
      <c r="A44" s="150" t="s">
        <v>145</v>
      </c>
      <c r="B44" s="116" t="s">
        <v>265</v>
      </c>
      <c r="C44" s="150">
        <v>7</v>
      </c>
      <c r="D44" s="151" t="s">
        <v>160</v>
      </c>
      <c r="E44" s="156" t="s">
        <v>266</v>
      </c>
      <c r="F44" s="156" t="s">
        <v>266</v>
      </c>
      <c r="G44" s="175">
        <v>1</v>
      </c>
      <c r="H44" s="155">
        <v>0</v>
      </c>
      <c r="I44" s="158">
        <v>1</v>
      </c>
    </row>
    <row r="45" spans="1:19" ht="14.35" x14ac:dyDescent="0.5">
      <c r="A45" s="150" t="s">
        <v>145</v>
      </c>
      <c r="B45" s="116" t="s">
        <v>265</v>
      </c>
      <c r="C45" s="159" t="s">
        <v>163</v>
      </c>
      <c r="D45" s="160" t="s">
        <v>164</v>
      </c>
      <c r="E45" s="156" t="s">
        <v>267</v>
      </c>
      <c r="F45" s="156" t="s">
        <v>267</v>
      </c>
      <c r="G45" s="175">
        <v>1</v>
      </c>
      <c r="H45" s="155">
        <v>0</v>
      </c>
      <c r="I45" s="158">
        <v>1</v>
      </c>
    </row>
    <row r="46" spans="1:19" ht="14.35" x14ac:dyDescent="0.5">
      <c r="A46" s="150" t="s">
        <v>145</v>
      </c>
      <c r="B46" s="116" t="s">
        <v>265</v>
      </c>
      <c r="C46" s="159" t="s">
        <v>163</v>
      </c>
      <c r="D46" s="160" t="s">
        <v>164</v>
      </c>
      <c r="E46" s="156" t="s">
        <v>269</v>
      </c>
      <c r="F46" s="156" t="s">
        <v>268</v>
      </c>
      <c r="G46" s="175">
        <v>3</v>
      </c>
      <c r="H46" s="155">
        <v>1</v>
      </c>
      <c r="I46" s="158">
        <v>2</v>
      </c>
    </row>
    <row r="47" spans="1:19" ht="14.35" x14ac:dyDescent="0.5">
      <c r="A47" s="150" t="s">
        <v>145</v>
      </c>
      <c r="B47" s="116" t="s">
        <v>273</v>
      </c>
      <c r="C47" s="150">
        <v>1</v>
      </c>
      <c r="D47" s="151" t="s">
        <v>147</v>
      </c>
      <c r="E47" s="117" t="s">
        <v>272</v>
      </c>
      <c r="F47" s="117" t="s">
        <v>272</v>
      </c>
      <c r="G47" s="172">
        <v>1</v>
      </c>
      <c r="H47" s="153">
        <v>0</v>
      </c>
      <c r="I47" s="153">
        <v>1</v>
      </c>
    </row>
    <row r="48" spans="1:19" ht="14.35" x14ac:dyDescent="0.5">
      <c r="A48" s="150" t="s">
        <v>145</v>
      </c>
      <c r="B48" s="116" t="s">
        <v>273</v>
      </c>
      <c r="C48" s="150">
        <v>1</v>
      </c>
      <c r="D48" s="151" t="s">
        <v>147</v>
      </c>
      <c r="E48" s="103" t="s">
        <v>270</v>
      </c>
      <c r="F48" s="103" t="s">
        <v>271</v>
      </c>
      <c r="G48" s="172">
        <v>4</v>
      </c>
      <c r="H48" s="153">
        <v>0</v>
      </c>
      <c r="I48" s="153">
        <v>4</v>
      </c>
    </row>
    <row r="49" spans="1:9" ht="14.35" x14ac:dyDescent="0.5">
      <c r="A49" s="150" t="s">
        <v>145</v>
      </c>
      <c r="B49" s="116" t="s">
        <v>273</v>
      </c>
      <c r="C49" s="150" t="s">
        <v>153</v>
      </c>
      <c r="D49" s="151" t="s">
        <v>157</v>
      </c>
      <c r="E49" s="117" t="s">
        <v>274</v>
      </c>
      <c r="F49" s="117" t="s">
        <v>275</v>
      </c>
      <c r="G49" s="173">
        <v>2</v>
      </c>
      <c r="H49" s="174" t="s">
        <v>150</v>
      </c>
      <c r="I49" s="155">
        <f>G49</f>
        <v>2</v>
      </c>
    </row>
    <row r="50" spans="1:9" ht="14.35" x14ac:dyDescent="0.5">
      <c r="A50" s="150" t="s">
        <v>145</v>
      </c>
      <c r="B50" s="116" t="s">
        <v>273</v>
      </c>
      <c r="C50" s="150">
        <v>7</v>
      </c>
      <c r="D50" s="151" t="s">
        <v>160</v>
      </c>
      <c r="E50" s="117" t="s">
        <v>276</v>
      </c>
      <c r="F50" s="117" t="s">
        <v>276</v>
      </c>
      <c r="G50" s="175">
        <v>1</v>
      </c>
      <c r="H50" s="155">
        <v>0</v>
      </c>
      <c r="I50" s="158">
        <v>1</v>
      </c>
    </row>
    <row r="51" spans="1:9" ht="14.35" x14ac:dyDescent="0.5">
      <c r="A51" s="139" t="s">
        <v>145</v>
      </c>
      <c r="B51" s="140" t="s">
        <v>277</v>
      </c>
      <c r="C51" s="139">
        <v>1</v>
      </c>
      <c r="D51" s="141" t="s">
        <v>147</v>
      </c>
      <c r="E51" s="142" t="s">
        <v>278</v>
      </c>
      <c r="F51" s="142" t="s">
        <v>278</v>
      </c>
      <c r="G51" s="170">
        <v>1</v>
      </c>
      <c r="H51" s="143">
        <v>0</v>
      </c>
      <c r="I51" s="143">
        <v>1</v>
      </c>
    </row>
    <row r="52" spans="1:9" ht="14.35" x14ac:dyDescent="0.5">
      <c r="A52" s="139" t="s">
        <v>145</v>
      </c>
      <c r="B52" s="140" t="s">
        <v>277</v>
      </c>
      <c r="C52" s="139">
        <v>1</v>
      </c>
      <c r="D52" s="141" t="s">
        <v>147</v>
      </c>
      <c r="E52" s="144" t="s">
        <v>279</v>
      </c>
      <c r="F52" s="144" t="s">
        <v>283</v>
      </c>
      <c r="G52" s="170">
        <v>4</v>
      </c>
      <c r="H52" s="143">
        <v>0</v>
      </c>
      <c r="I52" s="143">
        <v>4</v>
      </c>
    </row>
    <row r="53" spans="1:9" ht="14.35" x14ac:dyDescent="0.5">
      <c r="A53" s="139" t="s">
        <v>145</v>
      </c>
      <c r="B53" s="140" t="s">
        <v>277</v>
      </c>
      <c r="C53" s="139" t="s">
        <v>153</v>
      </c>
      <c r="D53" s="141" t="s">
        <v>157</v>
      </c>
      <c r="E53" s="142" t="s">
        <v>280</v>
      </c>
      <c r="F53" s="142" t="s">
        <v>282</v>
      </c>
      <c r="G53" s="176">
        <v>2</v>
      </c>
      <c r="H53" s="177" t="s">
        <v>150</v>
      </c>
      <c r="I53" s="145">
        <f>G53</f>
        <v>2</v>
      </c>
    </row>
    <row r="54" spans="1:9" ht="14.35" x14ac:dyDescent="0.5">
      <c r="A54" s="139" t="s">
        <v>145</v>
      </c>
      <c r="B54" s="140" t="s">
        <v>277</v>
      </c>
      <c r="C54" s="139">
        <v>7</v>
      </c>
      <c r="D54" s="141" t="s">
        <v>160</v>
      </c>
      <c r="E54" s="142" t="s">
        <v>281</v>
      </c>
      <c r="F54" s="142" t="s">
        <v>281</v>
      </c>
      <c r="G54" s="171">
        <v>1</v>
      </c>
      <c r="H54" s="145">
        <v>0</v>
      </c>
      <c r="I54" s="147">
        <v>1</v>
      </c>
    </row>
    <row r="55" spans="1:9" ht="14.35" x14ac:dyDescent="0.5">
      <c r="A55" s="139" t="s">
        <v>145</v>
      </c>
      <c r="B55" s="140" t="s">
        <v>277</v>
      </c>
      <c r="C55" s="148" t="s">
        <v>163</v>
      </c>
      <c r="D55" s="149" t="s">
        <v>164</v>
      </c>
      <c r="E55" s="146" t="s">
        <v>627</v>
      </c>
      <c r="F55" s="146" t="s">
        <v>628</v>
      </c>
      <c r="G55" s="171">
        <v>2</v>
      </c>
      <c r="H55" s="145">
        <v>1</v>
      </c>
      <c r="I55" s="147">
        <v>1</v>
      </c>
    </row>
    <row r="56" spans="1:9" ht="14.35" x14ac:dyDescent="0.5">
      <c r="A56" s="139" t="s">
        <v>145</v>
      </c>
      <c r="B56" s="140" t="s">
        <v>277</v>
      </c>
      <c r="C56" s="148" t="s">
        <v>163</v>
      </c>
      <c r="D56" s="149" t="s">
        <v>164</v>
      </c>
      <c r="E56" s="146" t="s">
        <v>629</v>
      </c>
      <c r="F56" s="146" t="s">
        <v>630</v>
      </c>
      <c r="G56" s="171">
        <v>2</v>
      </c>
      <c r="H56" s="145">
        <v>1</v>
      </c>
      <c r="I56" s="147">
        <v>1</v>
      </c>
    </row>
    <row r="57" spans="1:9" ht="14.35" x14ac:dyDescent="0.5">
      <c r="A57" s="178" t="s">
        <v>145</v>
      </c>
      <c r="B57" s="179" t="s">
        <v>284</v>
      </c>
      <c r="C57" s="178">
        <v>1</v>
      </c>
      <c r="D57" s="180" t="s">
        <v>147</v>
      </c>
      <c r="E57" s="184" t="s">
        <v>285</v>
      </c>
      <c r="F57" s="184" t="s">
        <v>286</v>
      </c>
      <c r="G57" s="184">
        <v>3</v>
      </c>
      <c r="H57" s="184">
        <v>1</v>
      </c>
      <c r="I57" s="184">
        <v>2</v>
      </c>
    </row>
    <row r="58" spans="1:9" ht="14.35" x14ac:dyDescent="0.5">
      <c r="A58" s="178" t="s">
        <v>145</v>
      </c>
      <c r="B58" s="179" t="s">
        <v>284</v>
      </c>
      <c r="C58" s="178">
        <v>1</v>
      </c>
      <c r="D58" s="180" t="s">
        <v>147</v>
      </c>
      <c r="E58" s="188" t="s">
        <v>294</v>
      </c>
      <c r="F58" s="188" t="s">
        <v>631</v>
      </c>
      <c r="G58" s="184">
        <v>5</v>
      </c>
      <c r="H58" s="184">
        <v>0</v>
      </c>
      <c r="I58" s="184">
        <v>5</v>
      </c>
    </row>
    <row r="59" spans="1:9" ht="14.35" x14ac:dyDescent="0.5">
      <c r="A59" s="178" t="s">
        <v>145</v>
      </c>
      <c r="B59" s="179" t="s">
        <v>284</v>
      </c>
      <c r="C59" s="178">
        <v>1</v>
      </c>
      <c r="D59" s="180" t="s">
        <v>147</v>
      </c>
      <c r="E59" s="191" t="s">
        <v>299</v>
      </c>
      <c r="F59" s="191" t="s">
        <v>300</v>
      </c>
      <c r="G59" s="184">
        <v>2</v>
      </c>
      <c r="H59" s="184">
        <v>0</v>
      </c>
      <c r="I59" s="184">
        <v>2</v>
      </c>
    </row>
    <row r="60" spans="1:9" ht="14.35" x14ac:dyDescent="0.5">
      <c r="A60" s="178" t="s">
        <v>145</v>
      </c>
      <c r="B60" s="179" t="s">
        <v>284</v>
      </c>
      <c r="C60" s="178" t="s">
        <v>153</v>
      </c>
      <c r="D60" s="180" t="s">
        <v>157</v>
      </c>
      <c r="E60" s="213" t="s">
        <v>423</v>
      </c>
      <c r="F60" s="213" t="s">
        <v>423</v>
      </c>
      <c r="G60" s="184">
        <v>1</v>
      </c>
      <c r="H60" s="184">
        <v>0</v>
      </c>
      <c r="I60" s="184">
        <v>1</v>
      </c>
    </row>
    <row r="61" spans="1:9" ht="14.35" x14ac:dyDescent="0.5">
      <c r="A61" s="178" t="s">
        <v>145</v>
      </c>
      <c r="B61" s="179" t="s">
        <v>284</v>
      </c>
      <c r="C61" s="178">
        <v>7</v>
      </c>
      <c r="D61" s="180" t="s">
        <v>160</v>
      </c>
      <c r="E61" s="213" t="s">
        <v>430</v>
      </c>
      <c r="F61" s="213" t="s">
        <v>430</v>
      </c>
      <c r="G61" s="184">
        <v>1</v>
      </c>
      <c r="H61" s="184">
        <v>0</v>
      </c>
      <c r="I61" s="184">
        <v>1</v>
      </c>
    </row>
    <row r="62" spans="1:9" ht="14.35" x14ac:dyDescent="0.5">
      <c r="A62" s="178" t="s">
        <v>145</v>
      </c>
      <c r="B62" s="179" t="s">
        <v>284</v>
      </c>
      <c r="C62" s="182" t="s">
        <v>163</v>
      </c>
      <c r="D62" s="183" t="s">
        <v>164</v>
      </c>
      <c r="E62" s="184" t="s">
        <v>534</v>
      </c>
      <c r="F62" s="184" t="s">
        <v>611</v>
      </c>
      <c r="G62" s="184">
        <v>4</v>
      </c>
      <c r="H62" s="184">
        <v>1</v>
      </c>
      <c r="I62" s="184">
        <v>3</v>
      </c>
    </row>
  </sheetData>
  <autoFilter ref="A1:S62" xr:uid="{E3CE9B6A-187F-413A-A13C-0AD3095DAD7D}"/>
  <phoneticPr fontId="3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793D0-C626-408C-B494-5D3D94358BE6}">
  <sheetPr filterMode="1"/>
  <dimension ref="A1:CM17"/>
  <sheetViews>
    <sheetView workbookViewId="0">
      <selection activeCell="T2" sqref="T2:X6"/>
    </sheetView>
  </sheetViews>
  <sheetFormatPr defaultRowHeight="12.7" x14ac:dyDescent="0.4"/>
  <cols>
    <col min="1" max="1" width="19.19921875" bestFit="1" customWidth="1"/>
    <col min="3" max="3" width="16.59765625" bestFit="1" customWidth="1"/>
  </cols>
  <sheetData>
    <row r="1" spans="1:91" s="2" customFormat="1" ht="14.35" x14ac:dyDescent="0.4">
      <c r="A1" s="230" t="s">
        <v>446</v>
      </c>
      <c r="B1" s="231" t="s">
        <v>447</v>
      </c>
      <c r="C1" s="231" t="s">
        <v>448</v>
      </c>
      <c r="D1" s="230" t="s">
        <v>449</v>
      </c>
      <c r="E1" s="230" t="s">
        <v>450</v>
      </c>
      <c r="F1" s="230" t="s">
        <v>451</v>
      </c>
      <c r="G1" s="230" t="s">
        <v>452</v>
      </c>
      <c r="H1" s="230" t="s">
        <v>453</v>
      </c>
      <c r="I1" s="230" t="s">
        <v>454</v>
      </c>
      <c r="J1" s="232" t="s">
        <v>455</v>
      </c>
      <c r="K1" s="233" t="s">
        <v>456</v>
      </c>
      <c r="L1" s="234" t="s">
        <v>457</v>
      </c>
      <c r="M1" s="230" t="s">
        <v>458</v>
      </c>
      <c r="N1" s="230" t="s">
        <v>459</v>
      </c>
      <c r="O1" s="230" t="s">
        <v>460</v>
      </c>
      <c r="P1" s="230" t="s">
        <v>461</v>
      </c>
      <c r="Q1" s="230" t="s">
        <v>462</v>
      </c>
      <c r="R1" s="230" t="s">
        <v>463</v>
      </c>
      <c r="S1" s="230" t="s">
        <v>464</v>
      </c>
      <c r="T1" s="230" t="s">
        <v>465</v>
      </c>
      <c r="U1" s="230" t="s">
        <v>466</v>
      </c>
      <c r="V1" s="230" t="s">
        <v>467</v>
      </c>
      <c r="W1" s="230" t="s">
        <v>468</v>
      </c>
      <c r="X1" s="230" t="s">
        <v>469</v>
      </c>
      <c r="Y1" s="230" t="s">
        <v>470</v>
      </c>
      <c r="Z1" s="230" t="s">
        <v>136</v>
      </c>
      <c r="AA1" s="230" t="s">
        <v>471</v>
      </c>
      <c r="AB1" s="230" t="s">
        <v>472</v>
      </c>
      <c r="AC1" s="230" t="s">
        <v>473</v>
      </c>
      <c r="AD1" s="230" t="s">
        <v>474</v>
      </c>
      <c r="AE1" s="230" t="s">
        <v>475</v>
      </c>
      <c r="AF1" s="230" t="s">
        <v>476</v>
      </c>
      <c r="AG1" s="230" t="s">
        <v>477</v>
      </c>
      <c r="AH1" s="230" t="s">
        <v>478</v>
      </c>
      <c r="AI1" s="230" t="s">
        <v>479</v>
      </c>
      <c r="AJ1" s="230" t="s">
        <v>480</v>
      </c>
      <c r="AK1" s="230" t="s">
        <v>481</v>
      </c>
      <c r="AL1" s="230" t="s">
        <v>482</v>
      </c>
      <c r="AM1" s="230" t="s">
        <v>483</v>
      </c>
      <c r="AN1" s="230" t="s">
        <v>484</v>
      </c>
      <c r="AO1" s="230" t="s">
        <v>485</v>
      </c>
      <c r="AP1" s="230" t="s">
        <v>486</v>
      </c>
      <c r="AQ1" s="230" t="s">
        <v>43</v>
      </c>
      <c r="AR1" s="230" t="s">
        <v>44</v>
      </c>
      <c r="AS1" s="230" t="s">
        <v>487</v>
      </c>
      <c r="AT1" s="230" t="s">
        <v>488</v>
      </c>
      <c r="AU1" s="230" t="s">
        <v>489</v>
      </c>
      <c r="AV1" s="230" t="s">
        <v>490</v>
      </c>
      <c r="AW1" s="230" t="s">
        <v>491</v>
      </c>
      <c r="AX1" s="230" t="s">
        <v>492</v>
      </c>
      <c r="AY1" s="230" t="s">
        <v>493</v>
      </c>
      <c r="AZ1" s="230" t="s">
        <v>494</v>
      </c>
      <c r="BA1" s="230" t="s">
        <v>495</v>
      </c>
      <c r="BB1" s="230" t="s">
        <v>496</v>
      </c>
      <c r="BC1" s="230" t="s">
        <v>497</v>
      </c>
      <c r="BD1" s="230" t="s">
        <v>498</v>
      </c>
      <c r="BE1" s="230" t="s">
        <v>499</v>
      </c>
      <c r="BF1" s="230" t="s">
        <v>500</v>
      </c>
      <c r="BG1" s="230" t="s">
        <v>501</v>
      </c>
      <c r="BH1" s="230" t="s">
        <v>502</v>
      </c>
      <c r="BI1" s="230" t="s">
        <v>503</v>
      </c>
      <c r="BJ1" s="230" t="s">
        <v>504</v>
      </c>
      <c r="BK1" s="230" t="s">
        <v>505</v>
      </c>
      <c r="BL1" s="230" t="s">
        <v>506</v>
      </c>
      <c r="BM1" s="230" t="s">
        <v>507</v>
      </c>
      <c r="BN1" s="230" t="s">
        <v>508</v>
      </c>
      <c r="BO1" s="230" t="s">
        <v>509</v>
      </c>
      <c r="BP1" s="230" t="s">
        <v>510</v>
      </c>
      <c r="BQ1" s="230" t="s">
        <v>511</v>
      </c>
      <c r="BR1" s="230" t="s">
        <v>512</v>
      </c>
      <c r="BS1" s="230" t="s">
        <v>513</v>
      </c>
      <c r="BT1" s="230" t="s">
        <v>514</v>
      </c>
      <c r="BU1" s="230" t="s">
        <v>515</v>
      </c>
      <c r="BV1" s="230" t="s">
        <v>516</v>
      </c>
      <c r="BW1" s="230" t="s">
        <v>517</v>
      </c>
      <c r="BX1" s="230" t="s">
        <v>518</v>
      </c>
      <c r="BY1" s="230" t="s">
        <v>519</v>
      </c>
      <c r="BZ1" s="230" t="s">
        <v>520</v>
      </c>
      <c r="CA1" s="230" t="s">
        <v>521</v>
      </c>
      <c r="CB1" s="230" t="s">
        <v>522</v>
      </c>
      <c r="CC1" s="230" t="s">
        <v>523</v>
      </c>
      <c r="CD1" s="230" t="s">
        <v>524</v>
      </c>
      <c r="CE1" s="230" t="s">
        <v>525</v>
      </c>
      <c r="CF1" s="230" t="s">
        <v>526</v>
      </c>
      <c r="CG1" s="230" t="s">
        <v>527</v>
      </c>
      <c r="CH1" s="230" t="s">
        <v>528</v>
      </c>
      <c r="CI1" s="230" t="s">
        <v>529</v>
      </c>
      <c r="CJ1" s="230" t="s">
        <v>530</v>
      </c>
      <c r="CK1" s="230" t="s">
        <v>531</v>
      </c>
      <c r="CL1" s="230" t="s">
        <v>532</v>
      </c>
      <c r="CM1" s="230" t="s">
        <v>533</v>
      </c>
    </row>
    <row r="2" spans="1:91" s="2" customFormat="1" x14ac:dyDescent="0.4">
      <c r="A2" s="117" t="s">
        <v>534</v>
      </c>
      <c r="B2" s="2" t="s">
        <v>535</v>
      </c>
      <c r="C2" s="2" t="s">
        <v>536</v>
      </c>
      <c r="D2" s="2" t="s">
        <v>537</v>
      </c>
      <c r="E2" s="2" t="s">
        <v>538</v>
      </c>
      <c r="F2" s="2" t="s">
        <v>539</v>
      </c>
      <c r="G2" s="2">
        <v>1</v>
      </c>
      <c r="I2" s="2" t="s">
        <v>540</v>
      </c>
      <c r="J2" s="117" t="s">
        <v>541</v>
      </c>
      <c r="K2" s="2" t="s">
        <v>541</v>
      </c>
      <c r="L2" s="2" t="s">
        <v>542</v>
      </c>
      <c r="M2" s="2" t="s">
        <v>540</v>
      </c>
      <c r="N2" s="235" t="b">
        <v>0</v>
      </c>
      <c r="O2" s="2" t="s">
        <v>543</v>
      </c>
      <c r="P2" s="2" t="s">
        <v>544</v>
      </c>
      <c r="Q2" s="2" t="s">
        <v>545</v>
      </c>
      <c r="R2" s="2" t="s">
        <v>546</v>
      </c>
      <c r="S2" s="2" t="s">
        <v>547</v>
      </c>
      <c r="T2" s="2" t="s">
        <v>538</v>
      </c>
      <c r="U2" s="2" t="s">
        <v>537</v>
      </c>
      <c r="V2" s="2" t="s">
        <v>539</v>
      </c>
      <c r="W2" s="2" t="s">
        <v>548</v>
      </c>
      <c r="X2" s="2" t="s">
        <v>58</v>
      </c>
      <c r="Y2" s="2" t="s">
        <v>549</v>
      </c>
      <c r="Z2" s="2" t="s">
        <v>550</v>
      </c>
      <c r="AA2" s="2" t="s">
        <v>551</v>
      </c>
      <c r="AB2" s="2" t="s">
        <v>552</v>
      </c>
      <c r="AC2" s="2" t="s">
        <v>553</v>
      </c>
      <c r="AD2" s="2">
        <v>110019</v>
      </c>
      <c r="AE2" s="2" t="s">
        <v>554</v>
      </c>
      <c r="AF2" s="2">
        <v>7</v>
      </c>
      <c r="AG2" s="2" t="s">
        <v>145</v>
      </c>
      <c r="AH2" s="2" t="s">
        <v>555</v>
      </c>
      <c r="AI2" s="2" t="s">
        <v>556</v>
      </c>
      <c r="AJ2" s="2" t="s">
        <v>557</v>
      </c>
      <c r="AK2" s="2">
        <v>560025</v>
      </c>
      <c r="AL2" s="2" t="s">
        <v>58</v>
      </c>
      <c r="AM2" s="2">
        <v>29</v>
      </c>
      <c r="AN2" s="2" t="s">
        <v>558</v>
      </c>
      <c r="AO2" s="2" t="s">
        <v>559</v>
      </c>
      <c r="AP2" s="2">
        <v>84713010</v>
      </c>
      <c r="AQ2" s="2" t="s">
        <v>560</v>
      </c>
      <c r="AR2" s="2">
        <v>1</v>
      </c>
      <c r="AS2" s="2">
        <v>136853.94</v>
      </c>
      <c r="AT2" s="2">
        <v>7620509</v>
      </c>
      <c r="AU2" s="2" t="s">
        <v>561</v>
      </c>
      <c r="AV2" s="2">
        <v>98452564</v>
      </c>
      <c r="AW2" s="2" t="s">
        <v>562</v>
      </c>
      <c r="AX2" s="2" t="s">
        <v>563</v>
      </c>
      <c r="BB2" s="2">
        <v>9560266377</v>
      </c>
      <c r="BC2" s="2" t="s">
        <v>564</v>
      </c>
      <c r="BG2" s="2" t="s">
        <v>565</v>
      </c>
      <c r="BH2" s="2" t="s">
        <v>566</v>
      </c>
      <c r="BI2" s="2" t="s">
        <v>534</v>
      </c>
      <c r="BJ2" s="2" t="s">
        <v>567</v>
      </c>
      <c r="BU2" s="2">
        <v>0</v>
      </c>
      <c r="BV2" s="2">
        <v>0</v>
      </c>
      <c r="BW2" s="2">
        <v>0</v>
      </c>
      <c r="BX2" s="2">
        <v>0</v>
      </c>
      <c r="BY2" s="2">
        <v>0</v>
      </c>
      <c r="BZ2" s="2">
        <v>0</v>
      </c>
      <c r="CA2" s="2">
        <v>0</v>
      </c>
      <c r="CB2" s="2">
        <v>0</v>
      </c>
      <c r="CC2" s="2">
        <v>0</v>
      </c>
      <c r="CD2" s="2">
        <v>0</v>
      </c>
      <c r="CE2" s="2">
        <v>136853.94</v>
      </c>
      <c r="CF2" s="2" t="s">
        <v>568</v>
      </c>
      <c r="CG2" s="2" t="s">
        <v>569</v>
      </c>
      <c r="CH2" s="2">
        <v>1</v>
      </c>
      <c r="CL2" s="2" t="s">
        <v>570</v>
      </c>
      <c r="CM2" s="2">
        <v>1</v>
      </c>
    </row>
    <row r="3" spans="1:91" s="2" customFormat="1" x14ac:dyDescent="0.4">
      <c r="A3" s="117" t="s">
        <v>571</v>
      </c>
      <c r="B3" s="2" t="s">
        <v>535</v>
      </c>
      <c r="C3" s="2" t="s">
        <v>143</v>
      </c>
      <c r="D3" s="2" t="s">
        <v>572</v>
      </c>
      <c r="E3" s="2" t="s">
        <v>573</v>
      </c>
      <c r="F3" s="2" t="s">
        <v>574</v>
      </c>
      <c r="G3" s="2">
        <v>1</v>
      </c>
      <c r="H3" s="2" t="s">
        <v>575</v>
      </c>
      <c r="I3" s="2" t="s">
        <v>576</v>
      </c>
      <c r="M3" s="2" t="s">
        <v>576</v>
      </c>
      <c r="N3" s="235" t="b">
        <v>0</v>
      </c>
      <c r="O3" s="2" t="s">
        <v>577</v>
      </c>
      <c r="R3" s="2" t="s">
        <v>578</v>
      </c>
      <c r="S3" s="2" t="s">
        <v>547</v>
      </c>
      <c r="T3" s="2" t="s">
        <v>573</v>
      </c>
      <c r="U3" s="2" t="s">
        <v>572</v>
      </c>
      <c r="W3" s="2" t="s">
        <v>548</v>
      </c>
      <c r="X3" s="2" t="s">
        <v>58</v>
      </c>
      <c r="Y3" s="2" t="s">
        <v>549</v>
      </c>
      <c r="Z3" s="2" t="s">
        <v>550</v>
      </c>
      <c r="AA3" s="2" t="s">
        <v>579</v>
      </c>
      <c r="AB3" s="2" t="s">
        <v>580</v>
      </c>
      <c r="AC3" s="2" t="s">
        <v>581</v>
      </c>
      <c r="AD3" s="2">
        <v>411021</v>
      </c>
      <c r="AE3" s="2" t="s">
        <v>582</v>
      </c>
      <c r="AF3" s="2">
        <v>27</v>
      </c>
      <c r="AG3" s="2" t="s">
        <v>145</v>
      </c>
      <c r="AH3" s="2" t="s">
        <v>555</v>
      </c>
      <c r="AI3" s="2" t="s">
        <v>556</v>
      </c>
      <c r="AJ3" s="2" t="s">
        <v>557</v>
      </c>
      <c r="AK3" s="2">
        <v>560025</v>
      </c>
      <c r="AL3" s="2" t="s">
        <v>58</v>
      </c>
      <c r="AM3" s="2">
        <v>29</v>
      </c>
      <c r="AN3" s="2" t="s">
        <v>583</v>
      </c>
      <c r="AO3" s="2" t="s">
        <v>584</v>
      </c>
      <c r="AP3" s="2">
        <v>85171300</v>
      </c>
      <c r="AQ3" s="2" t="s">
        <v>560</v>
      </c>
      <c r="AR3" s="2">
        <v>1</v>
      </c>
      <c r="AS3" s="2">
        <v>0</v>
      </c>
      <c r="AT3" s="2" t="s">
        <v>585</v>
      </c>
      <c r="AU3" s="2" t="s">
        <v>586</v>
      </c>
      <c r="AV3" s="2">
        <v>99404889</v>
      </c>
      <c r="AW3" s="2" t="s">
        <v>562</v>
      </c>
      <c r="AX3" s="2" t="s">
        <v>563</v>
      </c>
      <c r="BB3" s="2">
        <v>9482393817</v>
      </c>
      <c r="BC3" s="2" t="s">
        <v>564</v>
      </c>
      <c r="BG3" s="2" t="s">
        <v>565</v>
      </c>
      <c r="BH3" s="2" t="s">
        <v>566</v>
      </c>
      <c r="BI3" s="2" t="s">
        <v>571</v>
      </c>
      <c r="BJ3" s="2" t="s">
        <v>587</v>
      </c>
      <c r="BU3" s="2">
        <v>0</v>
      </c>
      <c r="BV3" s="2">
        <v>0</v>
      </c>
      <c r="BW3" s="2">
        <v>0</v>
      </c>
      <c r="BX3" s="2">
        <v>0</v>
      </c>
      <c r="BY3" s="2">
        <v>0</v>
      </c>
      <c r="BZ3" s="2">
        <v>0</v>
      </c>
      <c r="CA3" s="2">
        <v>0</v>
      </c>
      <c r="CB3" s="2">
        <v>0</v>
      </c>
      <c r="CC3" s="2">
        <v>0</v>
      </c>
      <c r="CD3" s="2">
        <v>0</v>
      </c>
      <c r="CE3" s="2">
        <v>0</v>
      </c>
      <c r="CF3" s="2" t="s">
        <v>568</v>
      </c>
      <c r="CG3" s="2" t="s">
        <v>569</v>
      </c>
      <c r="CH3" s="2">
        <v>1</v>
      </c>
      <c r="CL3" s="2" t="s">
        <v>588</v>
      </c>
      <c r="CM3" s="2">
        <v>1</v>
      </c>
    </row>
    <row r="4" spans="1:91" s="2" customFormat="1" hidden="1" x14ac:dyDescent="0.4">
      <c r="A4" s="117" t="s">
        <v>571</v>
      </c>
      <c r="B4" s="2" t="s">
        <v>535</v>
      </c>
      <c r="C4" s="2" t="s">
        <v>143</v>
      </c>
      <c r="D4" s="2" t="s">
        <v>572</v>
      </c>
      <c r="E4" s="2" t="s">
        <v>573</v>
      </c>
      <c r="F4" s="2" t="s">
        <v>574</v>
      </c>
      <c r="G4" s="2">
        <v>1</v>
      </c>
      <c r="H4" s="2" t="s">
        <v>575</v>
      </c>
      <c r="I4" s="2" t="s">
        <v>576</v>
      </c>
      <c r="M4" s="2" t="s">
        <v>576</v>
      </c>
      <c r="N4" s="235" t="b">
        <v>0</v>
      </c>
      <c r="O4" s="2" t="s">
        <v>577</v>
      </c>
      <c r="R4" s="2" t="s">
        <v>578</v>
      </c>
      <c r="S4" s="2" t="s">
        <v>589</v>
      </c>
      <c r="T4" s="2" t="s">
        <v>573</v>
      </c>
      <c r="U4" s="2" t="s">
        <v>572</v>
      </c>
      <c r="W4" s="2" t="s">
        <v>548</v>
      </c>
      <c r="X4" s="2" t="s">
        <v>58</v>
      </c>
      <c r="Y4" s="2" t="s">
        <v>549</v>
      </c>
      <c r="Z4" s="2" t="s">
        <v>550</v>
      </c>
      <c r="AA4" s="2" t="s">
        <v>579</v>
      </c>
      <c r="AB4" s="2" t="s">
        <v>580</v>
      </c>
      <c r="AC4" s="2" t="s">
        <v>581</v>
      </c>
      <c r="AD4" s="2">
        <v>411021</v>
      </c>
      <c r="AE4" s="2" t="s">
        <v>582</v>
      </c>
      <c r="AF4" s="2">
        <v>27</v>
      </c>
      <c r="AG4" s="2" t="s">
        <v>145</v>
      </c>
      <c r="AH4" s="2" t="s">
        <v>555</v>
      </c>
      <c r="AI4" s="2" t="s">
        <v>556</v>
      </c>
      <c r="AJ4" s="2" t="s">
        <v>557</v>
      </c>
      <c r="AK4" s="2">
        <v>560025</v>
      </c>
      <c r="AL4" s="2" t="s">
        <v>58</v>
      </c>
      <c r="AM4" s="2">
        <v>29</v>
      </c>
      <c r="AN4" s="2" t="s">
        <v>583</v>
      </c>
      <c r="AO4" s="2" t="s">
        <v>584</v>
      </c>
      <c r="AP4" s="2">
        <v>85171300</v>
      </c>
      <c r="AQ4" s="2" t="s">
        <v>560</v>
      </c>
      <c r="AR4" s="2">
        <v>1</v>
      </c>
      <c r="AS4" s="2">
        <v>0</v>
      </c>
      <c r="AT4" s="2" t="s">
        <v>590</v>
      </c>
      <c r="AU4" s="2" t="s">
        <v>591</v>
      </c>
      <c r="AV4" s="2">
        <v>99404889</v>
      </c>
      <c r="AW4" s="2" t="s">
        <v>562</v>
      </c>
      <c r="AX4" s="2" t="s">
        <v>563</v>
      </c>
      <c r="BB4" s="2">
        <v>9482393817</v>
      </c>
      <c r="BC4" s="2" t="s">
        <v>564</v>
      </c>
      <c r="BG4" s="2" t="s">
        <v>565</v>
      </c>
      <c r="BH4" s="2" t="s">
        <v>566</v>
      </c>
      <c r="BI4" s="2" t="s">
        <v>571</v>
      </c>
      <c r="BJ4" s="2" t="s">
        <v>587</v>
      </c>
      <c r="BU4" s="2">
        <v>0</v>
      </c>
      <c r="BV4" s="2">
        <v>0</v>
      </c>
      <c r="BW4" s="2">
        <v>0</v>
      </c>
      <c r="BX4" s="2">
        <v>0</v>
      </c>
      <c r="BY4" s="2">
        <v>0</v>
      </c>
      <c r="BZ4" s="2">
        <v>0</v>
      </c>
      <c r="CA4" s="2">
        <v>0</v>
      </c>
      <c r="CB4" s="2">
        <v>0</v>
      </c>
      <c r="CC4" s="2">
        <v>0</v>
      </c>
      <c r="CD4" s="2">
        <v>0</v>
      </c>
      <c r="CE4" s="2">
        <v>0</v>
      </c>
      <c r="CF4" s="2" t="s">
        <v>568</v>
      </c>
      <c r="CG4" s="2" t="s">
        <v>569</v>
      </c>
      <c r="CH4" s="2">
        <v>2</v>
      </c>
      <c r="CL4" s="2" t="s">
        <v>588</v>
      </c>
      <c r="CM4" s="2">
        <v>1</v>
      </c>
    </row>
    <row r="5" spans="1:91" s="2" customFormat="1" hidden="1" x14ac:dyDescent="0.4">
      <c r="A5" s="117" t="s">
        <v>571</v>
      </c>
      <c r="B5" s="2" t="s">
        <v>535</v>
      </c>
      <c r="C5" s="2" t="s">
        <v>143</v>
      </c>
      <c r="D5" s="2" t="s">
        <v>572</v>
      </c>
      <c r="E5" s="2" t="s">
        <v>573</v>
      </c>
      <c r="F5" s="2" t="s">
        <v>574</v>
      </c>
      <c r="G5" s="2">
        <v>1</v>
      </c>
      <c r="H5" s="2" t="s">
        <v>575</v>
      </c>
      <c r="I5" s="2" t="s">
        <v>576</v>
      </c>
      <c r="M5" s="2" t="s">
        <v>576</v>
      </c>
      <c r="N5" s="235" t="b">
        <v>0</v>
      </c>
      <c r="O5" s="2" t="s">
        <v>577</v>
      </c>
      <c r="R5" s="2" t="s">
        <v>578</v>
      </c>
      <c r="S5" s="2" t="s">
        <v>589</v>
      </c>
      <c r="T5" s="2" t="s">
        <v>573</v>
      </c>
      <c r="U5" s="2" t="s">
        <v>572</v>
      </c>
      <c r="W5" s="2" t="s">
        <v>548</v>
      </c>
      <c r="X5" s="2" t="s">
        <v>58</v>
      </c>
      <c r="Y5" s="2" t="s">
        <v>549</v>
      </c>
      <c r="Z5" s="2" t="s">
        <v>550</v>
      </c>
      <c r="AA5" s="2" t="s">
        <v>579</v>
      </c>
      <c r="AB5" s="2" t="s">
        <v>580</v>
      </c>
      <c r="AC5" s="2" t="s">
        <v>581</v>
      </c>
      <c r="AD5" s="2">
        <v>411021</v>
      </c>
      <c r="AE5" s="2" t="s">
        <v>582</v>
      </c>
      <c r="AF5" s="2">
        <v>27</v>
      </c>
      <c r="AG5" s="2" t="s">
        <v>145</v>
      </c>
      <c r="AH5" s="2" t="s">
        <v>555</v>
      </c>
      <c r="AI5" s="2" t="s">
        <v>556</v>
      </c>
      <c r="AJ5" s="2" t="s">
        <v>557</v>
      </c>
      <c r="AK5" s="2">
        <v>560025</v>
      </c>
      <c r="AL5" s="2" t="s">
        <v>58</v>
      </c>
      <c r="AM5" s="2">
        <v>29</v>
      </c>
      <c r="AN5" s="2" t="s">
        <v>583</v>
      </c>
      <c r="AO5" s="2" t="s">
        <v>584</v>
      </c>
      <c r="AP5" s="2">
        <v>85171300</v>
      </c>
      <c r="AQ5" s="2" t="s">
        <v>560</v>
      </c>
      <c r="AR5" s="2">
        <v>1</v>
      </c>
      <c r="AS5" s="2">
        <v>0</v>
      </c>
      <c r="AT5" s="2" t="s">
        <v>592</v>
      </c>
      <c r="AU5" s="2" t="s">
        <v>593</v>
      </c>
      <c r="AV5" s="2">
        <v>99404889</v>
      </c>
      <c r="AW5" s="2" t="s">
        <v>562</v>
      </c>
      <c r="AX5" s="2" t="s">
        <v>563</v>
      </c>
      <c r="BB5" s="2">
        <v>9482393817</v>
      </c>
      <c r="BC5" s="2" t="s">
        <v>564</v>
      </c>
      <c r="BG5" s="2" t="s">
        <v>565</v>
      </c>
      <c r="BH5" s="2" t="s">
        <v>566</v>
      </c>
      <c r="BI5" s="2" t="s">
        <v>571</v>
      </c>
      <c r="BJ5" s="2" t="s">
        <v>587</v>
      </c>
      <c r="BU5" s="2">
        <v>0</v>
      </c>
      <c r="BV5" s="2">
        <v>0</v>
      </c>
      <c r="BW5" s="2">
        <v>0</v>
      </c>
      <c r="BX5" s="2">
        <v>0</v>
      </c>
      <c r="BY5" s="2">
        <v>0</v>
      </c>
      <c r="BZ5" s="2">
        <v>0</v>
      </c>
      <c r="CA5" s="2">
        <v>0</v>
      </c>
      <c r="CB5" s="2">
        <v>0</v>
      </c>
      <c r="CC5" s="2">
        <v>0</v>
      </c>
      <c r="CD5" s="2">
        <v>0</v>
      </c>
      <c r="CE5" s="2">
        <v>0</v>
      </c>
      <c r="CF5" s="2" t="s">
        <v>568</v>
      </c>
      <c r="CG5" s="2" t="s">
        <v>569</v>
      </c>
      <c r="CH5" s="2">
        <v>3</v>
      </c>
      <c r="CL5" s="2" t="s">
        <v>588</v>
      </c>
      <c r="CM5" s="2">
        <v>1</v>
      </c>
    </row>
    <row r="6" spans="1:91" s="2" customFormat="1" hidden="1" x14ac:dyDescent="0.4">
      <c r="A6" s="117" t="s">
        <v>571</v>
      </c>
      <c r="B6" s="2" t="s">
        <v>535</v>
      </c>
      <c r="C6" s="2" t="s">
        <v>143</v>
      </c>
      <c r="D6" s="2" t="s">
        <v>572</v>
      </c>
      <c r="E6" s="2" t="s">
        <v>573</v>
      </c>
      <c r="F6" s="2" t="s">
        <v>574</v>
      </c>
      <c r="G6" s="2">
        <v>1</v>
      </c>
      <c r="H6" s="2" t="s">
        <v>575</v>
      </c>
      <c r="I6" s="2" t="s">
        <v>576</v>
      </c>
      <c r="M6" s="2" t="s">
        <v>576</v>
      </c>
      <c r="N6" s="235" t="b">
        <v>0</v>
      </c>
      <c r="O6" s="2" t="s">
        <v>577</v>
      </c>
      <c r="R6" s="2" t="s">
        <v>578</v>
      </c>
      <c r="S6" s="2" t="s">
        <v>589</v>
      </c>
      <c r="T6" s="2" t="s">
        <v>573</v>
      </c>
      <c r="U6" s="2" t="s">
        <v>572</v>
      </c>
      <c r="W6" s="2" t="s">
        <v>548</v>
      </c>
      <c r="X6" s="2" t="s">
        <v>58</v>
      </c>
      <c r="Y6" s="2" t="s">
        <v>549</v>
      </c>
      <c r="Z6" s="2" t="s">
        <v>550</v>
      </c>
      <c r="AA6" s="2" t="s">
        <v>579</v>
      </c>
      <c r="AB6" s="2" t="s">
        <v>580</v>
      </c>
      <c r="AC6" s="2" t="s">
        <v>581</v>
      </c>
      <c r="AD6" s="2">
        <v>411021</v>
      </c>
      <c r="AE6" s="2" t="s">
        <v>582</v>
      </c>
      <c r="AF6" s="2">
        <v>27</v>
      </c>
      <c r="AG6" s="2" t="s">
        <v>145</v>
      </c>
      <c r="AH6" s="2" t="s">
        <v>555</v>
      </c>
      <c r="AI6" s="2" t="s">
        <v>556</v>
      </c>
      <c r="AJ6" s="2" t="s">
        <v>557</v>
      </c>
      <c r="AK6" s="2">
        <v>560025</v>
      </c>
      <c r="AL6" s="2" t="s">
        <v>58</v>
      </c>
      <c r="AM6" s="2">
        <v>29</v>
      </c>
      <c r="AN6" s="2" t="s">
        <v>583</v>
      </c>
      <c r="AO6" s="2" t="s">
        <v>584</v>
      </c>
      <c r="AP6" s="2">
        <v>85171300</v>
      </c>
      <c r="AQ6" s="2" t="s">
        <v>560</v>
      </c>
      <c r="AR6" s="2">
        <v>1</v>
      </c>
      <c r="AS6" s="2">
        <v>0</v>
      </c>
      <c r="AT6" s="2" t="s">
        <v>594</v>
      </c>
      <c r="AU6" s="2" t="s">
        <v>595</v>
      </c>
      <c r="AV6" s="2">
        <v>99404889</v>
      </c>
      <c r="AW6" s="2" t="s">
        <v>562</v>
      </c>
      <c r="AX6" s="2" t="s">
        <v>563</v>
      </c>
      <c r="BB6" s="2">
        <v>9482393817</v>
      </c>
      <c r="BC6" s="2" t="s">
        <v>564</v>
      </c>
      <c r="BG6" s="2" t="s">
        <v>565</v>
      </c>
      <c r="BH6" s="2" t="s">
        <v>566</v>
      </c>
      <c r="BI6" s="2" t="s">
        <v>571</v>
      </c>
      <c r="BJ6" s="2" t="s">
        <v>587</v>
      </c>
      <c r="BU6" s="2">
        <v>0</v>
      </c>
      <c r="BV6" s="2">
        <v>0</v>
      </c>
      <c r="BW6" s="2">
        <v>0</v>
      </c>
      <c r="BX6" s="2">
        <v>0</v>
      </c>
      <c r="BY6" s="2">
        <v>0</v>
      </c>
      <c r="BZ6" s="2">
        <v>0</v>
      </c>
      <c r="CA6" s="2">
        <v>0</v>
      </c>
      <c r="CB6" s="2">
        <v>0</v>
      </c>
      <c r="CC6" s="2">
        <v>0</v>
      </c>
      <c r="CD6" s="2">
        <v>0</v>
      </c>
      <c r="CE6" s="2">
        <v>0</v>
      </c>
      <c r="CF6" s="2" t="s">
        <v>568</v>
      </c>
      <c r="CG6" s="2" t="s">
        <v>569</v>
      </c>
      <c r="CH6" s="2">
        <v>4</v>
      </c>
      <c r="CL6" s="2" t="s">
        <v>588</v>
      </c>
      <c r="CM6" s="2">
        <v>1</v>
      </c>
    </row>
    <row r="7" spans="1:91" s="2" customFormat="1" hidden="1" x14ac:dyDescent="0.4">
      <c r="A7" s="117" t="s">
        <v>571</v>
      </c>
      <c r="B7" s="2" t="s">
        <v>535</v>
      </c>
      <c r="C7" s="2" t="s">
        <v>143</v>
      </c>
      <c r="D7" s="2" t="s">
        <v>572</v>
      </c>
      <c r="E7" s="2" t="s">
        <v>573</v>
      </c>
      <c r="F7" s="2" t="s">
        <v>574</v>
      </c>
      <c r="G7" s="2">
        <v>1</v>
      </c>
      <c r="H7" s="2" t="s">
        <v>575</v>
      </c>
      <c r="I7" s="2" t="s">
        <v>576</v>
      </c>
      <c r="M7" s="2" t="s">
        <v>576</v>
      </c>
      <c r="N7" s="235" t="b">
        <v>0</v>
      </c>
      <c r="O7" s="2" t="s">
        <v>577</v>
      </c>
      <c r="R7" s="2" t="s">
        <v>578</v>
      </c>
      <c r="S7" s="2" t="s">
        <v>589</v>
      </c>
      <c r="T7" s="2" t="s">
        <v>573</v>
      </c>
      <c r="U7" s="2" t="s">
        <v>572</v>
      </c>
      <c r="W7" s="2" t="s">
        <v>548</v>
      </c>
      <c r="X7" s="2" t="s">
        <v>58</v>
      </c>
      <c r="Y7" s="2" t="s">
        <v>549</v>
      </c>
      <c r="Z7" s="2" t="s">
        <v>550</v>
      </c>
      <c r="AA7" s="2" t="s">
        <v>579</v>
      </c>
      <c r="AB7" s="2" t="s">
        <v>580</v>
      </c>
      <c r="AC7" s="2" t="s">
        <v>581</v>
      </c>
      <c r="AD7" s="2">
        <v>411021</v>
      </c>
      <c r="AE7" s="2" t="s">
        <v>582</v>
      </c>
      <c r="AF7" s="2">
        <v>27</v>
      </c>
      <c r="AG7" s="2" t="s">
        <v>145</v>
      </c>
      <c r="AH7" s="2" t="s">
        <v>555</v>
      </c>
      <c r="AI7" s="2" t="s">
        <v>556</v>
      </c>
      <c r="AJ7" s="2" t="s">
        <v>557</v>
      </c>
      <c r="AK7" s="2">
        <v>560025</v>
      </c>
      <c r="AL7" s="2" t="s">
        <v>58</v>
      </c>
      <c r="AM7" s="2">
        <v>29</v>
      </c>
      <c r="AN7" s="2" t="s">
        <v>583</v>
      </c>
      <c r="AO7" s="2" t="s">
        <v>584</v>
      </c>
      <c r="AP7" s="2">
        <v>85171300</v>
      </c>
      <c r="AQ7" s="2" t="s">
        <v>560</v>
      </c>
      <c r="AR7" s="2">
        <v>1</v>
      </c>
      <c r="AS7" s="2">
        <v>0</v>
      </c>
      <c r="AT7" s="2" t="s">
        <v>596</v>
      </c>
      <c r="AU7" s="2" t="s">
        <v>597</v>
      </c>
      <c r="AV7" s="2">
        <v>99404889</v>
      </c>
      <c r="AW7" s="2" t="s">
        <v>562</v>
      </c>
      <c r="AX7" s="2" t="s">
        <v>563</v>
      </c>
      <c r="BB7" s="2">
        <v>9482393817</v>
      </c>
      <c r="BC7" s="2" t="s">
        <v>564</v>
      </c>
      <c r="BG7" s="2" t="s">
        <v>565</v>
      </c>
      <c r="BH7" s="2" t="s">
        <v>566</v>
      </c>
      <c r="BI7" s="2" t="s">
        <v>571</v>
      </c>
      <c r="BJ7" s="2" t="s">
        <v>587</v>
      </c>
      <c r="BU7" s="2">
        <v>0</v>
      </c>
      <c r="BV7" s="2">
        <v>0</v>
      </c>
      <c r="BW7" s="2">
        <v>0</v>
      </c>
      <c r="BX7" s="2">
        <v>0</v>
      </c>
      <c r="BY7" s="2">
        <v>0</v>
      </c>
      <c r="BZ7" s="2">
        <v>0</v>
      </c>
      <c r="CA7" s="2">
        <v>0</v>
      </c>
      <c r="CB7" s="2">
        <v>0</v>
      </c>
      <c r="CC7" s="2">
        <v>0</v>
      </c>
      <c r="CD7" s="2">
        <v>0</v>
      </c>
      <c r="CE7" s="2">
        <v>0</v>
      </c>
      <c r="CF7" s="2" t="s">
        <v>568</v>
      </c>
      <c r="CG7" s="2" t="s">
        <v>569</v>
      </c>
      <c r="CH7" s="2">
        <v>5</v>
      </c>
      <c r="CL7" s="2" t="s">
        <v>588</v>
      </c>
      <c r="CM7" s="2">
        <v>1</v>
      </c>
    </row>
    <row r="8" spans="1:91" s="2" customFormat="1" hidden="1" x14ac:dyDescent="0.4">
      <c r="A8" s="117" t="s">
        <v>571</v>
      </c>
      <c r="B8" s="2" t="s">
        <v>535</v>
      </c>
      <c r="C8" s="2" t="s">
        <v>143</v>
      </c>
      <c r="D8" s="2" t="s">
        <v>572</v>
      </c>
      <c r="E8" s="2" t="s">
        <v>573</v>
      </c>
      <c r="F8" s="2" t="s">
        <v>574</v>
      </c>
      <c r="G8" s="2">
        <v>1</v>
      </c>
      <c r="H8" s="2" t="s">
        <v>575</v>
      </c>
      <c r="I8" s="2" t="s">
        <v>576</v>
      </c>
      <c r="M8" s="2" t="s">
        <v>576</v>
      </c>
      <c r="N8" s="235" t="b">
        <v>0</v>
      </c>
      <c r="O8" s="2" t="s">
        <v>577</v>
      </c>
      <c r="R8" s="2" t="s">
        <v>578</v>
      </c>
      <c r="S8" s="2" t="s">
        <v>589</v>
      </c>
      <c r="T8" s="2" t="s">
        <v>573</v>
      </c>
      <c r="U8" s="2" t="s">
        <v>572</v>
      </c>
      <c r="W8" s="2" t="s">
        <v>548</v>
      </c>
      <c r="X8" s="2" t="s">
        <v>58</v>
      </c>
      <c r="Y8" s="2" t="s">
        <v>549</v>
      </c>
      <c r="Z8" s="2" t="s">
        <v>550</v>
      </c>
      <c r="AA8" s="2" t="s">
        <v>579</v>
      </c>
      <c r="AB8" s="2" t="s">
        <v>580</v>
      </c>
      <c r="AC8" s="2" t="s">
        <v>581</v>
      </c>
      <c r="AD8" s="2">
        <v>411021</v>
      </c>
      <c r="AE8" s="2" t="s">
        <v>582</v>
      </c>
      <c r="AF8" s="2">
        <v>27</v>
      </c>
      <c r="AG8" s="2" t="s">
        <v>145</v>
      </c>
      <c r="AH8" s="2" t="s">
        <v>555</v>
      </c>
      <c r="AI8" s="2" t="s">
        <v>556</v>
      </c>
      <c r="AJ8" s="2" t="s">
        <v>557</v>
      </c>
      <c r="AK8" s="2">
        <v>560025</v>
      </c>
      <c r="AL8" s="2" t="s">
        <v>58</v>
      </c>
      <c r="AM8" s="2">
        <v>29</v>
      </c>
      <c r="AN8" s="2" t="s">
        <v>598</v>
      </c>
      <c r="AO8" s="2" t="s">
        <v>599</v>
      </c>
      <c r="AP8" s="2">
        <v>84713010</v>
      </c>
      <c r="AQ8" s="2" t="s">
        <v>560</v>
      </c>
      <c r="AR8" s="2">
        <v>1</v>
      </c>
      <c r="AS8" s="2">
        <v>224740.6</v>
      </c>
      <c r="AT8" s="2">
        <v>7635663</v>
      </c>
      <c r="AU8" s="2" t="s">
        <v>600</v>
      </c>
      <c r="AV8" s="2">
        <v>99183931</v>
      </c>
      <c r="AW8" s="2" t="s">
        <v>562</v>
      </c>
      <c r="AX8" s="2" t="s">
        <v>563</v>
      </c>
      <c r="BB8" s="2">
        <v>9482393817</v>
      </c>
      <c r="BC8" s="2" t="s">
        <v>564</v>
      </c>
      <c r="BG8" s="2" t="s">
        <v>565</v>
      </c>
      <c r="BH8" s="2" t="s">
        <v>566</v>
      </c>
      <c r="BI8" s="2" t="s">
        <v>571</v>
      </c>
      <c r="BJ8" s="2" t="s">
        <v>587</v>
      </c>
      <c r="BU8" s="2">
        <v>0</v>
      </c>
      <c r="BV8" s="2">
        <v>0</v>
      </c>
      <c r="BW8" s="2">
        <v>0</v>
      </c>
      <c r="BX8" s="2">
        <v>0</v>
      </c>
      <c r="BY8" s="2">
        <v>0</v>
      </c>
      <c r="BZ8" s="2">
        <v>0</v>
      </c>
      <c r="CA8" s="2">
        <v>0</v>
      </c>
      <c r="CB8" s="2">
        <v>0</v>
      </c>
      <c r="CC8" s="2">
        <v>0</v>
      </c>
      <c r="CD8" s="2">
        <v>0</v>
      </c>
      <c r="CE8" s="2">
        <v>0</v>
      </c>
      <c r="CF8" s="2" t="s">
        <v>568</v>
      </c>
      <c r="CG8" s="2" t="s">
        <v>569</v>
      </c>
      <c r="CH8" s="2">
        <v>6</v>
      </c>
      <c r="CL8" s="2" t="s">
        <v>588</v>
      </c>
      <c r="CM8" s="2">
        <v>1</v>
      </c>
    </row>
    <row r="9" spans="1:91" s="2" customFormat="1" hidden="1" x14ac:dyDescent="0.4">
      <c r="A9" s="117" t="s">
        <v>571</v>
      </c>
      <c r="B9" s="2" t="s">
        <v>535</v>
      </c>
      <c r="C9" s="2" t="s">
        <v>143</v>
      </c>
      <c r="D9" s="2" t="s">
        <v>572</v>
      </c>
      <c r="E9" s="2" t="s">
        <v>573</v>
      </c>
      <c r="F9" s="2" t="s">
        <v>574</v>
      </c>
      <c r="G9" s="2">
        <v>1</v>
      </c>
      <c r="H9" s="2" t="s">
        <v>575</v>
      </c>
      <c r="I9" s="2" t="s">
        <v>576</v>
      </c>
      <c r="M9" s="2" t="s">
        <v>576</v>
      </c>
      <c r="N9" s="235" t="b">
        <v>0</v>
      </c>
      <c r="O9" s="2" t="s">
        <v>577</v>
      </c>
      <c r="R9" s="2" t="s">
        <v>578</v>
      </c>
      <c r="S9" s="2" t="s">
        <v>589</v>
      </c>
      <c r="T9" s="2" t="s">
        <v>573</v>
      </c>
      <c r="U9" s="2" t="s">
        <v>572</v>
      </c>
      <c r="W9" s="2" t="s">
        <v>548</v>
      </c>
      <c r="X9" s="2" t="s">
        <v>58</v>
      </c>
      <c r="Y9" s="2" t="s">
        <v>549</v>
      </c>
      <c r="Z9" s="2" t="s">
        <v>550</v>
      </c>
      <c r="AA9" s="2" t="s">
        <v>579</v>
      </c>
      <c r="AB9" s="2" t="s">
        <v>580</v>
      </c>
      <c r="AC9" s="2" t="s">
        <v>581</v>
      </c>
      <c r="AD9" s="2">
        <v>411021</v>
      </c>
      <c r="AE9" s="2" t="s">
        <v>582</v>
      </c>
      <c r="AF9" s="2">
        <v>27</v>
      </c>
      <c r="AG9" s="2" t="s">
        <v>145</v>
      </c>
      <c r="AH9" s="2" t="s">
        <v>555</v>
      </c>
      <c r="AI9" s="2" t="s">
        <v>556</v>
      </c>
      <c r="AJ9" s="2" t="s">
        <v>557</v>
      </c>
      <c r="AK9" s="2">
        <v>560025</v>
      </c>
      <c r="AL9" s="2" t="s">
        <v>58</v>
      </c>
      <c r="AM9" s="2">
        <v>29</v>
      </c>
      <c r="AN9" s="2" t="s">
        <v>583</v>
      </c>
      <c r="AO9" s="2" t="s">
        <v>584</v>
      </c>
      <c r="AP9" s="2">
        <v>85171300</v>
      </c>
      <c r="AQ9" s="2" t="s">
        <v>560</v>
      </c>
      <c r="AR9" s="2">
        <v>1</v>
      </c>
      <c r="AS9" s="2">
        <v>0</v>
      </c>
      <c r="AT9" s="2" t="s">
        <v>601</v>
      </c>
      <c r="AU9" s="2" t="s">
        <v>602</v>
      </c>
      <c r="AV9" s="2">
        <v>99404889</v>
      </c>
      <c r="AW9" s="2" t="s">
        <v>562</v>
      </c>
      <c r="AX9" s="2" t="s">
        <v>563</v>
      </c>
      <c r="BB9" s="2">
        <v>9482393817</v>
      </c>
      <c r="BC9" s="2" t="s">
        <v>564</v>
      </c>
      <c r="BG9" s="2" t="s">
        <v>565</v>
      </c>
      <c r="BH9" s="2" t="s">
        <v>566</v>
      </c>
      <c r="BI9" s="2" t="s">
        <v>571</v>
      </c>
      <c r="BJ9" s="2" t="s">
        <v>587</v>
      </c>
      <c r="BU9" s="2">
        <v>0</v>
      </c>
      <c r="BV9" s="2">
        <v>0</v>
      </c>
      <c r="BW9" s="2">
        <v>0</v>
      </c>
      <c r="BX9" s="2">
        <v>0</v>
      </c>
      <c r="BY9" s="2">
        <v>0</v>
      </c>
      <c r="BZ9" s="2">
        <v>0</v>
      </c>
      <c r="CA9" s="2">
        <v>0</v>
      </c>
      <c r="CB9" s="2">
        <v>0</v>
      </c>
      <c r="CC9" s="2">
        <v>0</v>
      </c>
      <c r="CD9" s="2">
        <v>0</v>
      </c>
      <c r="CE9" s="2">
        <v>0</v>
      </c>
      <c r="CF9" s="2" t="s">
        <v>568</v>
      </c>
      <c r="CG9" s="2" t="s">
        <v>569</v>
      </c>
      <c r="CH9" s="2">
        <v>7</v>
      </c>
      <c r="CL9" s="2" t="s">
        <v>588</v>
      </c>
      <c r="CM9" s="2">
        <v>1</v>
      </c>
    </row>
    <row r="10" spans="1:91" s="2" customFormat="1" x14ac:dyDescent="0.4">
      <c r="A10" s="117" t="s">
        <v>603</v>
      </c>
      <c r="B10" s="2" t="s">
        <v>535</v>
      </c>
      <c r="C10" s="2" t="s">
        <v>604</v>
      </c>
      <c r="D10" s="2" t="s">
        <v>572</v>
      </c>
      <c r="E10" s="2" t="s">
        <v>573</v>
      </c>
      <c r="F10" s="2" t="s">
        <v>574</v>
      </c>
      <c r="G10" s="2">
        <v>1</v>
      </c>
      <c r="I10" s="2" t="s">
        <v>540</v>
      </c>
      <c r="J10" s="117" t="s">
        <v>605</v>
      </c>
      <c r="K10" s="2" t="s">
        <v>605</v>
      </c>
      <c r="L10" s="2" t="s">
        <v>606</v>
      </c>
      <c r="M10" s="2" t="s">
        <v>540</v>
      </c>
      <c r="N10" s="235" t="b">
        <v>0</v>
      </c>
      <c r="O10" s="2" t="s">
        <v>607</v>
      </c>
      <c r="P10" s="2" t="s">
        <v>608</v>
      </c>
      <c r="Q10" s="2" t="s">
        <v>609</v>
      </c>
      <c r="R10" s="2" t="s">
        <v>546</v>
      </c>
      <c r="S10" s="2" t="s">
        <v>547</v>
      </c>
      <c r="T10" s="2" t="s">
        <v>573</v>
      </c>
      <c r="U10" s="2" t="s">
        <v>572</v>
      </c>
      <c r="V10" s="2" t="s">
        <v>574</v>
      </c>
      <c r="W10" s="2" t="s">
        <v>548</v>
      </c>
      <c r="X10" s="2" t="s">
        <v>58</v>
      </c>
      <c r="Y10" s="2" t="s">
        <v>549</v>
      </c>
      <c r="Z10" s="2" t="s">
        <v>550</v>
      </c>
      <c r="AA10" s="2" t="s">
        <v>579</v>
      </c>
      <c r="AB10" s="2" t="s">
        <v>580</v>
      </c>
      <c r="AC10" s="2" t="s">
        <v>581</v>
      </c>
      <c r="AD10" s="2">
        <v>411021</v>
      </c>
      <c r="AE10" s="2" t="s">
        <v>582</v>
      </c>
      <c r="AF10" s="2">
        <v>27</v>
      </c>
      <c r="AG10" s="2" t="s">
        <v>145</v>
      </c>
      <c r="AH10" s="2" t="s">
        <v>555</v>
      </c>
      <c r="AI10" s="2" t="s">
        <v>556</v>
      </c>
      <c r="AJ10" s="2" t="s">
        <v>557</v>
      </c>
      <c r="AK10" s="2">
        <v>560025</v>
      </c>
      <c r="AL10" s="2" t="s">
        <v>58</v>
      </c>
      <c r="AM10" s="2">
        <v>29</v>
      </c>
      <c r="AN10" s="2" t="s">
        <v>583</v>
      </c>
      <c r="AO10" s="2" t="s">
        <v>584</v>
      </c>
      <c r="AP10" s="2">
        <v>85171300</v>
      </c>
      <c r="AQ10" s="2" t="s">
        <v>560</v>
      </c>
      <c r="AR10" s="2">
        <v>1</v>
      </c>
      <c r="AS10" s="2">
        <v>5600</v>
      </c>
      <c r="AT10" s="2" t="s">
        <v>585</v>
      </c>
      <c r="AU10" s="2" t="s">
        <v>586</v>
      </c>
      <c r="AV10" s="2">
        <v>99404889</v>
      </c>
      <c r="AW10" s="2" t="s">
        <v>562</v>
      </c>
      <c r="AX10" s="2" t="s">
        <v>563</v>
      </c>
      <c r="BB10" s="2">
        <v>9482393817</v>
      </c>
      <c r="BC10" s="2" t="s">
        <v>564</v>
      </c>
      <c r="BG10" s="2" t="s">
        <v>565</v>
      </c>
      <c r="BH10" s="2" t="s">
        <v>566</v>
      </c>
      <c r="BI10" s="2" t="s">
        <v>603</v>
      </c>
      <c r="BJ10" s="2" t="s">
        <v>610</v>
      </c>
      <c r="BU10" s="2">
        <v>0</v>
      </c>
      <c r="BV10" s="2">
        <v>0</v>
      </c>
      <c r="BW10" s="2">
        <v>0</v>
      </c>
      <c r="BX10" s="2">
        <v>0</v>
      </c>
      <c r="BY10" s="2">
        <v>0</v>
      </c>
      <c r="BZ10" s="2">
        <v>0</v>
      </c>
      <c r="CA10" s="2">
        <v>0</v>
      </c>
      <c r="CB10" s="2">
        <v>0</v>
      </c>
      <c r="CC10" s="2">
        <v>0</v>
      </c>
      <c r="CD10" s="2">
        <v>0</v>
      </c>
      <c r="CE10" s="2">
        <v>5600</v>
      </c>
      <c r="CF10" s="2" t="s">
        <v>568</v>
      </c>
      <c r="CG10" s="2" t="s">
        <v>569</v>
      </c>
      <c r="CH10" s="2">
        <v>1</v>
      </c>
      <c r="CL10" s="2" t="s">
        <v>588</v>
      </c>
      <c r="CM10" s="2">
        <v>1</v>
      </c>
    </row>
    <row r="11" spans="1:91" s="2" customFormat="1" hidden="1" x14ac:dyDescent="0.4">
      <c r="A11" s="117" t="s">
        <v>603</v>
      </c>
      <c r="B11" s="2" t="s">
        <v>535</v>
      </c>
      <c r="C11" s="2" t="s">
        <v>604</v>
      </c>
      <c r="D11" s="2" t="s">
        <v>572</v>
      </c>
      <c r="E11" s="2" t="s">
        <v>573</v>
      </c>
      <c r="F11" s="2" t="s">
        <v>574</v>
      </c>
      <c r="G11" s="2">
        <v>1</v>
      </c>
      <c r="I11" s="2" t="s">
        <v>540</v>
      </c>
      <c r="J11" s="117" t="s">
        <v>605</v>
      </c>
      <c r="K11" s="2" t="s">
        <v>605</v>
      </c>
      <c r="L11" s="2" t="s">
        <v>606</v>
      </c>
      <c r="M11" s="2" t="s">
        <v>540</v>
      </c>
      <c r="N11" s="235" t="b">
        <v>0</v>
      </c>
      <c r="O11" s="2" t="s">
        <v>607</v>
      </c>
      <c r="P11" s="2" t="s">
        <v>608</v>
      </c>
      <c r="Q11" s="2" t="s">
        <v>609</v>
      </c>
      <c r="R11" s="2" t="s">
        <v>546</v>
      </c>
      <c r="S11" s="2" t="s">
        <v>589</v>
      </c>
      <c r="T11" s="2" t="s">
        <v>573</v>
      </c>
      <c r="U11" s="2" t="s">
        <v>572</v>
      </c>
      <c r="V11" s="2" t="s">
        <v>574</v>
      </c>
      <c r="W11" s="2" t="s">
        <v>548</v>
      </c>
      <c r="X11" s="2" t="s">
        <v>58</v>
      </c>
      <c r="Y11" s="2" t="s">
        <v>549</v>
      </c>
      <c r="Z11" s="2" t="s">
        <v>550</v>
      </c>
      <c r="AA11" s="2" t="s">
        <v>579</v>
      </c>
      <c r="AB11" s="2" t="s">
        <v>580</v>
      </c>
      <c r="AC11" s="2" t="s">
        <v>581</v>
      </c>
      <c r="AD11" s="2">
        <v>411021</v>
      </c>
      <c r="AE11" s="2" t="s">
        <v>582</v>
      </c>
      <c r="AF11" s="2">
        <v>27</v>
      </c>
      <c r="AG11" s="2" t="s">
        <v>145</v>
      </c>
      <c r="AH11" s="2" t="s">
        <v>555</v>
      </c>
      <c r="AI11" s="2" t="s">
        <v>556</v>
      </c>
      <c r="AJ11" s="2" t="s">
        <v>557</v>
      </c>
      <c r="AK11" s="2">
        <v>560025</v>
      </c>
      <c r="AL11" s="2" t="s">
        <v>58</v>
      </c>
      <c r="AM11" s="2">
        <v>29</v>
      </c>
      <c r="AN11" s="2" t="s">
        <v>583</v>
      </c>
      <c r="AO11" s="2" t="s">
        <v>584</v>
      </c>
      <c r="AP11" s="2">
        <v>85171300</v>
      </c>
      <c r="AQ11" s="2" t="s">
        <v>560</v>
      </c>
      <c r="AR11" s="2">
        <v>1</v>
      </c>
      <c r="AS11" s="2">
        <v>5600</v>
      </c>
      <c r="AT11" s="2" t="s">
        <v>590</v>
      </c>
      <c r="AU11" s="2" t="s">
        <v>591</v>
      </c>
      <c r="AV11" s="2">
        <v>99404889</v>
      </c>
      <c r="AW11" s="2" t="s">
        <v>562</v>
      </c>
      <c r="AX11" s="2" t="s">
        <v>563</v>
      </c>
      <c r="BB11" s="2">
        <v>9482393817</v>
      </c>
      <c r="BC11" s="2" t="s">
        <v>564</v>
      </c>
      <c r="BG11" s="2" t="s">
        <v>565</v>
      </c>
      <c r="BH11" s="2" t="s">
        <v>566</v>
      </c>
      <c r="BI11" s="2" t="s">
        <v>603</v>
      </c>
      <c r="BJ11" s="2" t="s">
        <v>610</v>
      </c>
      <c r="BU11" s="2">
        <v>0</v>
      </c>
      <c r="BV11" s="2">
        <v>0</v>
      </c>
      <c r="BW11" s="2">
        <v>0</v>
      </c>
      <c r="BX11" s="2">
        <v>0</v>
      </c>
      <c r="BY11" s="2">
        <v>0</v>
      </c>
      <c r="BZ11" s="2">
        <v>0</v>
      </c>
      <c r="CA11" s="2">
        <v>0</v>
      </c>
      <c r="CB11" s="2">
        <v>0</v>
      </c>
      <c r="CC11" s="2">
        <v>0</v>
      </c>
      <c r="CD11" s="2">
        <v>0</v>
      </c>
      <c r="CE11" s="2">
        <v>5600</v>
      </c>
      <c r="CF11" s="2" t="s">
        <v>568</v>
      </c>
      <c r="CG11" s="2" t="s">
        <v>569</v>
      </c>
      <c r="CH11" s="2">
        <v>2</v>
      </c>
      <c r="CL11" s="2" t="s">
        <v>588</v>
      </c>
      <c r="CM11" s="2">
        <v>1</v>
      </c>
    </row>
    <row r="12" spans="1:91" s="2" customFormat="1" hidden="1" x14ac:dyDescent="0.4">
      <c r="A12" s="117" t="s">
        <v>603</v>
      </c>
      <c r="B12" s="2" t="s">
        <v>535</v>
      </c>
      <c r="C12" s="2" t="s">
        <v>604</v>
      </c>
      <c r="D12" s="2" t="s">
        <v>572</v>
      </c>
      <c r="E12" s="2" t="s">
        <v>573</v>
      </c>
      <c r="F12" s="2" t="s">
        <v>574</v>
      </c>
      <c r="G12" s="2">
        <v>1</v>
      </c>
      <c r="I12" s="2" t="s">
        <v>540</v>
      </c>
      <c r="J12" s="117" t="s">
        <v>605</v>
      </c>
      <c r="K12" s="2" t="s">
        <v>605</v>
      </c>
      <c r="L12" s="2" t="s">
        <v>606</v>
      </c>
      <c r="M12" s="2" t="s">
        <v>540</v>
      </c>
      <c r="N12" s="235" t="b">
        <v>0</v>
      </c>
      <c r="O12" s="2" t="s">
        <v>607</v>
      </c>
      <c r="P12" s="2" t="s">
        <v>608</v>
      </c>
      <c r="Q12" s="2" t="s">
        <v>609</v>
      </c>
      <c r="R12" s="2" t="s">
        <v>546</v>
      </c>
      <c r="S12" s="2" t="s">
        <v>589</v>
      </c>
      <c r="T12" s="2" t="s">
        <v>573</v>
      </c>
      <c r="U12" s="2" t="s">
        <v>572</v>
      </c>
      <c r="V12" s="2" t="s">
        <v>574</v>
      </c>
      <c r="W12" s="2" t="s">
        <v>548</v>
      </c>
      <c r="X12" s="2" t="s">
        <v>58</v>
      </c>
      <c r="Y12" s="2" t="s">
        <v>549</v>
      </c>
      <c r="Z12" s="2" t="s">
        <v>550</v>
      </c>
      <c r="AA12" s="2" t="s">
        <v>579</v>
      </c>
      <c r="AB12" s="2" t="s">
        <v>580</v>
      </c>
      <c r="AC12" s="2" t="s">
        <v>581</v>
      </c>
      <c r="AD12" s="2">
        <v>411021</v>
      </c>
      <c r="AE12" s="2" t="s">
        <v>582</v>
      </c>
      <c r="AF12" s="2">
        <v>27</v>
      </c>
      <c r="AG12" s="2" t="s">
        <v>145</v>
      </c>
      <c r="AH12" s="2" t="s">
        <v>555</v>
      </c>
      <c r="AI12" s="2" t="s">
        <v>556</v>
      </c>
      <c r="AJ12" s="2" t="s">
        <v>557</v>
      </c>
      <c r="AK12" s="2">
        <v>560025</v>
      </c>
      <c r="AL12" s="2" t="s">
        <v>58</v>
      </c>
      <c r="AM12" s="2">
        <v>29</v>
      </c>
      <c r="AN12" s="2" t="s">
        <v>583</v>
      </c>
      <c r="AO12" s="2" t="s">
        <v>584</v>
      </c>
      <c r="AP12" s="2">
        <v>85171300</v>
      </c>
      <c r="AQ12" s="2" t="s">
        <v>560</v>
      </c>
      <c r="AR12" s="2">
        <v>1</v>
      </c>
      <c r="AS12" s="2">
        <v>5600</v>
      </c>
      <c r="AT12" s="2" t="s">
        <v>592</v>
      </c>
      <c r="AU12" s="2" t="s">
        <v>593</v>
      </c>
      <c r="AV12" s="2">
        <v>99404889</v>
      </c>
      <c r="AW12" s="2" t="s">
        <v>562</v>
      </c>
      <c r="AX12" s="2" t="s">
        <v>563</v>
      </c>
      <c r="BB12" s="2">
        <v>9482393817</v>
      </c>
      <c r="BC12" s="2" t="s">
        <v>564</v>
      </c>
      <c r="BG12" s="2" t="s">
        <v>565</v>
      </c>
      <c r="BH12" s="2" t="s">
        <v>566</v>
      </c>
      <c r="BI12" s="2" t="s">
        <v>603</v>
      </c>
      <c r="BJ12" s="2" t="s">
        <v>610</v>
      </c>
      <c r="BU12" s="2">
        <v>0</v>
      </c>
      <c r="BV12" s="2">
        <v>0</v>
      </c>
      <c r="BW12" s="2">
        <v>0</v>
      </c>
      <c r="BX12" s="2">
        <v>0</v>
      </c>
      <c r="BY12" s="2">
        <v>0</v>
      </c>
      <c r="BZ12" s="2">
        <v>0</v>
      </c>
      <c r="CA12" s="2">
        <v>0</v>
      </c>
      <c r="CB12" s="2">
        <v>0</v>
      </c>
      <c r="CC12" s="2">
        <v>0</v>
      </c>
      <c r="CD12" s="2">
        <v>0</v>
      </c>
      <c r="CE12" s="2">
        <v>5600</v>
      </c>
      <c r="CF12" s="2" t="s">
        <v>568</v>
      </c>
      <c r="CG12" s="2" t="s">
        <v>569</v>
      </c>
      <c r="CH12" s="2">
        <v>3</v>
      </c>
      <c r="CL12" s="2" t="s">
        <v>588</v>
      </c>
      <c r="CM12" s="2">
        <v>1</v>
      </c>
    </row>
    <row r="13" spans="1:91" s="2" customFormat="1" hidden="1" x14ac:dyDescent="0.4">
      <c r="A13" s="117" t="s">
        <v>603</v>
      </c>
      <c r="B13" s="2" t="s">
        <v>535</v>
      </c>
      <c r="C13" s="2" t="s">
        <v>604</v>
      </c>
      <c r="D13" s="2" t="s">
        <v>572</v>
      </c>
      <c r="E13" s="2" t="s">
        <v>573</v>
      </c>
      <c r="F13" s="2" t="s">
        <v>574</v>
      </c>
      <c r="G13" s="2">
        <v>1</v>
      </c>
      <c r="I13" s="2" t="s">
        <v>540</v>
      </c>
      <c r="J13" s="117" t="s">
        <v>605</v>
      </c>
      <c r="K13" s="2" t="s">
        <v>605</v>
      </c>
      <c r="L13" s="2" t="s">
        <v>606</v>
      </c>
      <c r="M13" s="2" t="s">
        <v>540</v>
      </c>
      <c r="N13" s="235" t="b">
        <v>0</v>
      </c>
      <c r="O13" s="2" t="s">
        <v>607</v>
      </c>
      <c r="P13" s="2" t="s">
        <v>608</v>
      </c>
      <c r="Q13" s="2" t="s">
        <v>609</v>
      </c>
      <c r="R13" s="2" t="s">
        <v>546</v>
      </c>
      <c r="S13" s="2" t="s">
        <v>589</v>
      </c>
      <c r="T13" s="2" t="s">
        <v>573</v>
      </c>
      <c r="U13" s="2" t="s">
        <v>572</v>
      </c>
      <c r="V13" s="2" t="s">
        <v>574</v>
      </c>
      <c r="W13" s="2" t="s">
        <v>548</v>
      </c>
      <c r="X13" s="2" t="s">
        <v>58</v>
      </c>
      <c r="Y13" s="2" t="s">
        <v>549</v>
      </c>
      <c r="Z13" s="2" t="s">
        <v>550</v>
      </c>
      <c r="AA13" s="2" t="s">
        <v>579</v>
      </c>
      <c r="AB13" s="2" t="s">
        <v>580</v>
      </c>
      <c r="AC13" s="2" t="s">
        <v>581</v>
      </c>
      <c r="AD13" s="2">
        <v>411021</v>
      </c>
      <c r="AE13" s="2" t="s">
        <v>582</v>
      </c>
      <c r="AF13" s="2">
        <v>27</v>
      </c>
      <c r="AG13" s="2" t="s">
        <v>145</v>
      </c>
      <c r="AH13" s="2" t="s">
        <v>555</v>
      </c>
      <c r="AI13" s="2" t="s">
        <v>556</v>
      </c>
      <c r="AJ13" s="2" t="s">
        <v>557</v>
      </c>
      <c r="AK13" s="2">
        <v>560025</v>
      </c>
      <c r="AL13" s="2" t="s">
        <v>58</v>
      </c>
      <c r="AM13" s="2">
        <v>29</v>
      </c>
      <c r="AN13" s="2" t="s">
        <v>583</v>
      </c>
      <c r="AO13" s="2" t="s">
        <v>584</v>
      </c>
      <c r="AP13" s="2">
        <v>85171300</v>
      </c>
      <c r="AQ13" s="2" t="s">
        <v>560</v>
      </c>
      <c r="AR13" s="2">
        <v>1</v>
      </c>
      <c r="AS13" s="2">
        <v>5600</v>
      </c>
      <c r="AT13" s="2" t="s">
        <v>594</v>
      </c>
      <c r="AU13" s="2" t="s">
        <v>595</v>
      </c>
      <c r="AV13" s="2">
        <v>99404889</v>
      </c>
      <c r="AW13" s="2" t="s">
        <v>562</v>
      </c>
      <c r="AX13" s="2" t="s">
        <v>563</v>
      </c>
      <c r="BB13" s="2">
        <v>9482393817</v>
      </c>
      <c r="BC13" s="2" t="s">
        <v>564</v>
      </c>
      <c r="BG13" s="2" t="s">
        <v>565</v>
      </c>
      <c r="BH13" s="2" t="s">
        <v>566</v>
      </c>
      <c r="BI13" s="2" t="s">
        <v>603</v>
      </c>
      <c r="BJ13" s="2" t="s">
        <v>610</v>
      </c>
      <c r="BU13" s="2">
        <v>0</v>
      </c>
      <c r="BV13" s="2">
        <v>0</v>
      </c>
      <c r="BW13" s="2">
        <v>0</v>
      </c>
      <c r="BX13" s="2">
        <v>0</v>
      </c>
      <c r="BY13" s="2">
        <v>0</v>
      </c>
      <c r="BZ13" s="2">
        <v>0</v>
      </c>
      <c r="CA13" s="2">
        <v>0</v>
      </c>
      <c r="CB13" s="2">
        <v>0</v>
      </c>
      <c r="CC13" s="2">
        <v>0</v>
      </c>
      <c r="CD13" s="2">
        <v>0</v>
      </c>
      <c r="CE13" s="2">
        <v>5600</v>
      </c>
      <c r="CF13" s="2" t="s">
        <v>568</v>
      </c>
      <c r="CG13" s="2" t="s">
        <v>569</v>
      </c>
      <c r="CH13" s="2">
        <v>4</v>
      </c>
      <c r="CL13" s="2" t="s">
        <v>588</v>
      </c>
      <c r="CM13" s="2">
        <v>1</v>
      </c>
    </row>
    <row r="14" spans="1:91" s="2" customFormat="1" hidden="1" x14ac:dyDescent="0.4">
      <c r="A14" s="117" t="s">
        <v>603</v>
      </c>
      <c r="B14" s="2" t="s">
        <v>535</v>
      </c>
      <c r="C14" s="2" t="s">
        <v>604</v>
      </c>
      <c r="D14" s="2" t="s">
        <v>572</v>
      </c>
      <c r="E14" s="2" t="s">
        <v>573</v>
      </c>
      <c r="F14" s="2" t="s">
        <v>574</v>
      </c>
      <c r="G14" s="2">
        <v>1</v>
      </c>
      <c r="I14" s="2" t="s">
        <v>540</v>
      </c>
      <c r="J14" s="117" t="s">
        <v>605</v>
      </c>
      <c r="K14" s="2" t="s">
        <v>605</v>
      </c>
      <c r="L14" s="2" t="s">
        <v>606</v>
      </c>
      <c r="M14" s="2" t="s">
        <v>540</v>
      </c>
      <c r="N14" s="235" t="b">
        <v>0</v>
      </c>
      <c r="O14" s="2" t="s">
        <v>607</v>
      </c>
      <c r="P14" s="2" t="s">
        <v>608</v>
      </c>
      <c r="Q14" s="2" t="s">
        <v>609</v>
      </c>
      <c r="R14" s="2" t="s">
        <v>546</v>
      </c>
      <c r="S14" s="2" t="s">
        <v>589</v>
      </c>
      <c r="T14" s="2" t="s">
        <v>573</v>
      </c>
      <c r="U14" s="2" t="s">
        <v>572</v>
      </c>
      <c r="V14" s="2" t="s">
        <v>574</v>
      </c>
      <c r="W14" s="2" t="s">
        <v>548</v>
      </c>
      <c r="X14" s="2" t="s">
        <v>58</v>
      </c>
      <c r="Y14" s="2" t="s">
        <v>549</v>
      </c>
      <c r="Z14" s="2" t="s">
        <v>550</v>
      </c>
      <c r="AA14" s="2" t="s">
        <v>579</v>
      </c>
      <c r="AB14" s="2" t="s">
        <v>580</v>
      </c>
      <c r="AC14" s="2" t="s">
        <v>581</v>
      </c>
      <c r="AD14" s="2">
        <v>411021</v>
      </c>
      <c r="AE14" s="2" t="s">
        <v>582</v>
      </c>
      <c r="AF14" s="2">
        <v>27</v>
      </c>
      <c r="AG14" s="2" t="s">
        <v>145</v>
      </c>
      <c r="AH14" s="2" t="s">
        <v>555</v>
      </c>
      <c r="AI14" s="2" t="s">
        <v>556</v>
      </c>
      <c r="AJ14" s="2" t="s">
        <v>557</v>
      </c>
      <c r="AK14" s="2">
        <v>560025</v>
      </c>
      <c r="AL14" s="2" t="s">
        <v>58</v>
      </c>
      <c r="AM14" s="2">
        <v>29</v>
      </c>
      <c r="AN14" s="2" t="s">
        <v>583</v>
      </c>
      <c r="AO14" s="2" t="s">
        <v>584</v>
      </c>
      <c r="AP14" s="2">
        <v>85171300</v>
      </c>
      <c r="AQ14" s="2" t="s">
        <v>560</v>
      </c>
      <c r="AR14" s="2">
        <v>1</v>
      </c>
      <c r="AS14" s="2">
        <v>5600</v>
      </c>
      <c r="AT14" s="2" t="s">
        <v>596</v>
      </c>
      <c r="AU14" s="2" t="s">
        <v>597</v>
      </c>
      <c r="AV14" s="2">
        <v>99404889</v>
      </c>
      <c r="AW14" s="2" t="s">
        <v>562</v>
      </c>
      <c r="AX14" s="2" t="s">
        <v>563</v>
      </c>
      <c r="BB14" s="2">
        <v>9482393817</v>
      </c>
      <c r="BC14" s="2" t="s">
        <v>564</v>
      </c>
      <c r="BG14" s="2" t="s">
        <v>565</v>
      </c>
      <c r="BH14" s="2" t="s">
        <v>566</v>
      </c>
      <c r="BI14" s="2" t="s">
        <v>603</v>
      </c>
      <c r="BJ14" s="2" t="s">
        <v>610</v>
      </c>
      <c r="BU14" s="2">
        <v>0</v>
      </c>
      <c r="BV14" s="2">
        <v>0</v>
      </c>
      <c r="BW14" s="2">
        <v>0</v>
      </c>
      <c r="BX14" s="2">
        <v>0</v>
      </c>
      <c r="BY14" s="2">
        <v>0</v>
      </c>
      <c r="BZ14" s="2">
        <v>0</v>
      </c>
      <c r="CA14" s="2">
        <v>0</v>
      </c>
      <c r="CB14" s="2">
        <v>0</v>
      </c>
      <c r="CC14" s="2">
        <v>0</v>
      </c>
      <c r="CD14" s="2">
        <v>0</v>
      </c>
      <c r="CE14" s="2">
        <v>5600</v>
      </c>
      <c r="CF14" s="2" t="s">
        <v>568</v>
      </c>
      <c r="CG14" s="2" t="s">
        <v>569</v>
      </c>
      <c r="CH14" s="2">
        <v>5</v>
      </c>
      <c r="CL14" s="2" t="s">
        <v>588</v>
      </c>
      <c r="CM14" s="2">
        <v>1</v>
      </c>
    </row>
    <row r="15" spans="1:91" s="2" customFormat="1" hidden="1" x14ac:dyDescent="0.4">
      <c r="A15" s="117" t="s">
        <v>603</v>
      </c>
      <c r="B15" s="2" t="s">
        <v>535</v>
      </c>
      <c r="C15" s="2" t="s">
        <v>604</v>
      </c>
      <c r="D15" s="2" t="s">
        <v>572</v>
      </c>
      <c r="E15" s="2" t="s">
        <v>573</v>
      </c>
      <c r="F15" s="2" t="s">
        <v>574</v>
      </c>
      <c r="G15" s="2">
        <v>1</v>
      </c>
      <c r="I15" s="2" t="s">
        <v>540</v>
      </c>
      <c r="J15" s="117" t="s">
        <v>605</v>
      </c>
      <c r="K15" s="2" t="s">
        <v>605</v>
      </c>
      <c r="L15" s="2" t="s">
        <v>606</v>
      </c>
      <c r="M15" s="2" t="s">
        <v>540</v>
      </c>
      <c r="N15" s="235" t="b">
        <v>0</v>
      </c>
      <c r="O15" s="2" t="s">
        <v>607</v>
      </c>
      <c r="P15" s="2" t="s">
        <v>608</v>
      </c>
      <c r="Q15" s="2" t="s">
        <v>609</v>
      </c>
      <c r="R15" s="2" t="s">
        <v>546</v>
      </c>
      <c r="S15" s="2" t="s">
        <v>589</v>
      </c>
      <c r="T15" s="2" t="s">
        <v>573</v>
      </c>
      <c r="U15" s="2" t="s">
        <v>572</v>
      </c>
      <c r="V15" s="2" t="s">
        <v>574</v>
      </c>
      <c r="W15" s="2" t="s">
        <v>548</v>
      </c>
      <c r="X15" s="2" t="s">
        <v>58</v>
      </c>
      <c r="Y15" s="2" t="s">
        <v>549</v>
      </c>
      <c r="Z15" s="2" t="s">
        <v>550</v>
      </c>
      <c r="AA15" s="2" t="s">
        <v>579</v>
      </c>
      <c r="AB15" s="2" t="s">
        <v>580</v>
      </c>
      <c r="AC15" s="2" t="s">
        <v>581</v>
      </c>
      <c r="AD15" s="2">
        <v>411021</v>
      </c>
      <c r="AE15" s="2" t="s">
        <v>582</v>
      </c>
      <c r="AF15" s="2">
        <v>27</v>
      </c>
      <c r="AG15" s="2" t="s">
        <v>145</v>
      </c>
      <c r="AH15" s="2" t="s">
        <v>555</v>
      </c>
      <c r="AI15" s="2" t="s">
        <v>556</v>
      </c>
      <c r="AJ15" s="2" t="s">
        <v>557</v>
      </c>
      <c r="AK15" s="2">
        <v>560025</v>
      </c>
      <c r="AL15" s="2" t="s">
        <v>58</v>
      </c>
      <c r="AM15" s="2">
        <v>29</v>
      </c>
      <c r="AN15" s="2" t="s">
        <v>598</v>
      </c>
      <c r="AO15" s="2" t="s">
        <v>599</v>
      </c>
      <c r="AP15" s="2">
        <v>84713010</v>
      </c>
      <c r="AQ15" s="2" t="s">
        <v>560</v>
      </c>
      <c r="AR15" s="2">
        <v>1</v>
      </c>
      <c r="AS15" s="2">
        <v>224740.6</v>
      </c>
      <c r="AT15" s="2">
        <v>7635663</v>
      </c>
      <c r="AU15" s="2" t="s">
        <v>600</v>
      </c>
      <c r="AV15" s="2">
        <v>99183931</v>
      </c>
      <c r="AW15" s="2" t="s">
        <v>562</v>
      </c>
      <c r="AX15" s="2" t="s">
        <v>563</v>
      </c>
      <c r="BB15" s="2">
        <v>9482393817</v>
      </c>
      <c r="BC15" s="2" t="s">
        <v>564</v>
      </c>
      <c r="BG15" s="2" t="s">
        <v>565</v>
      </c>
      <c r="BH15" s="2" t="s">
        <v>566</v>
      </c>
      <c r="BI15" s="2" t="s">
        <v>603</v>
      </c>
      <c r="BJ15" s="2" t="s">
        <v>610</v>
      </c>
      <c r="BU15" s="2">
        <v>0</v>
      </c>
      <c r="BV15" s="2">
        <v>0</v>
      </c>
      <c r="BW15" s="2">
        <v>0</v>
      </c>
      <c r="BX15" s="2">
        <v>0</v>
      </c>
      <c r="BY15" s="2">
        <v>0</v>
      </c>
      <c r="BZ15" s="2">
        <v>0</v>
      </c>
      <c r="CA15" s="2">
        <v>0</v>
      </c>
      <c r="CB15" s="2">
        <v>0</v>
      </c>
      <c r="CC15" s="2">
        <v>0</v>
      </c>
      <c r="CD15" s="2">
        <v>0</v>
      </c>
      <c r="CE15" s="2">
        <v>224740.6</v>
      </c>
      <c r="CF15" s="2" t="s">
        <v>568</v>
      </c>
      <c r="CG15" s="2" t="s">
        <v>569</v>
      </c>
      <c r="CH15" s="2">
        <v>6</v>
      </c>
      <c r="CL15" s="2" t="s">
        <v>588</v>
      </c>
      <c r="CM15" s="2">
        <v>1</v>
      </c>
    </row>
    <row r="16" spans="1:91" s="2" customFormat="1" hidden="1" x14ac:dyDescent="0.4">
      <c r="A16" s="117" t="s">
        <v>603</v>
      </c>
      <c r="B16" s="2" t="s">
        <v>535</v>
      </c>
      <c r="C16" s="2" t="s">
        <v>604</v>
      </c>
      <c r="D16" s="2" t="s">
        <v>572</v>
      </c>
      <c r="E16" s="2" t="s">
        <v>573</v>
      </c>
      <c r="F16" s="2" t="s">
        <v>574</v>
      </c>
      <c r="G16" s="2">
        <v>1</v>
      </c>
      <c r="I16" s="2" t="s">
        <v>540</v>
      </c>
      <c r="J16" s="117" t="s">
        <v>605</v>
      </c>
      <c r="K16" s="2" t="s">
        <v>605</v>
      </c>
      <c r="L16" s="2" t="s">
        <v>606</v>
      </c>
      <c r="M16" s="2" t="s">
        <v>540</v>
      </c>
      <c r="N16" s="235" t="b">
        <v>0</v>
      </c>
      <c r="O16" s="2" t="s">
        <v>607</v>
      </c>
      <c r="P16" s="2" t="s">
        <v>608</v>
      </c>
      <c r="Q16" s="2" t="s">
        <v>609</v>
      </c>
      <c r="R16" s="2" t="s">
        <v>546</v>
      </c>
      <c r="S16" s="2" t="s">
        <v>589</v>
      </c>
      <c r="T16" s="2" t="s">
        <v>573</v>
      </c>
      <c r="U16" s="2" t="s">
        <v>572</v>
      </c>
      <c r="V16" s="2" t="s">
        <v>574</v>
      </c>
      <c r="W16" s="2" t="s">
        <v>548</v>
      </c>
      <c r="X16" s="2" t="s">
        <v>58</v>
      </c>
      <c r="Y16" s="2" t="s">
        <v>549</v>
      </c>
      <c r="Z16" s="2" t="s">
        <v>550</v>
      </c>
      <c r="AA16" s="2" t="s">
        <v>579</v>
      </c>
      <c r="AB16" s="2" t="s">
        <v>580</v>
      </c>
      <c r="AC16" s="2" t="s">
        <v>581</v>
      </c>
      <c r="AD16" s="2">
        <v>411021</v>
      </c>
      <c r="AE16" s="2" t="s">
        <v>582</v>
      </c>
      <c r="AF16" s="2">
        <v>27</v>
      </c>
      <c r="AG16" s="2" t="s">
        <v>145</v>
      </c>
      <c r="AH16" s="2" t="s">
        <v>555</v>
      </c>
      <c r="AI16" s="2" t="s">
        <v>556</v>
      </c>
      <c r="AJ16" s="2" t="s">
        <v>557</v>
      </c>
      <c r="AK16" s="2">
        <v>560025</v>
      </c>
      <c r="AL16" s="2" t="s">
        <v>58</v>
      </c>
      <c r="AM16" s="2">
        <v>29</v>
      </c>
      <c r="AN16" s="2" t="s">
        <v>583</v>
      </c>
      <c r="AO16" s="2" t="s">
        <v>584</v>
      </c>
      <c r="AP16" s="2">
        <v>85171300</v>
      </c>
      <c r="AQ16" s="2" t="s">
        <v>560</v>
      </c>
      <c r="AR16" s="2">
        <v>1</v>
      </c>
      <c r="AS16" s="2">
        <v>5600</v>
      </c>
      <c r="AT16" s="2" t="s">
        <v>601</v>
      </c>
      <c r="AU16" s="2" t="s">
        <v>602</v>
      </c>
      <c r="AV16" s="2">
        <v>99404889</v>
      </c>
      <c r="AW16" s="2" t="s">
        <v>562</v>
      </c>
      <c r="AX16" s="2" t="s">
        <v>563</v>
      </c>
      <c r="BB16" s="2">
        <v>9482393817</v>
      </c>
      <c r="BC16" s="2" t="s">
        <v>564</v>
      </c>
      <c r="BG16" s="2" t="s">
        <v>565</v>
      </c>
      <c r="BH16" s="2" t="s">
        <v>566</v>
      </c>
      <c r="BI16" s="2" t="s">
        <v>603</v>
      </c>
      <c r="BJ16" s="2" t="s">
        <v>610</v>
      </c>
      <c r="BU16" s="2">
        <v>0</v>
      </c>
      <c r="BV16" s="2">
        <v>0</v>
      </c>
      <c r="BW16" s="2">
        <v>0</v>
      </c>
      <c r="BX16" s="2">
        <v>0</v>
      </c>
      <c r="BY16" s="2">
        <v>0</v>
      </c>
      <c r="BZ16" s="2">
        <v>0</v>
      </c>
      <c r="CA16" s="2">
        <v>0</v>
      </c>
      <c r="CB16" s="2">
        <v>0</v>
      </c>
      <c r="CC16" s="2">
        <v>0</v>
      </c>
      <c r="CD16" s="2">
        <v>0</v>
      </c>
      <c r="CE16" s="2">
        <v>5600</v>
      </c>
      <c r="CF16" s="2" t="s">
        <v>568</v>
      </c>
      <c r="CG16" s="2" t="s">
        <v>569</v>
      </c>
      <c r="CH16" s="2">
        <v>7</v>
      </c>
      <c r="CL16" s="2" t="s">
        <v>588</v>
      </c>
      <c r="CM16" s="2">
        <v>1</v>
      </c>
    </row>
    <row r="17" spans="1:91" s="2" customFormat="1" x14ac:dyDescent="0.4">
      <c r="A17" s="117" t="s">
        <v>611</v>
      </c>
      <c r="B17" s="2" t="s">
        <v>535</v>
      </c>
      <c r="C17" s="2" t="s">
        <v>536</v>
      </c>
      <c r="D17" s="2" t="s">
        <v>537</v>
      </c>
      <c r="E17" s="2" t="s">
        <v>612</v>
      </c>
      <c r="F17" s="2" t="s">
        <v>613</v>
      </c>
      <c r="G17" s="2">
        <v>1</v>
      </c>
      <c r="I17" s="2" t="s">
        <v>540</v>
      </c>
      <c r="J17" s="117" t="s">
        <v>614</v>
      </c>
      <c r="K17" s="2" t="s">
        <v>614</v>
      </c>
      <c r="L17" s="2" t="s">
        <v>615</v>
      </c>
      <c r="M17" s="2" t="s">
        <v>540</v>
      </c>
      <c r="N17" s="235" t="b">
        <v>0</v>
      </c>
      <c r="O17" s="2" t="s">
        <v>616</v>
      </c>
      <c r="P17" s="2" t="s">
        <v>617</v>
      </c>
      <c r="Q17" s="2" t="s">
        <v>618</v>
      </c>
      <c r="R17" s="2" t="s">
        <v>546</v>
      </c>
      <c r="S17" s="2" t="s">
        <v>547</v>
      </c>
      <c r="T17" s="2" t="s">
        <v>612</v>
      </c>
      <c r="U17" s="2" t="s">
        <v>537</v>
      </c>
      <c r="V17" s="2" t="s">
        <v>613</v>
      </c>
      <c r="W17" s="2" t="s">
        <v>548</v>
      </c>
      <c r="X17" s="2" t="s">
        <v>58</v>
      </c>
      <c r="Y17" s="2" t="s">
        <v>549</v>
      </c>
      <c r="Z17" s="2" t="s">
        <v>550</v>
      </c>
      <c r="AA17" s="2" t="s">
        <v>619</v>
      </c>
      <c r="AB17" s="2" t="s">
        <v>620</v>
      </c>
      <c r="AC17" s="2" t="s">
        <v>621</v>
      </c>
      <c r="AD17" s="2">
        <v>201014</v>
      </c>
      <c r="AE17" s="2" t="s">
        <v>622</v>
      </c>
      <c r="AF17" s="2">
        <v>9</v>
      </c>
      <c r="AG17" s="2" t="s">
        <v>145</v>
      </c>
      <c r="AH17" s="2" t="s">
        <v>555</v>
      </c>
      <c r="AI17" s="2" t="s">
        <v>556</v>
      </c>
      <c r="AJ17" s="2" t="s">
        <v>557</v>
      </c>
      <c r="AK17" s="2">
        <v>560025</v>
      </c>
      <c r="AL17" s="2" t="s">
        <v>58</v>
      </c>
      <c r="AM17" s="2">
        <v>29</v>
      </c>
      <c r="AN17" s="2" t="s">
        <v>558</v>
      </c>
      <c r="AO17" s="2" t="s">
        <v>623</v>
      </c>
      <c r="AP17" s="2">
        <v>84713010</v>
      </c>
      <c r="AQ17" s="2" t="s">
        <v>560</v>
      </c>
      <c r="AR17" s="2">
        <v>1</v>
      </c>
      <c r="AS17" s="2">
        <v>120000</v>
      </c>
      <c r="AT17" s="2">
        <v>3879974</v>
      </c>
      <c r="AU17" s="2" t="s">
        <v>624</v>
      </c>
      <c r="AV17" s="2">
        <v>99356722</v>
      </c>
      <c r="AW17" s="2" t="s">
        <v>562</v>
      </c>
      <c r="AX17" s="2" t="s">
        <v>563</v>
      </c>
      <c r="BB17" s="2">
        <v>9910509060</v>
      </c>
      <c r="BC17" s="2" t="s">
        <v>564</v>
      </c>
      <c r="BG17" s="2" t="s">
        <v>565</v>
      </c>
      <c r="BH17" s="2" t="s">
        <v>566</v>
      </c>
      <c r="BI17" s="2" t="s">
        <v>611</v>
      </c>
      <c r="BJ17" s="2" t="s">
        <v>625</v>
      </c>
      <c r="BU17" s="2">
        <v>0</v>
      </c>
      <c r="BV17" s="2">
        <v>0</v>
      </c>
      <c r="BW17" s="2">
        <v>0</v>
      </c>
      <c r="BX17" s="2">
        <v>0</v>
      </c>
      <c r="BY17" s="2">
        <v>0</v>
      </c>
      <c r="BZ17" s="2">
        <v>0</v>
      </c>
      <c r="CA17" s="2">
        <v>0</v>
      </c>
      <c r="CB17" s="2">
        <v>0</v>
      </c>
      <c r="CC17" s="2">
        <v>0</v>
      </c>
      <c r="CD17" s="2">
        <v>0</v>
      </c>
      <c r="CE17" s="2">
        <v>120000</v>
      </c>
      <c r="CF17" s="2" t="s">
        <v>568</v>
      </c>
      <c r="CG17" s="2" t="s">
        <v>569</v>
      </c>
      <c r="CH17" s="2">
        <v>1</v>
      </c>
      <c r="CL17" s="2" t="s">
        <v>626</v>
      </c>
      <c r="CM17" s="2">
        <v>1</v>
      </c>
    </row>
  </sheetData>
  <autoFilter ref="A1:CM17" xr:uid="{B32793D0-C626-408C-B494-5D3D94358BE6}">
    <filterColumn colId="18">
      <filters>
        <filter val="Work from Home - Return movement"/>
      </filters>
    </filterColumn>
  </autoFilter>
  <conditionalFormatting sqref="J1:K1">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F5F7A-34C3-431A-B775-AE32704A7377}">
  <dimension ref="A1:XFD19"/>
  <sheetViews>
    <sheetView workbookViewId="0">
      <pane xSplit="3" ySplit="10" topLeftCell="D11" activePane="bottomRight" state="frozen"/>
      <selection activeCell="T2" sqref="T2:X6"/>
      <selection pane="topRight" activeCell="T2" sqref="T2:X6"/>
      <selection pane="bottomLeft" activeCell="T2" sqref="T2:X6"/>
      <selection pane="bottomRight" activeCell="T2" sqref="T2:X6"/>
    </sheetView>
  </sheetViews>
  <sheetFormatPr defaultRowHeight="12.7" x14ac:dyDescent="0.4"/>
  <cols>
    <col min="1" max="1" width="31.796875" bestFit="1" customWidth="1"/>
    <col min="2" max="2" width="37.796875" bestFit="1" customWidth="1"/>
    <col min="3" max="3" width="29.19921875" bestFit="1" customWidth="1"/>
    <col min="4" max="4" width="15.796875" customWidth="1"/>
    <col min="5" max="5" width="20.796875" bestFit="1" customWidth="1"/>
    <col min="6" max="6" width="11.3984375" bestFit="1" customWidth="1"/>
    <col min="7" max="7" width="21.265625" bestFit="1" customWidth="1"/>
    <col min="15" max="15" width="12.19921875" bestFit="1" customWidth="1"/>
    <col min="18" max="18" width="18.19921875" bestFit="1" customWidth="1"/>
    <col min="65" max="65" width="21.3984375" bestFit="1" customWidth="1"/>
    <col min="66" max="66" width="13.19921875" bestFit="1" customWidth="1"/>
    <col min="67" max="67" width="9.19921875" customWidth="1"/>
  </cols>
  <sheetData>
    <row r="1" spans="1:94" s="205" customFormat="1" ht="39.35" x14ac:dyDescent="0.5">
      <c r="A1" s="197" t="s">
        <v>311</v>
      </c>
      <c r="B1" s="197" t="s">
        <v>312</v>
      </c>
      <c r="C1" s="197" t="s">
        <v>313</v>
      </c>
      <c r="D1" s="197" t="s">
        <v>314</v>
      </c>
      <c r="E1" s="197" t="s">
        <v>315</v>
      </c>
      <c r="F1" s="197" t="s">
        <v>316</v>
      </c>
      <c r="G1" s="197" t="s">
        <v>317</v>
      </c>
      <c r="H1" s="197" t="s">
        <v>318</v>
      </c>
      <c r="I1" s="197" t="s">
        <v>319</v>
      </c>
      <c r="J1" s="197" t="s">
        <v>80</v>
      </c>
      <c r="K1" s="197" t="s">
        <v>320</v>
      </c>
      <c r="L1" s="197" t="s">
        <v>321</v>
      </c>
      <c r="M1" s="197" t="s">
        <v>322</v>
      </c>
      <c r="N1" s="197" t="s">
        <v>323</v>
      </c>
      <c r="O1" s="197" t="s">
        <v>324</v>
      </c>
      <c r="P1" s="197" t="s">
        <v>325</v>
      </c>
      <c r="Q1" s="197" t="s">
        <v>326</v>
      </c>
      <c r="R1" s="197" t="s">
        <v>327</v>
      </c>
      <c r="S1" s="197" t="s">
        <v>328</v>
      </c>
      <c r="T1" s="197" t="s">
        <v>329</v>
      </c>
      <c r="U1" s="197" t="s">
        <v>330</v>
      </c>
      <c r="V1" s="197" t="s">
        <v>331</v>
      </c>
      <c r="W1" s="197" t="s">
        <v>332</v>
      </c>
      <c r="X1" s="197" t="s">
        <v>333</v>
      </c>
      <c r="Y1" s="197" t="s">
        <v>334</v>
      </c>
      <c r="Z1" s="197" t="s">
        <v>335</v>
      </c>
      <c r="AA1" s="197" t="s">
        <v>336</v>
      </c>
      <c r="AB1" s="197" t="s">
        <v>337</v>
      </c>
      <c r="AC1" s="197" t="s">
        <v>338</v>
      </c>
      <c r="AD1" s="197" t="s">
        <v>339</v>
      </c>
      <c r="AE1" s="197" t="s">
        <v>340</v>
      </c>
      <c r="AF1" s="197" t="s">
        <v>341</v>
      </c>
      <c r="AG1" s="197" t="s">
        <v>342</v>
      </c>
      <c r="AH1" s="197" t="s">
        <v>343</v>
      </c>
      <c r="AI1" s="197" t="s">
        <v>44</v>
      </c>
      <c r="AJ1" s="197" t="s">
        <v>344</v>
      </c>
      <c r="AK1" s="198" t="s">
        <v>345</v>
      </c>
      <c r="AL1" s="197" t="s">
        <v>346</v>
      </c>
      <c r="AM1" s="198" t="s">
        <v>347</v>
      </c>
      <c r="AN1" s="197" t="s">
        <v>348</v>
      </c>
      <c r="AO1" s="198" t="s">
        <v>349</v>
      </c>
      <c r="AP1" s="197" t="s">
        <v>350</v>
      </c>
      <c r="AQ1" s="199" t="s">
        <v>345</v>
      </c>
      <c r="AR1" s="200" t="s">
        <v>351</v>
      </c>
      <c r="AS1" s="199" t="s">
        <v>347</v>
      </c>
      <c r="AT1" s="200" t="s">
        <v>352</v>
      </c>
      <c r="AU1" s="199" t="s">
        <v>349</v>
      </c>
      <c r="AV1" s="201" t="s">
        <v>353</v>
      </c>
      <c r="AW1" s="197" t="s">
        <v>354</v>
      </c>
      <c r="AX1" s="197" t="s">
        <v>355</v>
      </c>
      <c r="AY1" s="197" t="s">
        <v>356</v>
      </c>
      <c r="AZ1" s="197" t="s">
        <v>357</v>
      </c>
      <c r="BA1" s="197" t="s">
        <v>358</v>
      </c>
      <c r="BB1" s="197" t="s">
        <v>359</v>
      </c>
      <c r="BC1" s="197" t="s">
        <v>360</v>
      </c>
      <c r="BD1" s="197" t="s">
        <v>361</v>
      </c>
      <c r="BE1" s="197" t="s">
        <v>362</v>
      </c>
      <c r="BF1" s="197" t="s">
        <v>363</v>
      </c>
      <c r="BG1" s="197" t="s">
        <v>364</v>
      </c>
      <c r="BH1" s="197" t="s">
        <v>365</v>
      </c>
      <c r="BI1" s="197" t="s">
        <v>366</v>
      </c>
      <c r="BJ1" s="197" t="s">
        <v>367</v>
      </c>
      <c r="BK1" s="197" t="s">
        <v>368</v>
      </c>
      <c r="BL1" s="197" t="s">
        <v>369</v>
      </c>
      <c r="BM1" s="197" t="s">
        <v>370</v>
      </c>
      <c r="BN1" s="197" t="s">
        <v>371</v>
      </c>
      <c r="BO1" s="197" t="s">
        <v>372</v>
      </c>
      <c r="BP1" s="197" t="s">
        <v>373</v>
      </c>
      <c r="BQ1" s="197" t="s">
        <v>374</v>
      </c>
      <c r="BR1" s="197" t="s">
        <v>375</v>
      </c>
      <c r="BS1" s="197" t="s">
        <v>376</v>
      </c>
      <c r="BT1" s="202" t="s">
        <v>377</v>
      </c>
      <c r="BU1" s="197" t="s">
        <v>378</v>
      </c>
      <c r="BV1" s="203" t="s">
        <v>379</v>
      </c>
      <c r="BW1" s="197" t="s">
        <v>380</v>
      </c>
      <c r="BX1" s="197" t="s">
        <v>381</v>
      </c>
      <c r="BY1" s="197" t="s">
        <v>382</v>
      </c>
      <c r="BZ1" s="197" t="s">
        <v>383</v>
      </c>
      <c r="CA1" s="197" t="s">
        <v>384</v>
      </c>
      <c r="CB1" s="197" t="s">
        <v>385</v>
      </c>
      <c r="CC1" s="197" t="s">
        <v>386</v>
      </c>
      <c r="CD1" s="197" t="s">
        <v>387</v>
      </c>
      <c r="CE1" s="197" t="s">
        <v>388</v>
      </c>
      <c r="CF1" s="197" t="s">
        <v>389</v>
      </c>
      <c r="CG1" s="197" t="s">
        <v>390</v>
      </c>
      <c r="CH1" s="197" t="s">
        <v>391</v>
      </c>
      <c r="CI1" s="204" t="s">
        <v>392</v>
      </c>
      <c r="CJ1" s="204" t="s">
        <v>393</v>
      </c>
      <c r="CK1" s="204" t="s">
        <v>394</v>
      </c>
      <c r="CL1" s="204" t="s">
        <v>395</v>
      </c>
      <c r="CM1" s="204" t="s">
        <v>396</v>
      </c>
      <c r="CN1" s="204" t="s">
        <v>397</v>
      </c>
      <c r="CO1" s="204" t="s">
        <v>398</v>
      </c>
      <c r="CP1" s="204" t="s">
        <v>399</v>
      </c>
    </row>
    <row r="2" spans="1:94" s="66" customFormat="1" x14ac:dyDescent="0.4">
      <c r="A2" s="2" t="s">
        <v>400</v>
      </c>
      <c r="B2" s="2">
        <v>1632</v>
      </c>
      <c r="C2" s="2"/>
      <c r="D2" s="2">
        <v>754074</v>
      </c>
      <c r="E2" s="2"/>
      <c r="F2" s="2"/>
      <c r="G2" s="2" t="s">
        <v>401</v>
      </c>
      <c r="H2" s="2"/>
      <c r="I2" s="2" t="s">
        <v>402</v>
      </c>
      <c r="J2" s="2" t="s">
        <v>403</v>
      </c>
      <c r="K2" s="2" t="s">
        <v>145</v>
      </c>
      <c r="L2" s="2" t="s">
        <v>404</v>
      </c>
      <c r="M2" s="2"/>
      <c r="N2" s="2" t="s">
        <v>405</v>
      </c>
      <c r="O2" s="206">
        <v>44918</v>
      </c>
      <c r="P2" s="2" t="s">
        <v>406</v>
      </c>
      <c r="Q2" s="2"/>
      <c r="R2" s="2"/>
      <c r="S2" s="2"/>
      <c r="T2" s="2" t="s">
        <v>407</v>
      </c>
      <c r="U2" s="2"/>
      <c r="V2" s="2" t="s">
        <v>408</v>
      </c>
      <c r="W2" s="2"/>
      <c r="X2" s="2" t="s">
        <v>409</v>
      </c>
      <c r="Y2" s="2"/>
      <c r="Z2" s="2"/>
      <c r="AA2" s="2"/>
      <c r="AB2" s="2"/>
      <c r="AC2" s="2"/>
      <c r="AD2" s="2" t="s">
        <v>410</v>
      </c>
      <c r="AE2" s="2"/>
      <c r="AF2" s="2" t="s">
        <v>411</v>
      </c>
      <c r="AG2" s="2"/>
      <c r="AH2" s="2"/>
      <c r="AI2" s="2"/>
      <c r="AJ2" s="207">
        <v>200000</v>
      </c>
      <c r="AK2" s="208">
        <v>0</v>
      </c>
      <c r="AL2" s="207">
        <v>0</v>
      </c>
      <c r="AM2" s="208">
        <v>0.09</v>
      </c>
      <c r="AN2" s="207">
        <v>18000</v>
      </c>
      <c r="AO2" s="208">
        <v>0.09</v>
      </c>
      <c r="AP2" s="207">
        <v>18000</v>
      </c>
      <c r="AQ2" s="209">
        <v>0</v>
      </c>
      <c r="AR2" s="210">
        <v>0</v>
      </c>
      <c r="AS2" s="209">
        <v>0.09</v>
      </c>
      <c r="AT2" s="210">
        <v>-18000</v>
      </c>
      <c r="AU2" s="209">
        <v>0.09</v>
      </c>
      <c r="AV2" s="210">
        <v>-18000</v>
      </c>
      <c r="AW2" s="2"/>
      <c r="AX2" s="2"/>
      <c r="AY2" s="2"/>
      <c r="AZ2" s="2"/>
      <c r="BA2" s="210">
        <v>236000</v>
      </c>
      <c r="BB2" s="2" t="s">
        <v>412</v>
      </c>
      <c r="BC2" s="2"/>
      <c r="BD2" s="2"/>
      <c r="BE2" s="2"/>
      <c r="BF2" s="2"/>
      <c r="BG2" s="2"/>
      <c r="BH2" s="2"/>
      <c r="BI2" s="2"/>
      <c r="BJ2" s="2"/>
      <c r="BK2" s="2"/>
      <c r="BL2" s="2"/>
      <c r="BM2" s="2">
        <v>1500038555</v>
      </c>
      <c r="BN2" s="211">
        <v>44929</v>
      </c>
      <c r="BO2" s="2">
        <v>100542381</v>
      </c>
      <c r="BP2" s="2"/>
      <c r="BQ2" s="2"/>
      <c r="BR2" s="2"/>
      <c r="BS2" s="2">
        <v>5100029119</v>
      </c>
      <c r="BT2" s="2"/>
      <c r="BU2" s="2" t="s">
        <v>413</v>
      </c>
      <c r="BV2" s="206">
        <v>44928</v>
      </c>
      <c r="BW2" s="2">
        <v>2193476</v>
      </c>
      <c r="BX2" s="2" t="s">
        <v>409</v>
      </c>
      <c r="BY2" s="2" t="s">
        <v>414</v>
      </c>
      <c r="BZ2" s="2" t="s">
        <v>415</v>
      </c>
      <c r="CA2" s="2" t="s">
        <v>416</v>
      </c>
      <c r="CB2" s="2" t="s">
        <v>416</v>
      </c>
      <c r="CC2" s="2" t="s">
        <v>415</v>
      </c>
      <c r="CD2" s="2" t="s">
        <v>415</v>
      </c>
      <c r="CE2" s="2" t="s">
        <v>415</v>
      </c>
      <c r="CF2" s="2"/>
      <c r="CG2" s="2"/>
      <c r="CH2" s="2"/>
      <c r="CI2" s="2" t="s">
        <v>417</v>
      </c>
      <c r="CJ2" s="2" t="s">
        <v>418</v>
      </c>
      <c r="CK2" s="2" t="s">
        <v>419</v>
      </c>
      <c r="CL2" s="2" t="s">
        <v>420</v>
      </c>
      <c r="CM2" s="187" t="b">
        <v>1</v>
      </c>
      <c r="CN2" s="2" t="s">
        <v>421</v>
      </c>
      <c r="CO2" s="2"/>
      <c r="CP2" s="2"/>
    </row>
    <row r="5" spans="1:94" x14ac:dyDescent="0.4">
      <c r="B5" s="212"/>
    </row>
    <row r="6" spans="1:94" x14ac:dyDescent="0.4">
      <c r="B6" s="212"/>
    </row>
    <row r="7" spans="1:94" x14ac:dyDescent="0.4">
      <c r="A7" s="48" t="s">
        <v>160</v>
      </c>
    </row>
    <row r="8" spans="1:94" ht="14.35" x14ac:dyDescent="0.5">
      <c r="A8" s="197" t="s">
        <v>311</v>
      </c>
      <c r="B8" s="197" t="s">
        <v>324</v>
      </c>
      <c r="C8" s="197" t="s">
        <v>331</v>
      </c>
      <c r="D8" s="197" t="s">
        <v>370</v>
      </c>
      <c r="E8" s="197" t="s">
        <v>371</v>
      </c>
      <c r="F8" s="197" t="s">
        <v>372</v>
      </c>
      <c r="G8" s="197"/>
      <c r="H8" s="197"/>
    </row>
    <row r="9" spans="1:94" x14ac:dyDescent="0.4">
      <c r="A9" s="2" t="s">
        <v>400</v>
      </c>
      <c r="B9" s="214">
        <v>44918</v>
      </c>
      <c r="C9" s="2" t="str">
        <f>+V2</f>
        <v>REGISTRAR, IISC BANGALORE</v>
      </c>
      <c r="D9" s="2">
        <v>1500038555</v>
      </c>
      <c r="E9" s="211">
        <v>44929</v>
      </c>
      <c r="F9" s="2">
        <v>100542381</v>
      </c>
      <c r="G9" s="2"/>
      <c r="H9" s="2"/>
    </row>
    <row r="10" spans="1:94" x14ac:dyDescent="0.4">
      <c r="A10" s="187"/>
      <c r="B10" s="187"/>
      <c r="C10" s="2"/>
      <c r="D10" s="2"/>
      <c r="E10" s="211"/>
      <c r="F10" s="2"/>
      <c r="G10" s="2"/>
      <c r="H10" s="2"/>
    </row>
    <row r="11" spans="1:94" x14ac:dyDescent="0.4">
      <c r="A11" s="2"/>
      <c r="B11" s="206"/>
      <c r="C11" s="2"/>
      <c r="D11" s="2"/>
      <c r="E11" s="211"/>
      <c r="F11" s="2"/>
      <c r="G11" s="2"/>
      <c r="H11" s="2"/>
    </row>
    <row r="13" spans="1:94" x14ac:dyDescent="0.4">
      <c r="A13" s="215" t="s">
        <v>424</v>
      </c>
      <c r="B13" s="215">
        <v>1</v>
      </c>
    </row>
    <row r="14" spans="1:94" x14ac:dyDescent="0.4">
      <c r="A14" s="215" t="s">
        <v>160</v>
      </c>
      <c r="B14" s="215">
        <v>1</v>
      </c>
    </row>
    <row r="17" spans="1:20 16384:16384" x14ac:dyDescent="0.4">
      <c r="A17" s="48" t="s">
        <v>422</v>
      </c>
    </row>
    <row r="18" spans="1:20 16384:16384" ht="88.7" x14ac:dyDescent="0.5">
      <c r="A18" s="197" t="s">
        <v>324</v>
      </c>
      <c r="B18" s="197" t="s">
        <v>443</v>
      </c>
      <c r="C18" s="197" t="s">
        <v>331</v>
      </c>
      <c r="D18" s="198" t="s">
        <v>444</v>
      </c>
      <c r="E18" s="198" t="s">
        <v>344</v>
      </c>
      <c r="F18" s="198" t="s">
        <v>345</v>
      </c>
      <c r="G18" s="197" t="s">
        <v>346</v>
      </c>
      <c r="H18" s="197" t="s">
        <v>442</v>
      </c>
      <c r="I18" s="197" t="s">
        <v>440</v>
      </c>
      <c r="J18" s="197" t="s">
        <v>441</v>
      </c>
      <c r="K18" s="215" t="s">
        <v>431</v>
      </c>
      <c r="L18" s="215" t="s">
        <v>432</v>
      </c>
      <c r="M18" s="215" t="s">
        <v>379</v>
      </c>
      <c r="N18" s="220" t="s">
        <v>433</v>
      </c>
      <c r="O18" s="215" t="s">
        <v>434</v>
      </c>
      <c r="P18" s="220" t="s">
        <v>435</v>
      </c>
      <c r="Q18" s="215" t="s">
        <v>436</v>
      </c>
      <c r="R18" s="215" t="s">
        <v>437</v>
      </c>
      <c r="S18" s="215" t="s">
        <v>438</v>
      </c>
      <c r="T18" s="215" t="s">
        <v>439</v>
      </c>
    </row>
    <row r="19" spans="1:20 16384:16384" x14ac:dyDescent="0.4">
      <c r="A19" s="214">
        <f>+O2</f>
        <v>44918</v>
      </c>
      <c r="B19" s="103" t="str">
        <f>+AF2</f>
        <v>Sponsorship toward the 23rd IEEE/ACM INT</v>
      </c>
      <c r="C19" s="187" t="str">
        <f>+V2</f>
        <v>REGISTRAR, IISC BANGALORE</v>
      </c>
      <c r="D19" s="103" t="s">
        <v>420</v>
      </c>
      <c r="E19" s="221">
        <f>+AJ2</f>
        <v>200000</v>
      </c>
      <c r="F19" s="222"/>
      <c r="G19" s="187">
        <v>0</v>
      </c>
      <c r="H19" s="187"/>
      <c r="I19" s="187">
        <f>+E19*9%</f>
        <v>18000</v>
      </c>
      <c r="J19" s="187">
        <f>+I19</f>
        <v>18000</v>
      </c>
      <c r="K19" s="187">
        <f>+I19+J19</f>
        <v>36000</v>
      </c>
      <c r="L19" s="187"/>
      <c r="M19" s="187"/>
      <c r="N19" s="187"/>
      <c r="O19" s="187"/>
      <c r="P19" s="187"/>
      <c r="Q19" s="187"/>
      <c r="R19" s="187"/>
      <c r="S19" s="187"/>
      <c r="T19" s="187">
        <f>+S19+K19</f>
        <v>36000</v>
      </c>
      <c r="XFD19">
        <f>+XEZ19*9%</f>
        <v>0</v>
      </c>
    </row>
  </sheetData>
  <conditionalFormatting sqref="C2">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F1B2-3B63-460F-A970-F3EC5464A4D1}">
  <dimension ref="A1"/>
  <sheetViews>
    <sheetView topLeftCell="A102" workbookViewId="0">
      <selection activeCell="T2" sqref="T2:X6"/>
    </sheetView>
  </sheetViews>
  <sheetFormatPr defaultRowHeight="12.7" x14ac:dyDescent="0.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0B2AF-54A6-4A5F-933C-74CE29F41E47}">
  <sheetPr>
    <tabColor rgb="FF92D050"/>
    <pageSetUpPr fitToPage="1"/>
  </sheetPr>
  <dimension ref="A1:AE63"/>
  <sheetViews>
    <sheetView topLeftCell="C12" zoomScale="60" zoomScaleNormal="60" zoomScaleSheetLayoutView="40" zoomScalePageLayoutView="40" workbookViewId="0">
      <selection activeCell="T2" sqref="T2:X6"/>
    </sheetView>
  </sheetViews>
  <sheetFormatPr defaultColWidth="9.265625" defaultRowHeight="13" x14ac:dyDescent="0.4"/>
  <cols>
    <col min="1" max="1" width="19.796875" style="76" customWidth="1"/>
    <col min="2" max="2" width="46.6640625" style="76" customWidth="1"/>
    <col min="3" max="3" width="12.6640625" style="76" customWidth="1"/>
    <col min="4" max="4" width="8" style="76" customWidth="1"/>
    <col min="5" max="5" width="22.265625" style="76" bestFit="1" customWidth="1"/>
    <col min="6" max="6" width="19.796875" style="76" customWidth="1"/>
    <col min="7" max="7" width="20.796875" style="76" customWidth="1"/>
    <col min="8" max="8" width="5.6640625" style="76" customWidth="1"/>
    <col min="9" max="9" width="6.6640625" style="76" customWidth="1"/>
    <col min="10" max="10" width="9.265625" style="76" customWidth="1"/>
    <col min="11" max="11" width="2.19921875" style="76" customWidth="1"/>
    <col min="12" max="12" width="2.796875" style="76" customWidth="1"/>
    <col min="13" max="13" width="1.19921875" style="76" customWidth="1"/>
    <col min="14" max="14" width="0.796875" style="76" customWidth="1"/>
    <col min="15" max="15" width="15.796875" style="76" customWidth="1"/>
    <col min="16" max="16" width="6.796875" style="76" customWidth="1"/>
    <col min="17" max="17" width="3.265625" style="76" customWidth="1"/>
    <col min="18" max="18" width="1.19921875" style="76" customWidth="1"/>
    <col min="19" max="19" width="11.19921875" style="76" customWidth="1"/>
    <col min="20" max="21" width="0.19921875" style="76" customWidth="1"/>
    <col min="22" max="22" width="8" style="76" customWidth="1"/>
    <col min="23" max="23" width="7.6640625" style="76" customWidth="1"/>
    <col min="24" max="24" width="24.796875" style="76" customWidth="1"/>
    <col min="25" max="25" width="20.6640625" style="76" bestFit="1" customWidth="1"/>
    <col min="26" max="26" width="16.796875" style="76" bestFit="1" customWidth="1"/>
    <col min="27" max="27" width="17.265625" style="76" bestFit="1" customWidth="1"/>
    <col min="28" max="28" width="20.265625" style="76" bestFit="1" customWidth="1"/>
    <col min="29" max="29" width="14.3984375" style="76" bestFit="1" customWidth="1"/>
    <col min="30" max="30" width="22.796875" style="76" bestFit="1" customWidth="1"/>
    <col min="31" max="31" width="18" style="76" bestFit="1" customWidth="1"/>
    <col min="32" max="16384" width="9.265625" style="76"/>
  </cols>
  <sheetData>
    <row r="1" spans="1:25" ht="53.2" customHeight="1" x14ac:dyDescent="0.4">
      <c r="A1" s="504" t="s">
        <v>25</v>
      </c>
      <c r="B1" s="505"/>
      <c r="C1" s="506"/>
      <c r="D1" s="507" t="s">
        <v>21</v>
      </c>
      <c r="E1" s="508"/>
      <c r="F1" s="508"/>
      <c r="G1" s="508"/>
      <c r="H1" s="508"/>
      <c r="I1" s="508"/>
      <c r="J1" s="508"/>
      <c r="K1" s="508"/>
      <c r="L1" s="508"/>
      <c r="M1" s="508"/>
      <c r="N1" s="508"/>
      <c r="O1" s="508"/>
      <c r="P1" s="508"/>
      <c r="Q1" s="508"/>
      <c r="R1" s="508"/>
      <c r="S1" s="508"/>
      <c r="T1" s="509"/>
      <c r="U1" s="510" t="s">
        <v>4</v>
      </c>
      <c r="V1" s="511"/>
      <c r="W1" s="511"/>
      <c r="X1" s="511"/>
      <c r="Y1" s="512"/>
    </row>
    <row r="2" spans="1:25" ht="35.200000000000003" customHeight="1" x14ac:dyDescent="0.4">
      <c r="A2" s="438"/>
      <c r="B2" s="421"/>
      <c r="C2" s="466"/>
      <c r="D2" s="513" t="s">
        <v>64</v>
      </c>
      <c r="E2" s="446"/>
      <c r="F2" s="446"/>
      <c r="G2" s="446"/>
      <c r="H2" s="446"/>
      <c r="I2" s="446"/>
      <c r="J2" s="446"/>
      <c r="K2" s="446"/>
      <c r="L2" s="446"/>
      <c r="M2" s="446"/>
      <c r="N2" s="514"/>
      <c r="O2" s="501" t="s">
        <v>5</v>
      </c>
      <c r="P2" s="502"/>
      <c r="Q2" s="502"/>
      <c r="R2" s="502"/>
      <c r="S2" s="503"/>
      <c r="T2" s="515" t="s">
        <v>301</v>
      </c>
      <c r="U2" s="516"/>
      <c r="V2" s="516"/>
      <c r="W2" s="516"/>
      <c r="X2" s="516"/>
      <c r="Y2" s="517"/>
    </row>
    <row r="3" spans="1:25" ht="29.5" customHeight="1" x14ac:dyDescent="0.4">
      <c r="A3" s="524" t="s">
        <v>65</v>
      </c>
      <c r="B3" s="446"/>
      <c r="C3" s="514"/>
      <c r="D3" s="413" t="s">
        <v>66</v>
      </c>
      <c r="E3" s="414"/>
      <c r="F3" s="414"/>
      <c r="G3" s="414"/>
      <c r="H3" s="414"/>
      <c r="I3" s="414"/>
      <c r="J3" s="414"/>
      <c r="K3" s="414"/>
      <c r="L3" s="414"/>
      <c r="M3" s="414"/>
      <c r="N3" s="415"/>
      <c r="O3" s="498" t="s">
        <v>299</v>
      </c>
      <c r="P3" s="499"/>
      <c r="Q3" s="499"/>
      <c r="R3" s="499"/>
      <c r="S3" s="500"/>
      <c r="T3" s="518"/>
      <c r="U3" s="519"/>
      <c r="V3" s="519"/>
      <c r="W3" s="519"/>
      <c r="X3" s="519"/>
      <c r="Y3" s="520"/>
    </row>
    <row r="4" spans="1:25" ht="24" customHeight="1" x14ac:dyDescent="0.4">
      <c r="A4" s="438"/>
      <c r="B4" s="421"/>
      <c r="C4" s="525"/>
      <c r="D4" s="416"/>
      <c r="E4" s="417"/>
      <c r="F4" s="417"/>
      <c r="G4" s="417"/>
      <c r="H4" s="417"/>
      <c r="I4" s="417"/>
      <c r="J4" s="417"/>
      <c r="K4" s="417"/>
      <c r="L4" s="417"/>
      <c r="M4" s="417"/>
      <c r="N4" s="418"/>
      <c r="O4" s="489"/>
      <c r="P4" s="422"/>
      <c r="Q4" s="528"/>
      <c r="R4" s="529"/>
      <c r="S4" s="529"/>
      <c r="T4" s="518"/>
      <c r="U4" s="519"/>
      <c r="V4" s="519"/>
      <c r="W4" s="519"/>
      <c r="X4" s="519"/>
      <c r="Y4" s="520"/>
    </row>
    <row r="5" spans="1:25" ht="18" customHeight="1" x14ac:dyDescent="0.4">
      <c r="A5" s="438"/>
      <c r="B5" s="421"/>
      <c r="C5" s="525"/>
      <c r="D5" s="419" t="s">
        <v>67</v>
      </c>
      <c r="E5" s="419"/>
      <c r="F5" s="419"/>
      <c r="G5" s="419"/>
      <c r="H5" s="419"/>
      <c r="I5" s="419"/>
      <c r="J5" s="419"/>
      <c r="K5" s="419"/>
      <c r="L5" s="419"/>
      <c r="M5" s="419"/>
      <c r="N5" s="530"/>
      <c r="O5" s="454"/>
      <c r="P5" s="421"/>
      <c r="Q5" s="421"/>
      <c r="R5" s="421"/>
      <c r="S5" s="421"/>
      <c r="T5" s="518"/>
      <c r="U5" s="519"/>
      <c r="V5" s="519"/>
      <c r="W5" s="519"/>
      <c r="X5" s="519"/>
      <c r="Y5" s="520"/>
    </row>
    <row r="6" spans="1:25" ht="11.2" customHeight="1" x14ac:dyDescent="0.4">
      <c r="A6" s="438"/>
      <c r="B6" s="421"/>
      <c r="C6" s="525"/>
      <c r="D6" s="419" t="s">
        <v>68</v>
      </c>
      <c r="E6" s="419"/>
      <c r="F6" s="419"/>
      <c r="G6" s="419"/>
      <c r="H6" s="419"/>
      <c r="I6" s="419"/>
      <c r="J6" s="419"/>
      <c r="K6" s="419"/>
      <c r="L6" s="419"/>
      <c r="M6" s="419"/>
      <c r="N6" s="530"/>
      <c r="O6" s="455"/>
      <c r="P6" s="440"/>
      <c r="Q6" s="440"/>
      <c r="R6" s="440"/>
      <c r="S6" s="440"/>
      <c r="T6" s="521"/>
      <c r="U6" s="522"/>
      <c r="V6" s="522"/>
      <c r="W6" s="522"/>
      <c r="X6" s="522"/>
      <c r="Y6" s="523"/>
    </row>
    <row r="7" spans="1:25" ht="6" customHeight="1" x14ac:dyDescent="0.4">
      <c r="A7" s="438"/>
      <c r="B7" s="421"/>
      <c r="C7" s="525"/>
      <c r="D7" s="483"/>
      <c r="E7" s="483"/>
      <c r="F7" s="483"/>
      <c r="G7" s="483"/>
      <c r="H7" s="483"/>
      <c r="I7" s="483"/>
      <c r="J7" s="483"/>
      <c r="K7" s="483"/>
      <c r="L7" s="483"/>
      <c r="M7" s="483"/>
      <c r="N7" s="531"/>
      <c r="O7" s="452" t="s">
        <v>130</v>
      </c>
      <c r="P7" s="453"/>
      <c r="Q7" s="453"/>
      <c r="R7" s="453"/>
      <c r="S7" s="453"/>
      <c r="T7" s="456" t="s">
        <v>91</v>
      </c>
      <c r="U7" s="457"/>
      <c r="V7" s="457"/>
      <c r="W7" s="457"/>
      <c r="X7" s="457"/>
      <c r="Y7" s="458"/>
    </row>
    <row r="8" spans="1:25" ht="88.5" customHeight="1" x14ac:dyDescent="0.4">
      <c r="A8" s="526"/>
      <c r="B8" s="431"/>
      <c r="C8" s="527"/>
      <c r="D8" s="464" t="s">
        <v>116</v>
      </c>
      <c r="E8" s="464"/>
      <c r="F8" s="464"/>
      <c r="G8" s="464"/>
      <c r="H8" s="464"/>
      <c r="I8" s="464"/>
      <c r="J8" s="464"/>
      <c r="K8" s="464"/>
      <c r="L8" s="464"/>
      <c r="M8" s="464"/>
      <c r="N8" s="465"/>
      <c r="O8" s="454"/>
      <c r="P8" s="421"/>
      <c r="Q8" s="421"/>
      <c r="R8" s="421"/>
      <c r="S8" s="421"/>
      <c r="T8" s="459"/>
      <c r="U8" s="387"/>
      <c r="V8" s="387"/>
      <c r="W8" s="387"/>
      <c r="X8" s="387"/>
      <c r="Y8" s="460"/>
    </row>
    <row r="9" spans="1:25" ht="19" customHeight="1" x14ac:dyDescent="0.4">
      <c r="A9" s="425" t="s">
        <v>117</v>
      </c>
      <c r="B9" s="421"/>
      <c r="C9" s="421"/>
      <c r="D9" s="441" t="s">
        <v>6</v>
      </c>
      <c r="E9" s="442"/>
      <c r="F9" s="442"/>
      <c r="G9" s="442"/>
      <c r="H9" s="442"/>
      <c r="I9" s="442"/>
      <c r="J9" s="442"/>
      <c r="K9" s="442"/>
      <c r="L9" s="442"/>
      <c r="M9" s="442"/>
      <c r="N9" s="468"/>
      <c r="O9" s="421"/>
      <c r="P9" s="421"/>
      <c r="Q9" s="421"/>
      <c r="R9" s="421"/>
      <c r="S9" s="421"/>
      <c r="T9" s="459"/>
      <c r="U9" s="387"/>
      <c r="V9" s="387"/>
      <c r="W9" s="387"/>
      <c r="X9" s="387"/>
      <c r="Y9" s="460"/>
    </row>
    <row r="10" spans="1:25" ht="24" customHeight="1" x14ac:dyDescent="0.4">
      <c r="A10" s="438"/>
      <c r="B10" s="421"/>
      <c r="C10" s="421"/>
      <c r="D10" s="469"/>
      <c r="E10" s="422"/>
      <c r="F10" s="422"/>
      <c r="G10" s="422"/>
      <c r="H10" s="422"/>
      <c r="I10" s="422"/>
      <c r="J10" s="422"/>
      <c r="K10" s="422"/>
      <c r="L10" s="422"/>
      <c r="M10" s="422"/>
      <c r="N10" s="470"/>
      <c r="O10" s="421"/>
      <c r="P10" s="421"/>
      <c r="Q10" s="421"/>
      <c r="R10" s="421"/>
      <c r="S10" s="421"/>
      <c r="T10" s="459"/>
      <c r="U10" s="387"/>
      <c r="V10" s="387"/>
      <c r="W10" s="387"/>
      <c r="X10" s="387"/>
      <c r="Y10" s="460"/>
    </row>
    <row r="11" spans="1:25" ht="103.5" customHeight="1" x14ac:dyDescent="0.4">
      <c r="A11" s="438"/>
      <c r="B11" s="421"/>
      <c r="C11" s="466"/>
      <c r="D11" s="469"/>
      <c r="E11" s="422"/>
      <c r="F11" s="422"/>
      <c r="G11" s="422"/>
      <c r="H11" s="422"/>
      <c r="I11" s="422"/>
      <c r="J11" s="422"/>
      <c r="K11" s="422"/>
      <c r="L11" s="422"/>
      <c r="M11" s="422"/>
      <c r="N11" s="470"/>
      <c r="O11" s="455"/>
      <c r="P11" s="440"/>
      <c r="Q11" s="440"/>
      <c r="R11" s="440"/>
      <c r="S11" s="440"/>
      <c r="T11" s="461"/>
      <c r="U11" s="462"/>
      <c r="V11" s="462"/>
      <c r="W11" s="462"/>
      <c r="X11" s="462"/>
      <c r="Y11" s="463"/>
    </row>
    <row r="12" spans="1:25" ht="8.1999999999999993" customHeight="1" x14ac:dyDescent="0.4">
      <c r="A12" s="438"/>
      <c r="B12" s="421"/>
      <c r="C12" s="466"/>
      <c r="D12" s="469"/>
      <c r="E12" s="422"/>
      <c r="F12" s="422"/>
      <c r="G12" s="422"/>
      <c r="H12" s="422"/>
      <c r="I12" s="422"/>
      <c r="J12" s="422"/>
      <c r="K12" s="422"/>
      <c r="L12" s="422"/>
      <c r="M12" s="422"/>
      <c r="N12" s="470"/>
      <c r="O12" s="471" t="s">
        <v>76</v>
      </c>
      <c r="P12" s="453"/>
      <c r="Q12" s="453"/>
      <c r="R12" s="453"/>
      <c r="S12" s="453"/>
      <c r="T12" s="472" t="s">
        <v>77</v>
      </c>
      <c r="U12" s="473"/>
      <c r="V12" s="473"/>
      <c r="W12" s="473"/>
      <c r="X12" s="473"/>
      <c r="Y12" s="474"/>
    </row>
    <row r="13" spans="1:25" ht="13.5" customHeight="1" x14ac:dyDescent="0.4">
      <c r="A13" s="438"/>
      <c r="B13" s="421"/>
      <c r="C13" s="466"/>
      <c r="D13" s="481" t="s">
        <v>119</v>
      </c>
      <c r="E13" s="419"/>
      <c r="F13" s="419"/>
      <c r="G13" s="419"/>
      <c r="H13" s="419"/>
      <c r="I13" s="419"/>
      <c r="J13" s="419"/>
      <c r="K13" s="419"/>
      <c r="L13" s="419"/>
      <c r="M13" s="419"/>
      <c r="N13" s="72"/>
      <c r="O13" s="454"/>
      <c r="P13" s="421"/>
      <c r="Q13" s="421"/>
      <c r="R13" s="421"/>
      <c r="S13" s="421"/>
      <c r="T13" s="475"/>
      <c r="U13" s="476"/>
      <c r="V13" s="476"/>
      <c r="W13" s="476"/>
      <c r="X13" s="476"/>
      <c r="Y13" s="477"/>
    </row>
    <row r="14" spans="1:25" ht="14.25" hidden="1" customHeight="1" x14ac:dyDescent="0.4">
      <c r="A14" s="438"/>
      <c r="B14" s="421"/>
      <c r="C14" s="466"/>
      <c r="D14" s="481"/>
      <c r="E14" s="419"/>
      <c r="F14" s="419"/>
      <c r="G14" s="419"/>
      <c r="H14" s="419"/>
      <c r="I14" s="419"/>
      <c r="J14" s="419"/>
      <c r="K14" s="419"/>
      <c r="L14" s="419"/>
      <c r="M14" s="419"/>
      <c r="N14" s="72"/>
      <c r="O14" s="454"/>
      <c r="P14" s="421"/>
      <c r="Q14" s="421"/>
      <c r="R14" s="421"/>
      <c r="S14" s="421"/>
      <c r="T14" s="475"/>
      <c r="U14" s="476"/>
      <c r="V14" s="476"/>
      <c r="W14" s="476"/>
      <c r="X14" s="476"/>
      <c r="Y14" s="477"/>
    </row>
    <row r="15" spans="1:25" ht="92.5" hidden="1" customHeight="1" x14ac:dyDescent="0.4">
      <c r="A15" s="439"/>
      <c r="B15" s="440"/>
      <c r="C15" s="467"/>
      <c r="D15" s="481"/>
      <c r="E15" s="419"/>
      <c r="F15" s="419"/>
      <c r="G15" s="419"/>
      <c r="H15" s="419"/>
      <c r="I15" s="419"/>
      <c r="J15" s="419"/>
      <c r="K15" s="419"/>
      <c r="L15" s="419"/>
      <c r="M15" s="419"/>
      <c r="N15" s="72"/>
      <c r="O15" s="454"/>
      <c r="P15" s="421"/>
      <c r="Q15" s="421"/>
      <c r="R15" s="421"/>
      <c r="S15" s="421"/>
      <c r="T15" s="475"/>
      <c r="U15" s="476"/>
      <c r="V15" s="476"/>
      <c r="W15" s="476"/>
      <c r="X15" s="476"/>
      <c r="Y15" s="477"/>
    </row>
    <row r="16" spans="1:25" ht="83.5" customHeight="1" x14ac:dyDescent="0.4">
      <c r="A16" s="423" t="s">
        <v>118</v>
      </c>
      <c r="B16" s="453"/>
      <c r="C16" s="484"/>
      <c r="D16" s="481"/>
      <c r="E16" s="419"/>
      <c r="F16" s="419"/>
      <c r="G16" s="419"/>
      <c r="H16" s="419"/>
      <c r="I16" s="419"/>
      <c r="J16" s="419"/>
      <c r="K16" s="419"/>
      <c r="L16" s="419"/>
      <c r="M16" s="419"/>
      <c r="N16" s="72"/>
      <c r="O16" s="455"/>
      <c r="P16" s="440"/>
      <c r="Q16" s="440"/>
      <c r="R16" s="440"/>
      <c r="S16" s="440"/>
      <c r="T16" s="478"/>
      <c r="U16" s="479"/>
      <c r="V16" s="479"/>
      <c r="W16" s="479"/>
      <c r="X16" s="479"/>
      <c r="Y16" s="480"/>
    </row>
    <row r="17" spans="1:31" ht="35.200000000000003" customHeight="1" x14ac:dyDescent="0.4">
      <c r="A17" s="438"/>
      <c r="B17" s="421"/>
      <c r="C17" s="466"/>
      <c r="D17" s="482"/>
      <c r="E17" s="483"/>
      <c r="F17" s="483"/>
      <c r="G17" s="483"/>
      <c r="H17" s="483"/>
      <c r="I17" s="483"/>
      <c r="J17" s="483"/>
      <c r="K17" s="483"/>
      <c r="L17" s="483"/>
      <c r="M17" s="483"/>
      <c r="N17" s="77"/>
      <c r="O17" s="485" t="s">
        <v>111</v>
      </c>
      <c r="P17" s="485"/>
      <c r="Q17" s="485"/>
      <c r="R17" s="485"/>
      <c r="S17" s="485"/>
      <c r="T17" s="485"/>
      <c r="U17" s="485"/>
      <c r="V17" s="485"/>
      <c r="W17" s="485"/>
      <c r="X17" s="485"/>
      <c r="Y17" s="486"/>
    </row>
    <row r="18" spans="1:31" ht="61.5" customHeight="1" x14ac:dyDescent="0.4">
      <c r="A18" s="439"/>
      <c r="B18" s="440"/>
      <c r="C18" s="467"/>
      <c r="D18" s="489" t="s">
        <v>22</v>
      </c>
      <c r="E18" s="422"/>
      <c r="F18" s="422"/>
      <c r="G18" s="422"/>
      <c r="H18" s="422"/>
      <c r="I18" s="422"/>
      <c r="J18" s="422"/>
      <c r="K18" s="422"/>
      <c r="L18" s="422"/>
      <c r="M18" s="422"/>
      <c r="N18" s="490"/>
      <c r="O18" s="485"/>
      <c r="P18" s="485"/>
      <c r="Q18" s="485"/>
      <c r="R18" s="485"/>
      <c r="S18" s="485"/>
      <c r="T18" s="485"/>
      <c r="U18" s="485"/>
      <c r="V18" s="485"/>
      <c r="W18" s="485"/>
      <c r="X18" s="485"/>
      <c r="Y18" s="486"/>
      <c r="AC18" s="76">
        <v>1.22664E-2</v>
      </c>
      <c r="AD18" s="229">
        <f>1/AC18</f>
        <v>81.523511380682194</v>
      </c>
    </row>
    <row r="19" spans="1:31" ht="8.1999999999999993" customHeight="1" x14ac:dyDescent="0.4">
      <c r="A19" s="492" t="s">
        <v>20</v>
      </c>
      <c r="B19" s="453"/>
      <c r="C19" s="484"/>
      <c r="D19" s="432"/>
      <c r="E19" s="433"/>
      <c r="F19" s="433"/>
      <c r="G19" s="433"/>
      <c r="H19" s="433"/>
      <c r="I19" s="433"/>
      <c r="J19" s="433"/>
      <c r="K19" s="433"/>
      <c r="L19" s="433"/>
      <c r="M19" s="433"/>
      <c r="N19" s="491"/>
      <c r="O19" s="485"/>
      <c r="P19" s="485"/>
      <c r="Q19" s="485"/>
      <c r="R19" s="485"/>
      <c r="S19" s="485"/>
      <c r="T19" s="485"/>
      <c r="U19" s="485"/>
      <c r="V19" s="485"/>
      <c r="W19" s="485"/>
      <c r="X19" s="485"/>
      <c r="Y19" s="486"/>
    </row>
    <row r="20" spans="1:31" ht="17.2" customHeight="1" x14ac:dyDescent="0.4">
      <c r="A20" s="438"/>
      <c r="B20" s="421"/>
      <c r="C20" s="466"/>
      <c r="D20" s="493" t="s">
        <v>23</v>
      </c>
      <c r="E20" s="494"/>
      <c r="F20" s="494"/>
      <c r="G20" s="494"/>
      <c r="H20" s="494"/>
      <c r="I20" s="494"/>
      <c r="J20" s="494"/>
      <c r="K20" s="494"/>
      <c r="L20" s="494"/>
      <c r="M20" s="494"/>
      <c r="N20" s="495"/>
      <c r="O20" s="485"/>
      <c r="P20" s="485"/>
      <c r="Q20" s="485"/>
      <c r="R20" s="485"/>
      <c r="S20" s="485"/>
      <c r="T20" s="485"/>
      <c r="U20" s="485"/>
      <c r="V20" s="485"/>
      <c r="W20" s="485"/>
      <c r="X20" s="485"/>
      <c r="Y20" s="486"/>
    </row>
    <row r="21" spans="1:31" ht="26.2" customHeight="1" x14ac:dyDescent="0.4">
      <c r="A21" s="438"/>
      <c r="B21" s="421"/>
      <c r="C21" s="466"/>
      <c r="D21" s="471" t="s">
        <v>24</v>
      </c>
      <c r="E21" s="496"/>
      <c r="F21" s="496"/>
      <c r="G21" s="496"/>
      <c r="H21" s="496"/>
      <c r="I21" s="496"/>
      <c r="J21" s="496"/>
      <c r="K21" s="496"/>
      <c r="L21" s="496"/>
      <c r="M21" s="496"/>
      <c r="N21" s="497"/>
      <c r="O21" s="487"/>
      <c r="P21" s="487"/>
      <c r="Q21" s="487"/>
      <c r="R21" s="487"/>
      <c r="S21" s="487"/>
      <c r="T21" s="487"/>
      <c r="U21" s="487"/>
      <c r="V21" s="487"/>
      <c r="W21" s="487"/>
      <c r="X21" s="487"/>
      <c r="Y21" s="488"/>
      <c r="AB21" s="76" t="s">
        <v>302</v>
      </c>
      <c r="AC21" s="76">
        <v>81.523499999999999</v>
      </c>
    </row>
    <row r="22" spans="1:31" s="80" customFormat="1" ht="37.5" customHeight="1" x14ac:dyDescent="0.4">
      <c r="A22" s="451" t="s">
        <v>112</v>
      </c>
      <c r="B22" s="443"/>
      <c r="C22" s="443" t="s">
        <v>7</v>
      </c>
      <c r="D22" s="443"/>
      <c r="E22" s="78" t="s">
        <v>0</v>
      </c>
      <c r="F22" s="78" t="s">
        <v>1</v>
      </c>
      <c r="G22" s="78" t="s">
        <v>14</v>
      </c>
      <c r="H22" s="443" t="s">
        <v>8</v>
      </c>
      <c r="I22" s="443"/>
      <c r="J22" s="443" t="s">
        <v>19</v>
      </c>
      <c r="K22" s="443"/>
      <c r="L22" s="443"/>
      <c r="M22" s="443" t="s">
        <v>9</v>
      </c>
      <c r="N22" s="443"/>
      <c r="O22" s="443"/>
      <c r="P22" s="443" t="s">
        <v>15</v>
      </c>
      <c r="Q22" s="443"/>
      <c r="R22" s="443" t="s">
        <v>10</v>
      </c>
      <c r="S22" s="443"/>
      <c r="T22" s="443"/>
      <c r="U22" s="443"/>
      <c r="V22" s="443" t="s">
        <v>16</v>
      </c>
      <c r="W22" s="443"/>
      <c r="X22" s="78" t="s">
        <v>113</v>
      </c>
      <c r="Y22" s="79" t="s">
        <v>114</v>
      </c>
      <c r="AA22" s="108"/>
      <c r="AB22" s="80" t="s">
        <v>255</v>
      </c>
      <c r="AC22" s="80" t="s">
        <v>302</v>
      </c>
      <c r="AD22" s="80" t="s">
        <v>303</v>
      </c>
    </row>
    <row r="23" spans="1:31" ht="60" customHeight="1" x14ac:dyDescent="0.4">
      <c r="A23" s="447" t="s">
        <v>120</v>
      </c>
      <c r="B23" s="448"/>
      <c r="C23" s="449" t="s">
        <v>304</v>
      </c>
      <c r="D23" s="449"/>
      <c r="E23" s="97">
        <f>+AD23</f>
        <v>1215251.8384536225</v>
      </c>
      <c r="F23" s="97">
        <f>(E23*15%)</f>
        <v>182287.77576804339</v>
      </c>
      <c r="G23" s="97">
        <f>+E23+F23</f>
        <v>1397539.614221666</v>
      </c>
      <c r="H23" s="450" t="s">
        <v>2</v>
      </c>
      <c r="I23" s="450"/>
      <c r="J23" s="450" t="s">
        <v>2</v>
      </c>
      <c r="K23" s="450"/>
      <c r="L23" s="450"/>
      <c r="M23" s="450" t="s">
        <v>2</v>
      </c>
      <c r="N23" s="450"/>
      <c r="O23" s="450"/>
      <c r="P23" s="437" t="s">
        <v>2</v>
      </c>
      <c r="Q23" s="437"/>
      <c r="R23" s="444" t="s">
        <v>2</v>
      </c>
      <c r="S23" s="445"/>
      <c r="T23" s="445"/>
      <c r="U23" s="445"/>
      <c r="V23" s="437" t="s">
        <v>2</v>
      </c>
      <c r="W23" s="437"/>
      <c r="X23" s="97">
        <f>+G23</f>
        <v>1397539.614221666</v>
      </c>
      <c r="Y23" s="192">
        <f>+AB23</f>
        <v>113932320.73999999</v>
      </c>
      <c r="Z23" s="90"/>
      <c r="AA23" s="104"/>
      <c r="AB23" s="105">
        <f>+'Recon 1632'!P4</f>
        <v>113932320.73999999</v>
      </c>
      <c r="AC23" s="76">
        <f>+AB23/AC21</f>
        <v>1397539.614221666</v>
      </c>
      <c r="AD23" s="90">
        <f>+AC23*100/115</f>
        <v>1215251.8384536225</v>
      </c>
      <c r="AE23" s="107"/>
    </row>
    <row r="24" spans="1:31" ht="18" customHeight="1" x14ac:dyDescent="0.4">
      <c r="A24" s="438" t="s">
        <v>115</v>
      </c>
      <c r="B24" s="421"/>
      <c r="C24" s="421"/>
      <c r="D24" s="421"/>
      <c r="E24" s="421"/>
      <c r="F24" s="421"/>
      <c r="G24" s="421"/>
      <c r="H24" s="421"/>
      <c r="I24" s="441"/>
      <c r="J24" s="442"/>
      <c r="K24" s="442"/>
      <c r="L24" s="442"/>
      <c r="M24" s="442"/>
      <c r="N24" s="446"/>
      <c r="O24" s="446"/>
      <c r="P24" s="446"/>
      <c r="Q24" s="446"/>
      <c r="R24" s="446"/>
      <c r="S24" s="446"/>
      <c r="T24" s="446"/>
      <c r="U24" s="446"/>
      <c r="V24" s="446"/>
      <c r="W24" s="81"/>
      <c r="X24" s="82"/>
      <c r="Y24" s="193"/>
      <c r="Z24" s="89"/>
      <c r="AA24" s="92"/>
      <c r="AB24" s="89"/>
    </row>
    <row r="25" spans="1:31" ht="25" customHeight="1" x14ac:dyDescent="0.4">
      <c r="A25" s="438"/>
      <c r="B25" s="421"/>
      <c r="C25" s="421"/>
      <c r="D25" s="421"/>
      <c r="E25" s="421"/>
      <c r="F25" s="421"/>
      <c r="G25" s="421"/>
      <c r="H25" s="421"/>
      <c r="I25" s="420"/>
      <c r="J25" s="421"/>
      <c r="K25" s="421"/>
      <c r="L25" s="421"/>
      <c r="M25" s="421"/>
      <c r="N25" s="419" t="s">
        <v>11</v>
      </c>
      <c r="O25" s="419"/>
      <c r="P25" s="419"/>
      <c r="Q25" s="419"/>
      <c r="R25" s="419"/>
      <c r="S25" s="419"/>
      <c r="T25" s="419"/>
      <c r="U25" s="419"/>
      <c r="V25" s="419"/>
      <c r="W25" s="83"/>
      <c r="X25" s="98">
        <f>G23</f>
        <v>1397539.614221666</v>
      </c>
      <c r="Y25" s="194">
        <f>Y23</f>
        <v>113932320.73999999</v>
      </c>
      <c r="Z25" s="89"/>
      <c r="AA25" s="91"/>
      <c r="AB25" s="89"/>
      <c r="AC25" s="228">
        <f>AB23/AD18</f>
        <v>1397539.4191251358</v>
      </c>
      <c r="AD25" s="86"/>
      <c r="AE25" s="86"/>
    </row>
    <row r="26" spans="1:31" ht="17.2" customHeight="1" x14ac:dyDescent="0.4">
      <c r="A26" s="438"/>
      <c r="B26" s="421"/>
      <c r="C26" s="421"/>
      <c r="D26" s="421"/>
      <c r="E26" s="421"/>
      <c r="F26" s="421"/>
      <c r="G26" s="421"/>
      <c r="H26" s="421"/>
      <c r="I26" s="420"/>
      <c r="J26" s="421"/>
      <c r="K26" s="421"/>
      <c r="L26" s="421"/>
      <c r="M26" s="421"/>
      <c r="N26" s="419" t="s">
        <v>50</v>
      </c>
      <c r="O26" s="419"/>
      <c r="P26" s="419"/>
      <c r="Q26" s="419"/>
      <c r="R26" s="419"/>
      <c r="S26" s="419"/>
      <c r="T26" s="419"/>
      <c r="U26" s="419"/>
      <c r="V26" s="419"/>
      <c r="W26" s="84"/>
      <c r="X26" s="96">
        <v>0</v>
      </c>
      <c r="Y26" s="195">
        <v>0</v>
      </c>
      <c r="Z26" s="89"/>
      <c r="AA26" s="89"/>
      <c r="AB26" s="89"/>
      <c r="AC26" s="89"/>
      <c r="AD26" s="89"/>
      <c r="AE26" s="89"/>
    </row>
    <row r="27" spans="1:31" ht="27" customHeight="1" x14ac:dyDescent="0.4">
      <c r="A27" s="439"/>
      <c r="B27" s="440"/>
      <c r="C27" s="440"/>
      <c r="D27" s="440"/>
      <c r="E27" s="440"/>
      <c r="F27" s="440"/>
      <c r="G27" s="440"/>
      <c r="H27" s="440"/>
      <c r="I27" s="420"/>
      <c r="J27" s="421"/>
      <c r="K27" s="421"/>
      <c r="L27" s="421"/>
      <c r="M27" s="421"/>
      <c r="N27" s="422" t="s">
        <v>12</v>
      </c>
      <c r="O27" s="422"/>
      <c r="P27" s="422"/>
      <c r="Q27" s="422"/>
      <c r="R27" s="422"/>
      <c r="S27" s="422"/>
      <c r="T27" s="422"/>
      <c r="U27" s="422"/>
      <c r="V27" s="422"/>
      <c r="W27" s="85"/>
      <c r="X27" s="99">
        <f>+X25+X26</f>
        <v>1397539.614221666</v>
      </c>
      <c r="Y27" s="196">
        <f>+Y25+Y26</f>
        <v>113932320.73999999</v>
      </c>
      <c r="Z27" s="91"/>
      <c r="AA27" s="102"/>
      <c r="AB27" s="89"/>
      <c r="AC27" s="89"/>
      <c r="AD27" s="89"/>
      <c r="AE27" s="89"/>
    </row>
    <row r="28" spans="1:31" ht="8.1999999999999993" customHeight="1" x14ac:dyDescent="0.4">
      <c r="A28" s="423" t="s">
        <v>69</v>
      </c>
      <c r="B28" s="424"/>
      <c r="C28" s="424"/>
      <c r="D28" s="424"/>
      <c r="E28" s="424"/>
      <c r="F28" s="424"/>
      <c r="G28" s="424"/>
      <c r="H28" s="424"/>
      <c r="I28" s="430"/>
      <c r="J28" s="431"/>
      <c r="K28" s="431"/>
      <c r="L28" s="431"/>
      <c r="M28" s="431"/>
      <c r="N28" s="431"/>
      <c r="O28" s="431"/>
      <c r="P28" s="431"/>
      <c r="Q28" s="431"/>
      <c r="R28" s="431"/>
      <c r="S28" s="431"/>
      <c r="T28" s="431"/>
      <c r="U28" s="431"/>
      <c r="V28" s="431"/>
      <c r="W28" s="87"/>
      <c r="X28" s="100"/>
      <c r="Y28" s="88"/>
    </row>
    <row r="29" spans="1:31" ht="45.7" customHeight="1" x14ac:dyDescent="0.4">
      <c r="A29" s="425"/>
      <c r="B29" s="419"/>
      <c r="C29" s="419"/>
      <c r="D29" s="419"/>
      <c r="E29" s="419"/>
      <c r="F29" s="419"/>
      <c r="G29" s="419"/>
      <c r="H29" s="426"/>
      <c r="I29" s="432" t="s">
        <v>305</v>
      </c>
      <c r="J29" s="433"/>
      <c r="K29" s="433"/>
      <c r="L29" s="433"/>
      <c r="M29" s="433"/>
      <c r="N29" s="433"/>
      <c r="O29" s="433"/>
      <c r="P29" s="433"/>
      <c r="Q29" s="433"/>
      <c r="R29" s="433"/>
      <c r="S29" s="433"/>
      <c r="T29" s="433"/>
      <c r="U29" s="433"/>
      <c r="V29" s="433"/>
      <c r="W29" s="433"/>
      <c r="X29" s="433"/>
      <c r="Y29" s="434"/>
      <c r="Z29" s="109"/>
      <c r="AA29" s="86"/>
    </row>
    <row r="30" spans="1:31" ht="50.2" customHeight="1" thickBot="1" x14ac:dyDescent="0.45">
      <c r="A30" s="427"/>
      <c r="B30" s="428"/>
      <c r="C30" s="428"/>
      <c r="D30" s="428"/>
      <c r="E30" s="428"/>
      <c r="F30" s="428"/>
      <c r="G30" s="428"/>
      <c r="H30" s="429"/>
      <c r="I30" s="435" t="s">
        <v>13</v>
      </c>
      <c r="J30" s="436"/>
      <c r="K30" s="410"/>
      <c r="L30" s="411"/>
      <c r="M30" s="411"/>
      <c r="N30" s="411"/>
      <c r="O30" s="411"/>
      <c r="P30" s="411"/>
      <c r="Q30" s="411"/>
      <c r="R30" s="411"/>
      <c r="S30" s="411"/>
      <c r="T30" s="411"/>
      <c r="U30" s="411"/>
      <c r="V30" s="411"/>
      <c r="W30" s="411"/>
      <c r="X30" s="411"/>
      <c r="Y30" s="412"/>
    </row>
    <row r="33" spans="3:3" x14ac:dyDescent="0.4">
      <c r="C33"/>
    </row>
    <row r="56" spans="1:2" x14ac:dyDescent="0.4">
      <c r="A56"/>
    </row>
    <row r="60" spans="1:2" x14ac:dyDescent="0.4">
      <c r="A60" s="76" t="s">
        <v>127</v>
      </c>
    </row>
    <row r="61" spans="1:2" x14ac:dyDescent="0.4">
      <c r="A61" s="76" t="s">
        <v>126</v>
      </c>
    </row>
    <row r="62" spans="1:2" x14ac:dyDescent="0.4">
      <c r="A62" s="76">
        <v>125110</v>
      </c>
      <c r="B62" s="76" t="s">
        <v>128</v>
      </c>
    </row>
    <row r="63" spans="1:2" x14ac:dyDescent="0.4">
      <c r="A63" s="76">
        <v>125112</v>
      </c>
      <c r="B63" s="76" t="s">
        <v>129</v>
      </c>
    </row>
  </sheetData>
  <mergeCells count="68">
    <mergeCell ref="O3:S3"/>
    <mergeCell ref="O2:S2"/>
    <mergeCell ref="A1:C2"/>
    <mergeCell ref="D1:T1"/>
    <mergeCell ref="U1:Y1"/>
    <mergeCell ref="D2:N2"/>
    <mergeCell ref="T2:Y6"/>
    <mergeCell ref="A3:C8"/>
    <mergeCell ref="O4:P4"/>
    <mergeCell ref="Q4:S4"/>
    <mergeCell ref="D5:N5"/>
    <mergeCell ref="O5:P5"/>
    <mergeCell ref="Q5:S5"/>
    <mergeCell ref="D6:N7"/>
    <mergeCell ref="O6:P6"/>
    <mergeCell ref="Q6:S6"/>
    <mergeCell ref="O7:S11"/>
    <mergeCell ref="T7:Y11"/>
    <mergeCell ref="D8:N8"/>
    <mergeCell ref="A9:C15"/>
    <mergeCell ref="D9:N12"/>
    <mergeCell ref="O12:S16"/>
    <mergeCell ref="T12:Y16"/>
    <mergeCell ref="D13:M17"/>
    <mergeCell ref="A16:C18"/>
    <mergeCell ref="O17:Y21"/>
    <mergeCell ref="D18:N19"/>
    <mergeCell ref="A19:C21"/>
    <mergeCell ref="D20:N20"/>
    <mergeCell ref="D21:N21"/>
    <mergeCell ref="A22:B22"/>
    <mergeCell ref="C22:D22"/>
    <mergeCell ref="H22:I22"/>
    <mergeCell ref="J22:L22"/>
    <mergeCell ref="M22:O22"/>
    <mergeCell ref="A23:B23"/>
    <mergeCell ref="C23:D23"/>
    <mergeCell ref="H23:I23"/>
    <mergeCell ref="J23:L23"/>
    <mergeCell ref="M23:O23"/>
    <mergeCell ref="I26:M26"/>
    <mergeCell ref="N26:R26"/>
    <mergeCell ref="P22:Q22"/>
    <mergeCell ref="R22:U22"/>
    <mergeCell ref="V22:W22"/>
    <mergeCell ref="P23:Q23"/>
    <mergeCell ref="R23:U23"/>
    <mergeCell ref="N24:R24"/>
    <mergeCell ref="S24:V24"/>
    <mergeCell ref="I25:M25"/>
    <mergeCell ref="N25:R25"/>
    <mergeCell ref="S25:V25"/>
    <mergeCell ref="K30:Y30"/>
    <mergeCell ref="D3:N3"/>
    <mergeCell ref="D4:N4"/>
    <mergeCell ref="S26:V26"/>
    <mergeCell ref="I27:M27"/>
    <mergeCell ref="N27:R27"/>
    <mergeCell ref="S27:V27"/>
    <mergeCell ref="A28:H30"/>
    <mergeCell ref="I28:M28"/>
    <mergeCell ref="N28:R28"/>
    <mergeCell ref="S28:V28"/>
    <mergeCell ref="I29:Y29"/>
    <mergeCell ref="I30:J30"/>
    <mergeCell ref="V23:W23"/>
    <mergeCell ref="A24:H27"/>
    <mergeCell ref="I24:M24"/>
  </mergeCells>
  <hyperlinks>
    <hyperlink ref="A28" r:id="rId1" display="http://www.microsoft.com/india%3B" xr:uid="{63FB235A-FD23-489B-BDA9-7C48916499B4}"/>
  </hyperlinks>
  <pageMargins left="0.25" right="0.25" top="0.75" bottom="0.75" header="0.3" footer="0.3"/>
  <pageSetup paperSize="8" scale="78"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2514-3C4B-4B0D-9655-6ED1ABB31903}">
  <sheetPr>
    <tabColor rgb="FF92D050"/>
    <pageSetUpPr fitToPage="1"/>
  </sheetPr>
  <dimension ref="A1:AE63"/>
  <sheetViews>
    <sheetView zoomScale="60" zoomScaleNormal="60" zoomScaleSheetLayoutView="40" zoomScalePageLayoutView="40" workbookViewId="0">
      <selection activeCell="T2" sqref="T2:X6"/>
    </sheetView>
  </sheetViews>
  <sheetFormatPr defaultColWidth="9.265625" defaultRowHeight="13" x14ac:dyDescent="0.4"/>
  <cols>
    <col min="1" max="1" width="19.796875" style="76" customWidth="1"/>
    <col min="2" max="2" width="46.6640625" style="76" customWidth="1"/>
    <col min="3" max="3" width="12.6640625" style="76" customWidth="1"/>
    <col min="4" max="4" width="8" style="76" customWidth="1"/>
    <col min="5" max="5" width="22.265625" style="76" bestFit="1" customWidth="1"/>
    <col min="6" max="6" width="19.796875" style="76" customWidth="1"/>
    <col min="7" max="7" width="20.796875" style="76" customWidth="1"/>
    <col min="8" max="8" width="5.6640625" style="76" customWidth="1"/>
    <col min="9" max="9" width="6.6640625" style="76" customWidth="1"/>
    <col min="10" max="10" width="9.265625" style="76" customWidth="1"/>
    <col min="11" max="11" width="2.19921875" style="76" customWidth="1"/>
    <col min="12" max="12" width="2.796875" style="76" customWidth="1"/>
    <col min="13" max="13" width="1.19921875" style="76" customWidth="1"/>
    <col min="14" max="14" width="0.796875" style="76" customWidth="1"/>
    <col min="15" max="15" width="15.796875" style="76" customWidth="1"/>
    <col min="16" max="16" width="6.796875" style="76" customWidth="1"/>
    <col min="17" max="17" width="3.265625" style="76" customWidth="1"/>
    <col min="18" max="18" width="1.19921875" style="76" customWidth="1"/>
    <col min="19" max="19" width="11.19921875" style="76" customWidth="1"/>
    <col min="20" max="21" width="0.19921875" style="76" customWidth="1"/>
    <col min="22" max="22" width="8" style="76" customWidth="1"/>
    <col min="23" max="23" width="7.6640625" style="76" customWidth="1"/>
    <col min="24" max="24" width="24.796875" style="76" customWidth="1"/>
    <col min="25" max="25" width="20.6640625" style="76" bestFit="1" customWidth="1"/>
    <col min="26" max="26" width="16.796875" style="76" bestFit="1" customWidth="1"/>
    <col min="27" max="27" width="17.265625" style="76" bestFit="1" customWidth="1"/>
    <col min="28" max="28" width="18.19921875" style="76" bestFit="1" customWidth="1"/>
    <col min="29" max="29" width="14.6640625" style="76" bestFit="1" customWidth="1"/>
    <col min="30" max="31" width="18" style="76" bestFit="1" customWidth="1"/>
    <col min="32" max="16384" width="9.265625" style="76"/>
  </cols>
  <sheetData>
    <row r="1" spans="1:25" ht="53.2" customHeight="1" x14ac:dyDescent="0.4">
      <c r="A1" s="504" t="s">
        <v>25</v>
      </c>
      <c r="B1" s="505"/>
      <c r="C1" s="506"/>
      <c r="D1" s="507" t="s">
        <v>21</v>
      </c>
      <c r="E1" s="508"/>
      <c r="F1" s="508"/>
      <c r="G1" s="508"/>
      <c r="H1" s="508"/>
      <c r="I1" s="508"/>
      <c r="J1" s="508"/>
      <c r="K1" s="508"/>
      <c r="L1" s="508"/>
      <c r="M1" s="508"/>
      <c r="N1" s="508"/>
      <c r="O1" s="508"/>
      <c r="P1" s="508"/>
      <c r="Q1" s="508"/>
      <c r="R1" s="508"/>
      <c r="S1" s="508"/>
      <c r="T1" s="509"/>
      <c r="U1" s="510" t="s">
        <v>4</v>
      </c>
      <c r="V1" s="511"/>
      <c r="W1" s="511"/>
      <c r="X1" s="511"/>
      <c r="Y1" s="512"/>
    </row>
    <row r="2" spans="1:25" ht="35.200000000000003" customHeight="1" x14ac:dyDescent="0.4">
      <c r="A2" s="438"/>
      <c r="B2" s="421"/>
      <c r="C2" s="466"/>
      <c r="D2" s="513" t="s">
        <v>64</v>
      </c>
      <c r="E2" s="446"/>
      <c r="F2" s="446"/>
      <c r="G2" s="446"/>
      <c r="H2" s="446"/>
      <c r="I2" s="446"/>
      <c r="J2" s="446"/>
      <c r="K2" s="446"/>
      <c r="L2" s="446"/>
      <c r="M2" s="446"/>
      <c r="N2" s="514"/>
      <c r="O2" s="501" t="s">
        <v>5</v>
      </c>
      <c r="P2" s="502"/>
      <c r="Q2" s="502"/>
      <c r="R2" s="502"/>
      <c r="S2" s="503"/>
      <c r="T2" s="515" t="s">
        <v>301</v>
      </c>
      <c r="U2" s="516"/>
      <c r="V2" s="516"/>
      <c r="W2" s="516"/>
      <c r="X2" s="516"/>
      <c r="Y2" s="517"/>
    </row>
    <row r="3" spans="1:25" ht="29.5" customHeight="1" x14ac:dyDescent="0.4">
      <c r="A3" s="524" t="s">
        <v>65</v>
      </c>
      <c r="B3" s="446"/>
      <c r="C3" s="514"/>
      <c r="D3" s="413" t="s">
        <v>66</v>
      </c>
      <c r="E3" s="414"/>
      <c r="F3" s="414"/>
      <c r="G3" s="414"/>
      <c r="H3" s="414"/>
      <c r="I3" s="414"/>
      <c r="J3" s="414"/>
      <c r="K3" s="414"/>
      <c r="L3" s="414"/>
      <c r="M3" s="414"/>
      <c r="N3" s="415"/>
      <c r="O3" s="498" t="s">
        <v>300</v>
      </c>
      <c r="P3" s="499"/>
      <c r="Q3" s="499"/>
      <c r="R3" s="499"/>
      <c r="S3" s="500"/>
      <c r="T3" s="518"/>
      <c r="U3" s="519"/>
      <c r="V3" s="519"/>
      <c r="W3" s="519"/>
      <c r="X3" s="519"/>
      <c r="Y3" s="520"/>
    </row>
    <row r="4" spans="1:25" ht="24" customHeight="1" x14ac:dyDescent="0.4">
      <c r="A4" s="438"/>
      <c r="B4" s="421"/>
      <c r="C4" s="525"/>
      <c r="D4" s="416"/>
      <c r="E4" s="417"/>
      <c r="F4" s="417"/>
      <c r="G4" s="417"/>
      <c r="H4" s="417"/>
      <c r="I4" s="417"/>
      <c r="J4" s="417"/>
      <c r="K4" s="417"/>
      <c r="L4" s="417"/>
      <c r="M4" s="417"/>
      <c r="N4" s="418"/>
      <c r="O4" s="489"/>
      <c r="P4" s="422"/>
      <c r="Q4" s="528"/>
      <c r="R4" s="529"/>
      <c r="S4" s="529"/>
      <c r="T4" s="518"/>
      <c r="U4" s="519"/>
      <c r="V4" s="519"/>
      <c r="W4" s="519"/>
      <c r="X4" s="519"/>
      <c r="Y4" s="520"/>
    </row>
    <row r="5" spans="1:25" ht="18" customHeight="1" x14ac:dyDescent="0.4">
      <c r="A5" s="438"/>
      <c r="B5" s="421"/>
      <c r="C5" s="525"/>
      <c r="D5" s="419" t="s">
        <v>67</v>
      </c>
      <c r="E5" s="419"/>
      <c r="F5" s="419"/>
      <c r="G5" s="419"/>
      <c r="H5" s="419"/>
      <c r="I5" s="419"/>
      <c r="J5" s="419"/>
      <c r="K5" s="419"/>
      <c r="L5" s="419"/>
      <c r="M5" s="419"/>
      <c r="N5" s="530"/>
      <c r="O5" s="454"/>
      <c r="P5" s="421"/>
      <c r="Q5" s="421"/>
      <c r="R5" s="421"/>
      <c r="S5" s="421"/>
      <c r="T5" s="518"/>
      <c r="U5" s="519"/>
      <c r="V5" s="519"/>
      <c r="W5" s="519"/>
      <c r="X5" s="519"/>
      <c r="Y5" s="520"/>
    </row>
    <row r="6" spans="1:25" ht="11.2" customHeight="1" x14ac:dyDescent="0.4">
      <c r="A6" s="438"/>
      <c r="B6" s="421"/>
      <c r="C6" s="525"/>
      <c r="D6" s="419" t="s">
        <v>68</v>
      </c>
      <c r="E6" s="419"/>
      <c r="F6" s="419"/>
      <c r="G6" s="419"/>
      <c r="H6" s="419"/>
      <c r="I6" s="419"/>
      <c r="J6" s="419"/>
      <c r="K6" s="419"/>
      <c r="L6" s="419"/>
      <c r="M6" s="419"/>
      <c r="N6" s="530"/>
      <c r="O6" s="455"/>
      <c r="P6" s="440"/>
      <c r="Q6" s="440"/>
      <c r="R6" s="440"/>
      <c r="S6" s="440"/>
      <c r="T6" s="521"/>
      <c r="U6" s="522"/>
      <c r="V6" s="522"/>
      <c r="W6" s="522"/>
      <c r="X6" s="522"/>
      <c r="Y6" s="523"/>
    </row>
    <row r="7" spans="1:25" ht="6" customHeight="1" x14ac:dyDescent="0.4">
      <c r="A7" s="438"/>
      <c r="B7" s="421"/>
      <c r="C7" s="525"/>
      <c r="D7" s="483"/>
      <c r="E7" s="483"/>
      <c r="F7" s="483"/>
      <c r="G7" s="483"/>
      <c r="H7" s="483"/>
      <c r="I7" s="483"/>
      <c r="J7" s="483"/>
      <c r="K7" s="483"/>
      <c r="L7" s="483"/>
      <c r="M7" s="483"/>
      <c r="N7" s="531"/>
      <c r="O7" s="452" t="s">
        <v>130</v>
      </c>
      <c r="P7" s="453"/>
      <c r="Q7" s="453"/>
      <c r="R7" s="453"/>
      <c r="S7" s="453"/>
      <c r="T7" s="456" t="s">
        <v>91</v>
      </c>
      <c r="U7" s="457"/>
      <c r="V7" s="457"/>
      <c r="W7" s="457"/>
      <c r="X7" s="457"/>
      <c r="Y7" s="458"/>
    </row>
    <row r="8" spans="1:25" ht="88.5" customHeight="1" x14ac:dyDescent="0.4">
      <c r="A8" s="526"/>
      <c r="B8" s="431"/>
      <c r="C8" s="527"/>
      <c r="D8" s="464" t="s">
        <v>116</v>
      </c>
      <c r="E8" s="464"/>
      <c r="F8" s="464"/>
      <c r="G8" s="464"/>
      <c r="H8" s="464"/>
      <c r="I8" s="464"/>
      <c r="J8" s="464"/>
      <c r="K8" s="464"/>
      <c r="L8" s="464"/>
      <c r="M8" s="464"/>
      <c r="N8" s="465"/>
      <c r="O8" s="454"/>
      <c r="P8" s="421"/>
      <c r="Q8" s="421"/>
      <c r="R8" s="421"/>
      <c r="S8" s="421"/>
      <c r="T8" s="459"/>
      <c r="U8" s="387"/>
      <c r="V8" s="387"/>
      <c r="W8" s="387"/>
      <c r="X8" s="387"/>
      <c r="Y8" s="460"/>
    </row>
    <row r="9" spans="1:25" ht="19" customHeight="1" x14ac:dyDescent="0.4">
      <c r="A9" s="425" t="s">
        <v>117</v>
      </c>
      <c r="B9" s="421"/>
      <c r="C9" s="421"/>
      <c r="D9" s="441" t="s">
        <v>6</v>
      </c>
      <c r="E9" s="442"/>
      <c r="F9" s="442"/>
      <c r="G9" s="442"/>
      <c r="H9" s="442"/>
      <c r="I9" s="442"/>
      <c r="J9" s="442"/>
      <c r="K9" s="442"/>
      <c r="L9" s="442"/>
      <c r="M9" s="442"/>
      <c r="N9" s="468"/>
      <c r="O9" s="421"/>
      <c r="P9" s="421"/>
      <c r="Q9" s="421"/>
      <c r="R9" s="421"/>
      <c r="S9" s="421"/>
      <c r="T9" s="459"/>
      <c r="U9" s="387"/>
      <c r="V9" s="387"/>
      <c r="W9" s="387"/>
      <c r="X9" s="387"/>
      <c r="Y9" s="460"/>
    </row>
    <row r="10" spans="1:25" ht="24" customHeight="1" x14ac:dyDescent="0.4">
      <c r="A10" s="438"/>
      <c r="B10" s="421"/>
      <c r="C10" s="421"/>
      <c r="D10" s="469"/>
      <c r="E10" s="422"/>
      <c r="F10" s="422"/>
      <c r="G10" s="422"/>
      <c r="H10" s="422"/>
      <c r="I10" s="422"/>
      <c r="J10" s="422"/>
      <c r="K10" s="422"/>
      <c r="L10" s="422"/>
      <c r="M10" s="422"/>
      <c r="N10" s="470"/>
      <c r="O10" s="421"/>
      <c r="P10" s="421"/>
      <c r="Q10" s="421"/>
      <c r="R10" s="421"/>
      <c r="S10" s="421"/>
      <c r="T10" s="459"/>
      <c r="U10" s="387"/>
      <c r="V10" s="387"/>
      <c r="W10" s="387"/>
      <c r="X10" s="387"/>
      <c r="Y10" s="460"/>
    </row>
    <row r="11" spans="1:25" ht="103.5" customHeight="1" x14ac:dyDescent="0.4">
      <c r="A11" s="438"/>
      <c r="B11" s="421"/>
      <c r="C11" s="466"/>
      <c r="D11" s="469"/>
      <c r="E11" s="422"/>
      <c r="F11" s="422"/>
      <c r="G11" s="422"/>
      <c r="H11" s="422"/>
      <c r="I11" s="422"/>
      <c r="J11" s="422"/>
      <c r="K11" s="422"/>
      <c r="L11" s="422"/>
      <c r="M11" s="422"/>
      <c r="N11" s="470"/>
      <c r="O11" s="455"/>
      <c r="P11" s="440"/>
      <c r="Q11" s="440"/>
      <c r="R11" s="440"/>
      <c r="S11" s="440"/>
      <c r="T11" s="461"/>
      <c r="U11" s="462"/>
      <c r="V11" s="462"/>
      <c r="W11" s="462"/>
      <c r="X11" s="462"/>
      <c r="Y11" s="463"/>
    </row>
    <row r="12" spans="1:25" ht="8.1999999999999993" customHeight="1" x14ac:dyDescent="0.4">
      <c r="A12" s="438"/>
      <c r="B12" s="421"/>
      <c r="C12" s="466"/>
      <c r="D12" s="469"/>
      <c r="E12" s="422"/>
      <c r="F12" s="422"/>
      <c r="G12" s="422"/>
      <c r="H12" s="422"/>
      <c r="I12" s="422"/>
      <c r="J12" s="422"/>
      <c r="K12" s="422"/>
      <c r="L12" s="422"/>
      <c r="M12" s="422"/>
      <c r="N12" s="470"/>
      <c r="O12" s="471" t="s">
        <v>76</v>
      </c>
      <c r="P12" s="453"/>
      <c r="Q12" s="453"/>
      <c r="R12" s="453"/>
      <c r="S12" s="453"/>
      <c r="T12" s="472" t="s">
        <v>77</v>
      </c>
      <c r="U12" s="473"/>
      <c r="V12" s="473"/>
      <c r="W12" s="473"/>
      <c r="X12" s="473"/>
      <c r="Y12" s="474"/>
    </row>
    <row r="13" spans="1:25" ht="13.5" customHeight="1" x14ac:dyDescent="0.4">
      <c r="A13" s="438"/>
      <c r="B13" s="421"/>
      <c r="C13" s="466"/>
      <c r="D13" s="481" t="s">
        <v>119</v>
      </c>
      <c r="E13" s="419"/>
      <c r="F13" s="419"/>
      <c r="G13" s="419"/>
      <c r="H13" s="419"/>
      <c r="I13" s="419"/>
      <c r="J13" s="419"/>
      <c r="K13" s="419"/>
      <c r="L13" s="419"/>
      <c r="M13" s="419"/>
      <c r="N13" s="72"/>
      <c r="O13" s="454"/>
      <c r="P13" s="421"/>
      <c r="Q13" s="421"/>
      <c r="R13" s="421"/>
      <c r="S13" s="421"/>
      <c r="T13" s="475"/>
      <c r="U13" s="476"/>
      <c r="V13" s="476"/>
      <c r="W13" s="476"/>
      <c r="X13" s="476"/>
      <c r="Y13" s="477"/>
    </row>
    <row r="14" spans="1:25" ht="14.25" hidden="1" customHeight="1" x14ac:dyDescent="0.4">
      <c r="A14" s="438"/>
      <c r="B14" s="421"/>
      <c r="C14" s="466"/>
      <c r="D14" s="481"/>
      <c r="E14" s="419"/>
      <c r="F14" s="419"/>
      <c r="G14" s="419"/>
      <c r="H14" s="419"/>
      <c r="I14" s="419"/>
      <c r="J14" s="419"/>
      <c r="K14" s="419"/>
      <c r="L14" s="419"/>
      <c r="M14" s="419"/>
      <c r="N14" s="72"/>
      <c r="O14" s="454"/>
      <c r="P14" s="421"/>
      <c r="Q14" s="421"/>
      <c r="R14" s="421"/>
      <c r="S14" s="421"/>
      <c r="T14" s="475"/>
      <c r="U14" s="476"/>
      <c r="V14" s="476"/>
      <c r="W14" s="476"/>
      <c r="X14" s="476"/>
      <c r="Y14" s="477"/>
    </row>
    <row r="15" spans="1:25" ht="92.5" hidden="1" customHeight="1" x14ac:dyDescent="0.4">
      <c r="A15" s="439"/>
      <c r="B15" s="440"/>
      <c r="C15" s="467"/>
      <c r="D15" s="481"/>
      <c r="E15" s="419"/>
      <c r="F15" s="419"/>
      <c r="G15" s="419"/>
      <c r="H15" s="419"/>
      <c r="I15" s="419"/>
      <c r="J15" s="419"/>
      <c r="K15" s="419"/>
      <c r="L15" s="419"/>
      <c r="M15" s="419"/>
      <c r="N15" s="72"/>
      <c r="O15" s="454"/>
      <c r="P15" s="421"/>
      <c r="Q15" s="421"/>
      <c r="R15" s="421"/>
      <c r="S15" s="421"/>
      <c r="T15" s="475"/>
      <c r="U15" s="476"/>
      <c r="V15" s="476"/>
      <c r="W15" s="476"/>
      <c r="X15" s="476"/>
      <c r="Y15" s="477"/>
    </row>
    <row r="16" spans="1:25" ht="83.5" customHeight="1" x14ac:dyDescent="0.4">
      <c r="A16" s="423" t="s">
        <v>118</v>
      </c>
      <c r="B16" s="453"/>
      <c r="C16" s="484"/>
      <c r="D16" s="481"/>
      <c r="E16" s="419"/>
      <c r="F16" s="419"/>
      <c r="G16" s="419"/>
      <c r="H16" s="419"/>
      <c r="I16" s="419"/>
      <c r="J16" s="419"/>
      <c r="K16" s="419"/>
      <c r="L16" s="419"/>
      <c r="M16" s="419"/>
      <c r="N16" s="72"/>
      <c r="O16" s="455"/>
      <c r="P16" s="440"/>
      <c r="Q16" s="440"/>
      <c r="R16" s="440"/>
      <c r="S16" s="440"/>
      <c r="T16" s="478"/>
      <c r="U16" s="479"/>
      <c r="V16" s="479"/>
      <c r="W16" s="479"/>
      <c r="X16" s="479"/>
      <c r="Y16" s="480"/>
    </row>
    <row r="17" spans="1:31" ht="35.200000000000003" customHeight="1" x14ac:dyDescent="0.4">
      <c r="A17" s="438"/>
      <c r="B17" s="421"/>
      <c r="C17" s="466"/>
      <c r="D17" s="482"/>
      <c r="E17" s="483"/>
      <c r="F17" s="483"/>
      <c r="G17" s="483"/>
      <c r="H17" s="483"/>
      <c r="I17" s="483"/>
      <c r="J17" s="483"/>
      <c r="K17" s="483"/>
      <c r="L17" s="483"/>
      <c r="M17" s="483"/>
      <c r="N17" s="77"/>
      <c r="O17" s="485" t="s">
        <v>111</v>
      </c>
      <c r="P17" s="485"/>
      <c r="Q17" s="485"/>
      <c r="R17" s="485"/>
      <c r="S17" s="485"/>
      <c r="T17" s="485"/>
      <c r="U17" s="485"/>
      <c r="V17" s="485"/>
      <c r="W17" s="485"/>
      <c r="X17" s="485"/>
      <c r="Y17" s="486"/>
    </row>
    <row r="18" spans="1:31" ht="61.5" customHeight="1" x14ac:dyDescent="0.4">
      <c r="A18" s="439"/>
      <c r="B18" s="440"/>
      <c r="C18" s="467"/>
      <c r="D18" s="489" t="s">
        <v>22</v>
      </c>
      <c r="E18" s="422"/>
      <c r="F18" s="422"/>
      <c r="G18" s="422"/>
      <c r="H18" s="422"/>
      <c r="I18" s="422"/>
      <c r="J18" s="422"/>
      <c r="K18" s="422"/>
      <c r="L18" s="422"/>
      <c r="M18" s="422"/>
      <c r="N18" s="490"/>
      <c r="O18" s="485"/>
      <c r="P18" s="485"/>
      <c r="Q18" s="485"/>
      <c r="R18" s="485"/>
      <c r="S18" s="485"/>
      <c r="T18" s="485"/>
      <c r="U18" s="485"/>
      <c r="V18" s="485"/>
      <c r="W18" s="485"/>
      <c r="X18" s="485"/>
      <c r="Y18" s="486"/>
    </row>
    <row r="19" spans="1:31" ht="8.1999999999999993" customHeight="1" x14ac:dyDescent="0.4">
      <c r="A19" s="492" t="s">
        <v>20</v>
      </c>
      <c r="B19" s="453"/>
      <c r="C19" s="484"/>
      <c r="D19" s="432"/>
      <c r="E19" s="433"/>
      <c r="F19" s="433"/>
      <c r="G19" s="433"/>
      <c r="H19" s="433"/>
      <c r="I19" s="433"/>
      <c r="J19" s="433"/>
      <c r="K19" s="433"/>
      <c r="L19" s="433"/>
      <c r="M19" s="433"/>
      <c r="N19" s="491"/>
      <c r="O19" s="485"/>
      <c r="P19" s="485"/>
      <c r="Q19" s="485"/>
      <c r="R19" s="485"/>
      <c r="S19" s="485"/>
      <c r="T19" s="485"/>
      <c r="U19" s="485"/>
      <c r="V19" s="485"/>
      <c r="W19" s="485"/>
      <c r="X19" s="485"/>
      <c r="Y19" s="486"/>
    </row>
    <row r="20" spans="1:31" ht="17.2" customHeight="1" x14ac:dyDescent="0.4">
      <c r="A20" s="438"/>
      <c r="B20" s="421"/>
      <c r="C20" s="466"/>
      <c r="D20" s="493" t="s">
        <v>23</v>
      </c>
      <c r="E20" s="494"/>
      <c r="F20" s="494"/>
      <c r="G20" s="494"/>
      <c r="H20" s="494"/>
      <c r="I20" s="494"/>
      <c r="J20" s="494"/>
      <c r="K20" s="494"/>
      <c r="L20" s="494"/>
      <c r="M20" s="494"/>
      <c r="N20" s="495"/>
      <c r="O20" s="485"/>
      <c r="P20" s="485"/>
      <c r="Q20" s="485"/>
      <c r="R20" s="485"/>
      <c r="S20" s="485"/>
      <c r="T20" s="485"/>
      <c r="U20" s="485"/>
      <c r="V20" s="485"/>
      <c r="W20" s="485"/>
      <c r="X20" s="485"/>
      <c r="Y20" s="486"/>
    </row>
    <row r="21" spans="1:31" ht="26.2" customHeight="1" x14ac:dyDescent="0.4">
      <c r="A21" s="438"/>
      <c r="B21" s="421"/>
      <c r="C21" s="466"/>
      <c r="D21" s="471" t="s">
        <v>24</v>
      </c>
      <c r="E21" s="496"/>
      <c r="F21" s="496"/>
      <c r="G21" s="496"/>
      <c r="H21" s="496"/>
      <c r="I21" s="496"/>
      <c r="J21" s="496"/>
      <c r="K21" s="496"/>
      <c r="L21" s="496"/>
      <c r="M21" s="496"/>
      <c r="N21" s="497"/>
      <c r="O21" s="487"/>
      <c r="P21" s="487"/>
      <c r="Q21" s="487"/>
      <c r="R21" s="487"/>
      <c r="S21" s="487"/>
      <c r="T21" s="487"/>
      <c r="U21" s="487"/>
      <c r="V21" s="487"/>
      <c r="W21" s="487"/>
      <c r="X21" s="487"/>
      <c r="Y21" s="488"/>
      <c r="AB21" s="76" t="s">
        <v>302</v>
      </c>
      <c r="AC21" s="76">
        <v>81.523499999999999</v>
      </c>
    </row>
    <row r="22" spans="1:31" s="80" customFormat="1" ht="37.5" customHeight="1" x14ac:dyDescent="0.4">
      <c r="A22" s="451" t="s">
        <v>112</v>
      </c>
      <c r="B22" s="443"/>
      <c r="C22" s="443" t="s">
        <v>7</v>
      </c>
      <c r="D22" s="443"/>
      <c r="E22" s="78" t="s">
        <v>0</v>
      </c>
      <c r="F22" s="78" t="s">
        <v>1</v>
      </c>
      <c r="G22" s="78" t="s">
        <v>14</v>
      </c>
      <c r="H22" s="443" t="s">
        <v>8</v>
      </c>
      <c r="I22" s="443"/>
      <c r="J22" s="443" t="s">
        <v>19</v>
      </c>
      <c r="K22" s="443"/>
      <c r="L22" s="443"/>
      <c r="M22" s="443" t="s">
        <v>9</v>
      </c>
      <c r="N22" s="443"/>
      <c r="O22" s="443"/>
      <c r="P22" s="443" t="s">
        <v>15</v>
      </c>
      <c r="Q22" s="443"/>
      <c r="R22" s="443" t="s">
        <v>10</v>
      </c>
      <c r="S22" s="443"/>
      <c r="T22" s="443"/>
      <c r="U22" s="443"/>
      <c r="V22" s="443" t="s">
        <v>16</v>
      </c>
      <c r="W22" s="443"/>
      <c r="X22" s="78" t="s">
        <v>113</v>
      </c>
      <c r="Y22" s="79" t="s">
        <v>114</v>
      </c>
      <c r="AA22" s="108"/>
      <c r="AB22" s="80" t="s">
        <v>255</v>
      </c>
      <c r="AC22" s="80" t="s">
        <v>302</v>
      </c>
      <c r="AD22" s="80" t="s">
        <v>303</v>
      </c>
    </row>
    <row r="23" spans="1:31" ht="60" customHeight="1" x14ac:dyDescent="0.4">
      <c r="A23" s="447" t="s">
        <v>120</v>
      </c>
      <c r="B23" s="448"/>
      <c r="C23" s="449" t="s">
        <v>304</v>
      </c>
      <c r="D23" s="449"/>
      <c r="E23" s="97">
        <f>+AD23</f>
        <v>13917.202428427545</v>
      </c>
      <c r="F23" s="97">
        <f>(E23*15%)</f>
        <v>2087.5803642641317</v>
      </c>
      <c r="G23" s="97">
        <f>+E23+F23</f>
        <v>16004.782792691676</v>
      </c>
      <c r="H23" s="450" t="s">
        <v>2</v>
      </c>
      <c r="I23" s="450"/>
      <c r="J23" s="450" t="s">
        <v>2</v>
      </c>
      <c r="K23" s="450"/>
      <c r="L23" s="450"/>
      <c r="M23" s="450" t="s">
        <v>2</v>
      </c>
      <c r="N23" s="450"/>
      <c r="O23" s="450"/>
      <c r="P23" s="437" t="s">
        <v>2</v>
      </c>
      <c r="Q23" s="437"/>
      <c r="R23" s="444" t="s">
        <v>2</v>
      </c>
      <c r="S23" s="445"/>
      <c r="T23" s="445"/>
      <c r="U23" s="445"/>
      <c r="V23" s="437" t="s">
        <v>2</v>
      </c>
      <c r="W23" s="437"/>
      <c r="X23" s="97">
        <f>+G23</f>
        <v>16004.782792691676</v>
      </c>
      <c r="Y23" s="192">
        <f>+AB23</f>
        <v>1304765.9099999999</v>
      </c>
      <c r="Z23" s="90"/>
      <c r="AA23" s="104"/>
      <c r="AB23" s="105">
        <f>+'Recon 1632'!P5</f>
        <v>1304765.9099999999</v>
      </c>
      <c r="AC23" s="76">
        <f>+AB23/AC21</f>
        <v>16004.782792691678</v>
      </c>
      <c r="AD23" s="90">
        <f>+AC23*100/115</f>
        <v>13917.202428427545</v>
      </c>
      <c r="AE23" s="107"/>
    </row>
    <row r="24" spans="1:31" ht="18" customHeight="1" x14ac:dyDescent="0.4">
      <c r="A24" s="438" t="s">
        <v>115</v>
      </c>
      <c r="B24" s="421"/>
      <c r="C24" s="421"/>
      <c r="D24" s="421"/>
      <c r="E24" s="421"/>
      <c r="F24" s="421"/>
      <c r="G24" s="421"/>
      <c r="H24" s="421"/>
      <c r="I24" s="441"/>
      <c r="J24" s="442"/>
      <c r="K24" s="442"/>
      <c r="L24" s="442"/>
      <c r="M24" s="442"/>
      <c r="N24" s="446"/>
      <c r="O24" s="446"/>
      <c r="P24" s="446"/>
      <c r="Q24" s="446"/>
      <c r="R24" s="446"/>
      <c r="S24" s="446"/>
      <c r="T24" s="446"/>
      <c r="U24" s="446"/>
      <c r="V24" s="446"/>
      <c r="W24" s="81"/>
      <c r="X24" s="82"/>
      <c r="Y24" s="193"/>
      <c r="Z24" s="89"/>
      <c r="AA24" s="92"/>
      <c r="AB24" s="89"/>
    </row>
    <row r="25" spans="1:31" ht="25" customHeight="1" x14ac:dyDescent="0.4">
      <c r="A25" s="438"/>
      <c r="B25" s="421"/>
      <c r="C25" s="421"/>
      <c r="D25" s="421"/>
      <c r="E25" s="421"/>
      <c r="F25" s="421"/>
      <c r="G25" s="421"/>
      <c r="H25" s="421"/>
      <c r="I25" s="420"/>
      <c r="J25" s="421"/>
      <c r="K25" s="421"/>
      <c r="L25" s="421"/>
      <c r="M25" s="421"/>
      <c r="N25" s="419" t="s">
        <v>11</v>
      </c>
      <c r="O25" s="419"/>
      <c r="P25" s="419"/>
      <c r="Q25" s="419"/>
      <c r="R25" s="419"/>
      <c r="S25" s="419"/>
      <c r="T25" s="419"/>
      <c r="U25" s="419"/>
      <c r="V25" s="419"/>
      <c r="W25" s="83"/>
      <c r="X25" s="98">
        <f>G23</f>
        <v>16004.782792691676</v>
      </c>
      <c r="Y25" s="194">
        <f>Y23</f>
        <v>1304765.9099999999</v>
      </c>
      <c r="Z25" s="89"/>
      <c r="AA25" s="91"/>
      <c r="AB25" s="89"/>
      <c r="AC25" s="101"/>
      <c r="AD25" s="86"/>
      <c r="AE25" s="86"/>
    </row>
    <row r="26" spans="1:31" ht="17.2" customHeight="1" x14ac:dyDescent="0.4">
      <c r="A26" s="438"/>
      <c r="B26" s="421"/>
      <c r="C26" s="421"/>
      <c r="D26" s="421"/>
      <c r="E26" s="421"/>
      <c r="F26" s="421"/>
      <c r="G26" s="421"/>
      <c r="H26" s="421"/>
      <c r="I26" s="420"/>
      <c r="J26" s="421"/>
      <c r="K26" s="421"/>
      <c r="L26" s="421"/>
      <c r="M26" s="421"/>
      <c r="N26" s="419" t="s">
        <v>50</v>
      </c>
      <c r="O26" s="419"/>
      <c r="P26" s="419"/>
      <c r="Q26" s="419"/>
      <c r="R26" s="419"/>
      <c r="S26" s="419"/>
      <c r="T26" s="419"/>
      <c r="U26" s="419"/>
      <c r="V26" s="419"/>
      <c r="W26" s="84"/>
      <c r="X26" s="96">
        <v>0</v>
      </c>
      <c r="Y26" s="195">
        <v>0</v>
      </c>
      <c r="Z26" s="89"/>
      <c r="AA26" s="89"/>
      <c r="AB26" s="89"/>
      <c r="AC26" s="89"/>
      <c r="AD26" s="89"/>
      <c r="AE26" s="89"/>
    </row>
    <row r="27" spans="1:31" ht="27" customHeight="1" x14ac:dyDescent="0.4">
      <c r="A27" s="439"/>
      <c r="B27" s="440"/>
      <c r="C27" s="440"/>
      <c r="D27" s="440"/>
      <c r="E27" s="440"/>
      <c r="F27" s="440"/>
      <c r="G27" s="440"/>
      <c r="H27" s="440"/>
      <c r="I27" s="420"/>
      <c r="J27" s="421"/>
      <c r="K27" s="421"/>
      <c r="L27" s="421"/>
      <c r="M27" s="421"/>
      <c r="N27" s="422" t="s">
        <v>12</v>
      </c>
      <c r="O27" s="422"/>
      <c r="P27" s="422"/>
      <c r="Q27" s="422"/>
      <c r="R27" s="422"/>
      <c r="S27" s="422"/>
      <c r="T27" s="422"/>
      <c r="U27" s="422"/>
      <c r="V27" s="422"/>
      <c r="W27" s="85"/>
      <c r="X27" s="99">
        <f>+X25+X26</f>
        <v>16004.782792691676</v>
      </c>
      <c r="Y27" s="196">
        <f>+Y25+Y26</f>
        <v>1304765.9099999999</v>
      </c>
      <c r="Z27" s="91"/>
      <c r="AA27" s="102"/>
      <c r="AB27" s="89"/>
      <c r="AC27" s="89"/>
      <c r="AD27" s="89"/>
      <c r="AE27" s="89"/>
    </row>
    <row r="28" spans="1:31" ht="8.1999999999999993" customHeight="1" x14ac:dyDescent="0.4">
      <c r="A28" s="423" t="s">
        <v>69</v>
      </c>
      <c r="B28" s="424"/>
      <c r="C28" s="424"/>
      <c r="D28" s="424"/>
      <c r="E28" s="424"/>
      <c r="F28" s="424"/>
      <c r="G28" s="424"/>
      <c r="H28" s="424"/>
      <c r="I28" s="430"/>
      <c r="J28" s="431"/>
      <c r="K28" s="431"/>
      <c r="L28" s="431"/>
      <c r="M28" s="431"/>
      <c r="N28" s="431"/>
      <c r="O28" s="431"/>
      <c r="P28" s="431"/>
      <c r="Q28" s="431"/>
      <c r="R28" s="431"/>
      <c r="S28" s="431"/>
      <c r="T28" s="431"/>
      <c r="U28" s="431"/>
      <c r="V28" s="431"/>
      <c r="W28" s="87"/>
      <c r="X28" s="100"/>
      <c r="Y28" s="88"/>
    </row>
    <row r="29" spans="1:31" ht="45.7" customHeight="1" x14ac:dyDescent="0.4">
      <c r="A29" s="425"/>
      <c r="B29" s="419"/>
      <c r="C29" s="419"/>
      <c r="D29" s="419"/>
      <c r="E29" s="419"/>
      <c r="F29" s="419"/>
      <c r="G29" s="419"/>
      <c r="H29" s="426"/>
      <c r="I29" s="432" t="s">
        <v>306</v>
      </c>
      <c r="J29" s="433"/>
      <c r="K29" s="433"/>
      <c r="L29" s="433"/>
      <c r="M29" s="433"/>
      <c r="N29" s="433"/>
      <c r="O29" s="433"/>
      <c r="P29" s="433"/>
      <c r="Q29" s="433"/>
      <c r="R29" s="433"/>
      <c r="S29" s="433"/>
      <c r="T29" s="433"/>
      <c r="U29" s="433"/>
      <c r="V29" s="433"/>
      <c r="W29" s="433"/>
      <c r="X29" s="433"/>
      <c r="Y29" s="434"/>
      <c r="Z29" s="109"/>
      <c r="AA29" s="86"/>
    </row>
    <row r="30" spans="1:31" ht="50.2" customHeight="1" thickBot="1" x14ac:dyDescent="0.45">
      <c r="A30" s="427"/>
      <c r="B30" s="428"/>
      <c r="C30" s="428"/>
      <c r="D30" s="428"/>
      <c r="E30" s="428"/>
      <c r="F30" s="428"/>
      <c r="G30" s="428"/>
      <c r="H30" s="429"/>
      <c r="I30" s="435" t="s">
        <v>13</v>
      </c>
      <c r="J30" s="436"/>
      <c r="K30" s="410"/>
      <c r="L30" s="411"/>
      <c r="M30" s="411"/>
      <c r="N30" s="411"/>
      <c r="O30" s="411"/>
      <c r="P30" s="411"/>
      <c r="Q30" s="411"/>
      <c r="R30" s="411"/>
      <c r="S30" s="411"/>
      <c r="T30" s="411"/>
      <c r="U30" s="411"/>
      <c r="V30" s="411"/>
      <c r="W30" s="411"/>
      <c r="X30" s="411"/>
      <c r="Y30" s="412"/>
    </row>
    <row r="31" spans="1:31" x14ac:dyDescent="0.4">
      <c r="A31"/>
    </row>
    <row r="33" spans="3:3" x14ac:dyDescent="0.4">
      <c r="C33"/>
    </row>
    <row r="56" spans="1:2" x14ac:dyDescent="0.4">
      <c r="A56"/>
    </row>
    <row r="60" spans="1:2" x14ac:dyDescent="0.4">
      <c r="A60" s="76" t="s">
        <v>127</v>
      </c>
    </row>
    <row r="61" spans="1:2" x14ac:dyDescent="0.4">
      <c r="A61" s="76" t="s">
        <v>126</v>
      </c>
    </row>
    <row r="62" spans="1:2" x14ac:dyDescent="0.4">
      <c r="A62" s="76">
        <v>125110</v>
      </c>
      <c r="B62" s="76" t="s">
        <v>128</v>
      </c>
    </row>
    <row r="63" spans="1:2" x14ac:dyDescent="0.4">
      <c r="A63" s="76">
        <v>125112</v>
      </c>
      <c r="B63" s="76" t="s">
        <v>129</v>
      </c>
    </row>
  </sheetData>
  <mergeCells count="68">
    <mergeCell ref="A28:H30"/>
    <mergeCell ref="I28:M28"/>
    <mergeCell ref="N28:R28"/>
    <mergeCell ref="S28:V28"/>
    <mergeCell ref="I29:Y29"/>
    <mergeCell ref="I30:J30"/>
    <mergeCell ref="K30:Y30"/>
    <mergeCell ref="A24:H27"/>
    <mergeCell ref="I24:M24"/>
    <mergeCell ref="N24:R24"/>
    <mergeCell ref="S24:V24"/>
    <mergeCell ref="I25:M25"/>
    <mergeCell ref="N25:R25"/>
    <mergeCell ref="S25:V25"/>
    <mergeCell ref="I26:M26"/>
    <mergeCell ref="N26:R26"/>
    <mergeCell ref="S26:V26"/>
    <mergeCell ref="I27:M27"/>
    <mergeCell ref="N27:R27"/>
    <mergeCell ref="S27:V27"/>
    <mergeCell ref="P22:Q22"/>
    <mergeCell ref="R22:U22"/>
    <mergeCell ref="V22:W22"/>
    <mergeCell ref="A23:B23"/>
    <mergeCell ref="C23:D23"/>
    <mergeCell ref="H23:I23"/>
    <mergeCell ref="J23:L23"/>
    <mergeCell ref="M23:O23"/>
    <mergeCell ref="P23:Q23"/>
    <mergeCell ref="R23:U23"/>
    <mergeCell ref="V23:W23"/>
    <mergeCell ref="A22:B22"/>
    <mergeCell ref="C22:D22"/>
    <mergeCell ref="H22:I22"/>
    <mergeCell ref="J22:L22"/>
    <mergeCell ref="M22:O22"/>
    <mergeCell ref="D6:N7"/>
    <mergeCell ref="O6:P6"/>
    <mergeCell ref="Q6:S6"/>
    <mergeCell ref="O7:S11"/>
    <mergeCell ref="A19:C21"/>
    <mergeCell ref="D20:N20"/>
    <mergeCell ref="D21:N21"/>
    <mergeCell ref="D8:N8"/>
    <mergeCell ref="A9:C15"/>
    <mergeCell ref="D9:N12"/>
    <mergeCell ref="O12:S16"/>
    <mergeCell ref="T12:Y16"/>
    <mergeCell ref="D13:M17"/>
    <mergeCell ref="A16:C18"/>
    <mergeCell ref="O17:Y21"/>
    <mergeCell ref="D18:N19"/>
    <mergeCell ref="A1:C2"/>
    <mergeCell ref="D1:T1"/>
    <mergeCell ref="U1:Y1"/>
    <mergeCell ref="D2:N2"/>
    <mergeCell ref="O2:S2"/>
    <mergeCell ref="T2:Y6"/>
    <mergeCell ref="A3:C8"/>
    <mergeCell ref="D3:N3"/>
    <mergeCell ref="O3:S3"/>
    <mergeCell ref="D4:N4"/>
    <mergeCell ref="O4:P4"/>
    <mergeCell ref="Q4:S4"/>
    <mergeCell ref="D5:N5"/>
    <mergeCell ref="O5:P5"/>
    <mergeCell ref="Q5:S5"/>
    <mergeCell ref="T7:Y11"/>
  </mergeCells>
  <hyperlinks>
    <hyperlink ref="A28" r:id="rId1" display="http://www.microsoft.com/india%3B" xr:uid="{6BF32B95-B26C-451C-BD41-278343F1D0D2}"/>
  </hyperlinks>
  <pageMargins left="0.25" right="0.25" top="0.75" bottom="0.75" header="0.3" footer="0.3"/>
  <pageSetup paperSize="8" scale="78" orientation="landscape" r:id="rId2"/>
  <drawing r:id="rId3"/>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Recon Books Vs GSTR-1</vt:lpstr>
      <vt:lpstr>MSR Cross Charge - final</vt:lpstr>
      <vt:lpstr>Recon 1632</vt:lpstr>
      <vt:lpstr>Cumulative Invoice Series</vt:lpstr>
      <vt:lpstr>DC</vt:lpstr>
      <vt:lpstr>RCM Data</vt:lpstr>
      <vt:lpstr>Cross Charge</vt:lpstr>
      <vt:lpstr>MSR Export Invoice</vt:lpstr>
      <vt:lpstr>MSR Export Invoice ESPP</vt:lpstr>
      <vt:lpstr>Rent Invoice-GitHub</vt:lpstr>
      <vt:lpstr>Invoice</vt:lpstr>
      <vt:lpstr>Rent Invoice-SOFTOMOTIVE </vt:lpstr>
      <vt:lpstr>Rent Invoice-BLUETALON </vt:lpstr>
      <vt:lpstr>Self Invoice Pending For Cleara</vt:lpstr>
      <vt:lpstr>Invoice!Print_Area</vt:lpstr>
      <vt:lpstr>'MSR Cross Charge - final'!Print_Area</vt:lpstr>
      <vt:lpstr>'MSR Export Invoice'!Print_Area</vt:lpstr>
      <vt:lpstr>'MSR Export Invoice ESPP'!Print_Area</vt:lpstr>
      <vt:lpstr>'Rent Invoice-BLUETALON '!Print_Area</vt:lpstr>
      <vt:lpstr>'Rent Invoice-GitHub'!Print_Area</vt:lpstr>
      <vt:lpstr>'Rent Invoice-SOFTOMOTIVE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 Varma (FinAdvantage Consulting Pte Lt)</dc:creator>
  <cp:lastModifiedBy>Manan Sachdeva</cp:lastModifiedBy>
  <cp:lastPrinted>2022-10-12T07:04:12Z</cp:lastPrinted>
  <dcterms:created xsi:type="dcterms:W3CDTF">2017-08-29T09:38:36Z</dcterms:created>
  <dcterms:modified xsi:type="dcterms:W3CDTF">2025-04-09T11:34:05Z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2017-12-11T07:23:33.7528981Z</vt:lpwstr>
  </property>
  <property fmtid="{D5CDD505-2E9C-101B-9397-08002B2CF9AE}" pid="5" name="MSIP_Label_f42aa342-8706-4288-bd11-ebb85995028c_Name">
    <vt:lpwstr>General</vt:lpwstr>
  </property>
  <property fmtid="{D5CDD505-2E9C-101B-9397-08002B2CF9AE}" pid="6" name="MSIP_Label_f42aa342-8706-4288-bd11-ebb85995028c_Extended_MSFT_Method">
    <vt:lpwstr>Automatic</vt:lpwstr>
  </property>
</Properties>
</file>