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xl/drawings/drawing5.xml" ContentType="application/vnd.openxmlformats-officedocument.drawing+xml"/>
  <Override PartName="/xl/worksheets/sheet9.xml" ContentType="application/vnd.openxmlformats-officedocument.spreadsheetml.worksheet+xml"/>
  <Override PartName="/xl/drawings/drawing6.xml" ContentType="application/vnd.openxmlformats-officedocument.drawing+xml"/>
  <Override PartName="/xl/worksheets/sheet10.xml" ContentType="application/vnd.openxmlformats-officedocument.spreadsheetml.worksheet+xml"/>
  <Override PartName="/xl/drawings/drawing7.xml" ContentType="application/vnd.openxmlformats-officedocument.drawing+xml"/>
  <Override PartName="/xl/worksheets/sheet11.xml" ContentType="application/vnd.openxmlformats-officedocument.spreadsheetml.worksheet+xml"/>
  <Override PartName="/xl/drawings/drawing8.xml" ContentType="application/vnd.openxmlformats-officedocument.drawing+xml"/>
  <Override PartName="/xl/worksheets/sheet12.xml" ContentType="application/vnd.openxmlformats-officedocument.spreadsheetml.worksheet+xml"/>
  <Override PartName="/xl/drawings/drawing9.xml" ContentType="application/vnd.openxmlformats-officedocument.drawing+xml"/>
  <Override PartName="/xl/worksheets/sheet13.xml" ContentType="application/vnd.openxmlformats-officedocument.spreadsheetml.worksheet+xml"/>
  <Override PartName="/xl/drawings/drawing10.xml" ContentType="application/vnd.openxmlformats-officedocument.drawing+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93" yWindow="-93" windowWidth="25786" windowHeight="15466" tabRatio="764" firstSheet="10" activeTab="10" autoFilterDateGrouping="1"/>
  </bookViews>
  <sheets>
    <sheet xmlns:r="http://schemas.openxmlformats.org/officeDocument/2006/relationships" name="Recon Books Vs GSTR-1" sheetId="1" state="hidden" r:id="rId1"/>
    <sheet xmlns:r="http://schemas.openxmlformats.org/officeDocument/2006/relationships" name="MSR Cross Charge - final" sheetId="2" state="hidden" r:id="rId2"/>
    <sheet xmlns:r="http://schemas.openxmlformats.org/officeDocument/2006/relationships" name="Recon 1632" sheetId="3" state="hidden" r:id="rId3"/>
    <sheet xmlns:r="http://schemas.openxmlformats.org/officeDocument/2006/relationships" name="Cumulative Invoice Series" sheetId="4" state="hidden" r:id="rId4"/>
    <sheet xmlns:r="http://schemas.openxmlformats.org/officeDocument/2006/relationships" name="DC" sheetId="5" state="hidden" r:id="rId5"/>
    <sheet xmlns:r="http://schemas.openxmlformats.org/officeDocument/2006/relationships" name="RCM Data" sheetId="6" state="hidden" r:id="rId6"/>
    <sheet xmlns:r="http://schemas.openxmlformats.org/officeDocument/2006/relationships" name="Cross Charge" sheetId="7" state="hidden" r:id="rId7"/>
    <sheet xmlns:r="http://schemas.openxmlformats.org/officeDocument/2006/relationships" name="MSR Export Invoice" sheetId="8" state="hidden" r:id="rId8"/>
    <sheet xmlns:r="http://schemas.openxmlformats.org/officeDocument/2006/relationships" name="MSR Export Invoice ESPP" sheetId="9" state="hidden" r:id="rId9"/>
    <sheet xmlns:r="http://schemas.openxmlformats.org/officeDocument/2006/relationships" name="Rent Invoice-GitHub" sheetId="10" state="hidden" r:id="rId10"/>
    <sheet xmlns:r="http://schemas.openxmlformats.org/officeDocument/2006/relationships" name="Invoice" sheetId="11" state="visible" r:id="rId11"/>
    <sheet xmlns:r="http://schemas.openxmlformats.org/officeDocument/2006/relationships" name="Rent Invoice-SOFTOMOTIVE " sheetId="12" state="hidden" r:id="rId12"/>
    <sheet xmlns:r="http://schemas.openxmlformats.org/officeDocument/2006/relationships" name="Rent Invoice-BLUETALON " sheetId="13" state="hidden" r:id="rId13"/>
    <sheet xmlns:r="http://schemas.openxmlformats.org/officeDocument/2006/relationships" name="Self Invoice Pending For Cleara" sheetId="14" state="hidden" r:id="rId14"/>
  </sheets>
  <definedNames>
    <definedName name="EPMWorkbookOptions_1" hidden="1">"4IcAAB+LCAAAAAAABADtnWtzmkwUgL93pv/B8XsEFG8ZY4ciGt6KMLAm7WQ6DOqaMFGwQGL7798FFQExNWosl83kunv2wsPZPezu4aT15fd8VniFlq2bxk2RKpHFAjTG5kQ3Hm+KL870iqoVv7Q/f2rdm9bzyDSfxYWDRO0CKmfY179t/ab45DiLa4JYLpelZaVkWo9EmSQp4rvQV8ZPcK5d6YbtaMYYFv1Sk7+XKqJWC4UWaxoGHLttApN9"</definedName>
    <definedName name="EPMWorkbookOptions_10" hidden="1">"+B+t88V24IcAAA=="</definedName>
    <definedName name="EPMWorkbookOptions_2" hidden="1">"sSxoOHc6XHqZoeyO5mjrVJQ+0OZw1ZrfkgPnixdL95oa2tCSLDiFqL4xLKEOFdtqVxLUrxI7uKdI9WFdaKRP4OsSjkoWnMxNY1Iam9aiNNfHlmmbUwf9Ob9u0HSFsLUFMVqMiZ/qA5B4Fv0QgYS+T7WZDf2fLcLt2LabzGIx08daAOnB3d3UEa4lkLym0Eb9iDS7IreFWSD2Zt3qkwk0OvocGrbXyf2i2w7aIRkkpTyZS78O1pyZVtuxXmCL"</definedName>
    <definedName name="EPMWorkbookOptions_3" hidden="1">"iMl4q6h3FTEld65uXRBphwN/O13t1bR0B/XLuwurwjt5kfK3+uPTDH05CpwhDYOTWx1amjV+0rf1vClzQH+6umU7gQuKz49U5F/1fuCHSgXlhob+6wV6JBmWFYcD0CLiMt+qY3UH0ZxRJalKgwpUEHdvvbKiNYFWm2wRq19ia7cXM+2PZJkLaDl/2lS1Vp3C0fSqWpvQV3R52rxqVCG8IjVYpiejOl0fVdyWw6ViKu5rtn/jBDgfoVkwRiys"</definedName>
    <definedName name="EPMWorkbookOptions_4" hidden="1">"5LECSGRVPoDpYQ3xZ+lBYmRuAG4p9CsQAdNXURZAU8FOmT11b5Tqz1a0gCbea0Of3RRd5SlGRuXbt/ewsi3ib1d9RixsX1WYPoeZBJg0yXKVrmIkASQ8q0qSyoo9RWU6/2E0EW2pVtKOpEUcMicHzMrHmcBhhwdAZvj+8VaQJOkGSR5uBKkMGkEfY1hdFa6nSn31PtfjeA8b9IygMvl9PthDhWNZjCRuEGEqkWdJURDSziQ5dpBlANcT5R9H"</definedName>
    <definedName name="EPMWorkbookOptions_5" hidden="1">"W8FKpVqlafpwK1jOnhXcQETaiT4ZFgyZ1A/bBKmoKLiLgg53tI7W6hTZaNQP19FKBnV0QzE8mzL9vupmpV1dz4yFIus0RhJFQmEkYSRNMvVL8rNrSTn1Ayc5pk/qMsIp+xO1WqXyjg0KOntmzyW4a/G81JRr6fmIDEQMJLzwBgxQpdxu0ewCkTqqKPUwj5CCCN9Ah7tLO5QEGTtZ7PJAZYF8wYPpagZNns9x1/Bx33N7CLsPi2v9tlkYTow/"</definedName>
    <definedName name="EPMWorkbookOptions_6" hidden="1">"A9aaPWDYW8wl8qSAVh3eRzntZJJjGGUJgR7KiDF7/D79+01jLXumMUhytVnfz+2p4y6LodLBMDYwAMAwfBjfOAXD2MBguNRrRnJsm+sWqqgdXgEyz17SI7mePesWZrm7+Mvv9P4WGbT+Sz+YBA1ojlW7wwGrIsLMBcdzI4PjOYgyZjh3mbSr7QeQcYczBrMHDJf61U5yJjrAC8d7JL1/fmtmb35zCYZ1tExS9RKV+q2jswJplMjc+t3EAqEx"</definedName>
    <definedName name="EPMWorkbookOptions_7" hidden="1">"kOiQwUCiQ6aWdiAJMnQy01ElMLjksSyVwReGfY67j/LbrJRr7ZnZ8CrVpEgMJQqlXm5iKNHVDcitE/sboyf9DsrJMYQCxyhDmVMuaQcz+M7wBuPqNEXiZF7s8KnfmDgPjR/5PXUMg7hNP4gzTlwHCIV6Ey/UIuICSYVSN+KotrjAW0kOx8X0ZI4TkO1LRFAuvzc4NBcOzfX+0Fwq08PRudaCpwTRQRxjgm+wrJeRcvtybjSsKKgyA7jU7yUm"</definedName>
    <definedName name="EPMWorkbookOptions_8" hidden="1">"Z8UQsAI4yFDhaIX1LfvuUM7vKI6HwvTc1/kxlCgUWfyRdigJmtZOD56Gw8ZkO8LRuZngoGmxEcLc91DRMxsvpp1Mcia3kyNi4WhDOCLWB6voyRGxcGwQHBLrnVgospZbx7y98Z/y65yAQ2IdjKTaxN5o8d1Mvtt1BuODYC/jA4HkdiLDjvmH+aF7QUDSziRBU/s/cDTOYJAL7Gf8bjaZ8B5NzkD+B46SGXydP5t+ktgr7qJecd3vnk+Hkgin"</definedName>
    <definedName name="EPMWorkbookOptions_9" hidden="1">"uE1nsE8c9om75IkM9ojDRzIfrKP8QBqC04P0YW+vhxBJHHHr/NEk1VP//S/23Wk/+BTXGnqXekfEJGkoWpfzAHtgrAWPVNAVxJV+9vriV2zu93Tz4qdQ2PkCb6lndicugyemeCcuFTtxwURgRi++JcOpBe0n0RAX0NhsmYQTPTl2BjXLrVQ0FO0VbiSjyZ7svWk9j0zzGemm42HcSO9mhOWXk/Vda/H2nWbp2mgGBWg9bmvYSf/8aVutuFjR"</definedName>
    <definedName name="_xlnm.Print_Area" localSheetId="1">'MSR Cross Charge - final'!$A$1:$Y$31</definedName>
    <definedName name="_xlnm._FilterDatabase" localSheetId="3" hidden="1">'Cumulative Invoice Series'!$A$1:$S$62</definedName>
    <definedName name="_xlnm._FilterDatabase" localSheetId="4" hidden="1">'DC'!$A$1:$CM$17</definedName>
    <definedName name="_xlnm.Print_Area" localSheetId="7">'MSR Export Invoice'!$A$1:$Y$30</definedName>
    <definedName name="_xlnm.Print_Area" localSheetId="8">'MSR Export Invoice ESPP'!$A$1:$Y$30</definedName>
    <definedName name="_xlnm.Print_Area" localSheetId="9">'Rent Invoice-GitHub'!$A$1:$Y$31</definedName>
    <definedName name="_xlnm.Print_Area" localSheetId="10">'Invoice'!$A$1:$Y$32</definedName>
    <definedName name="_xlnm.Print_Area" localSheetId="11">'Rent Invoice-SOFTOMOTIVE '!$A$1:$Y$31</definedName>
    <definedName name="_xlnm.Print_Area" localSheetId="12">'Rent Invoice-BLUETALON '!$A$1:$Y$31</definedName>
    <definedName name="_xlnm._FilterDatabase" localSheetId="13" hidden="1">'Self Invoice Pending For Cleara'!$A$1:$E$5</definedName>
  </definedNames>
  <calcPr calcId="191029" fullCalcOnLoad="1"/>
</workbook>
</file>

<file path=xl/styles.xml><?xml version="1.0" encoding="utf-8"?>
<styleSheet xmlns="http://schemas.openxmlformats.org/spreadsheetml/2006/main">
  <numFmts count="13">
    <numFmt numFmtId="164" formatCode="_ * #,##0.0_ ;_ * \-#,##0.0_ ;_ * &quot;-&quot;?_ ;_ @_ "/>
    <numFmt numFmtId="165" formatCode="_ * #,##0_ ;_ * \-#,##0_ ;_ * &quot;-&quot;??_ ;_ @_ "/>
    <numFmt numFmtId="166" formatCode="_ [$₹-4009]\ * #,##0_ ;_ [$₹-4009]\ * \-#,##0_ ;_ [$₹-4009]\ * &quot;-&quot;??_ ;_ @_ "/>
    <numFmt numFmtId="167" formatCode="_(* #,##0_);_(* \(#,##0\);_(* &quot;-&quot;??_);_(@_)"/>
    <numFmt numFmtId="168" formatCode="_ * #,##0.00_ ;_ * \-#,##0.00_ ;_ * &quot;-&quot;??_ ;_ @_ "/>
    <numFmt numFmtId="169" formatCode="_ * #,##0.0_ ;_ * \-#,##0.0_ ;_ * &quot;-&quot;??_ ;_ @_ "/>
    <numFmt numFmtId="170" formatCode="_(&quot;$&quot;* #,##0.00_);_(&quot;$&quot;* \(#,##0.00\);_(&quot;$&quot;* &quot;-&quot;??_);_(@_)"/>
    <numFmt numFmtId="171" formatCode="_ [$₹-4009]\ * #,##0.00_ ;_ [$₹-4009]\ * \-#,##0.00_ ;_ [$₹-4009]\ * &quot;-&quot;??_ ;_ @_ "/>
    <numFmt numFmtId="172" formatCode="_-[$$-409]* #,##0.00_ ;_-[$$-409]* \-#,##0.00\ ;_-[$$-409]* &quot;-&quot;??_ ;_-@_ "/>
    <numFmt numFmtId="173" formatCode="_([$$-409]* #,##0.00_);_([$$-409]* \(#,##0.00\);_([$$-409]* &quot;-&quot;??_);_(@_)"/>
    <numFmt numFmtId="174" formatCode="mm/dd/yyyy"/>
    <numFmt numFmtId="175" formatCode="0.0000000000"/>
    <numFmt numFmtId="176" formatCode="_ [$₹-4009]\ * #,##0_ ;_ [$₹-4009]\ * \-#,##0_ ;_ [$₹-4009]\ * &quot;-&quot;_ ;_ @_ "/>
  </numFmts>
  <fonts count="52">
    <font>
      <name val="Times New Roman"/>
      <charset val="204"/>
      <color rgb="FF000000"/>
      <sz val="10"/>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Times New Roman"/>
      <family val="1"/>
      <color rgb="FF000000"/>
      <sz val="10"/>
    </font>
    <font>
      <name val="Trebuchet MS"/>
      <family val="2"/>
      <color rgb="FF000000"/>
      <sz val="11"/>
    </font>
    <font>
      <name val="Trebuchet MS"/>
      <family val="2"/>
      <b val="1"/>
      <sz val="15"/>
    </font>
    <font>
      <name val="Trebuchet MS"/>
      <family val="2"/>
      <sz val="11"/>
    </font>
    <font>
      <name val="Trebuchet MS"/>
      <family val="2"/>
      <color rgb="FF000000"/>
      <sz val="10"/>
    </font>
    <font>
      <name val="Trebuchet MS"/>
      <family val="2"/>
      <b val="1"/>
      <sz val="11"/>
    </font>
    <font>
      <name val="Trebuchet MS"/>
      <family val="2"/>
      <b val="1"/>
      <color rgb="FF000000"/>
      <sz val="11"/>
    </font>
    <font>
      <name val="Times New Roman"/>
      <family val="1"/>
      <b val="1"/>
      <color rgb="FF000000"/>
      <sz val="10"/>
    </font>
    <font>
      <name val="Calibri"/>
      <family val="2"/>
      <color rgb="FF006100"/>
      <sz val="11"/>
      <scheme val="minor"/>
    </font>
    <font>
      <name val="Calibri"/>
      <family val="2"/>
      <b val="1"/>
      <color theme="1"/>
      <sz val="11"/>
      <scheme val="minor"/>
    </font>
    <font>
      <name val="Calibri"/>
      <family val="2"/>
      <sz val="11"/>
      <scheme val="minor"/>
    </font>
    <font>
      <name val="Trebuchet MS"/>
      <family val="2"/>
      <color rgb="FFFF0000"/>
      <sz val="11"/>
    </font>
    <font>
      <name val="Times New Roman"/>
      <family val="1"/>
      <b val="1"/>
      <i val="1"/>
      <color rgb="FF000000"/>
      <sz val="10"/>
      <u val="single"/>
    </font>
    <font>
      <name val="Times New Roman"/>
      <family val="1"/>
      <color rgb="FF000000"/>
      <sz val="10"/>
    </font>
    <font>
      <name val="Calibri"/>
      <family val="2"/>
      <b val="1"/>
      <color rgb="FFFF0000"/>
      <sz val="11"/>
      <scheme val="minor"/>
    </font>
    <font>
      <name val="Calibri"/>
      <family val="2"/>
      <b val="1"/>
      <color rgb="FFFF0000"/>
      <sz val="12"/>
      <scheme val="minor"/>
    </font>
    <font>
      <name val="Times New Roman"/>
      <family val="1"/>
      <sz val="8"/>
    </font>
    <font>
      <name val="Calibri"/>
      <family val="2"/>
      <b val="1"/>
      <sz val="11"/>
      <scheme val="minor"/>
    </font>
    <font>
      <name val="Calibri"/>
      <family val="2"/>
      <b val="1"/>
      <color rgb="FF006100"/>
      <sz val="11"/>
      <scheme val="minor"/>
    </font>
    <font>
      <name val="Segoe UI"/>
      <family val="2"/>
      <color rgb="FF000000"/>
      <sz val="8"/>
    </font>
    <font>
      <name val="Segoe UI"/>
      <family val="2"/>
      <color rgb="FF242424"/>
      <sz val="9"/>
    </font>
    <font>
      <name val="Verdana"/>
      <family val="2"/>
      <sz val="10"/>
    </font>
    <font>
      <name val="Trebuchet MS"/>
      <family val="2"/>
      <color theme="1"/>
      <sz val="11"/>
    </font>
    <font>
      <name val="Times New Roman"/>
      <family val="1"/>
      <sz val="8"/>
    </font>
    <font>
      <name val="Times New Roman"/>
      <family val="1"/>
      <color rgb="FF000000"/>
      <sz val="10"/>
    </font>
    <font>
      <name val="Calibri"/>
      <family val="2"/>
      <color theme="0"/>
      <sz val="11"/>
      <scheme val="minor"/>
    </font>
    <font>
      <name val="Calibri"/>
      <family val="2"/>
      <b val="1"/>
      <color theme="0"/>
      <sz val="10"/>
      <scheme val="minor"/>
    </font>
    <font>
      <name val="Calibri"/>
      <family val="2"/>
      <color theme="0"/>
      <sz val="10"/>
      <scheme val="minor"/>
    </font>
    <font>
      <name val="Calibri"/>
      <family val="2"/>
      <b val="1"/>
      <sz val="11"/>
    </font>
  </fonts>
  <fills count="16">
    <fill>
      <patternFill/>
    </fill>
    <fill>
      <patternFill patternType="gray125"/>
    </fill>
    <fill>
      <patternFill patternType="solid">
        <fgColor theme="0"/>
        <bgColor indexed="64"/>
      </patternFill>
    </fill>
    <fill>
      <patternFill patternType="solid">
        <fgColor rgb="FFC6EFCE"/>
      </patternFill>
    </fill>
    <fill>
      <patternFill patternType="solid">
        <fgColor theme="0" tint="-0.1499984740745262"/>
        <bgColor indexed="64"/>
      </patternFill>
    </fill>
    <fill>
      <patternFill patternType="solid">
        <fgColor rgb="FFFFFF00"/>
        <bgColor indexed="64"/>
      </patternFill>
    </fill>
    <fill>
      <patternFill patternType="solid">
        <fgColor theme="0" tint="-0.0499893185216834"/>
        <bgColor indexed="64"/>
      </patternFill>
    </fill>
    <fill>
      <patternFill patternType="solid">
        <fgColor rgb="FF00B0F0"/>
        <bgColor indexed="64"/>
      </patternFill>
    </fill>
    <fill>
      <patternFill patternType="solid">
        <fgColor theme="9" tint="0.3999755851924192"/>
        <bgColor indexed="64"/>
      </patternFill>
    </fill>
    <fill>
      <patternFill patternType="solid">
        <fgColor theme="4" tint="0.3999755851924192"/>
        <bgColor indexed="64"/>
      </patternFill>
    </fill>
    <fill>
      <patternFill patternType="solid">
        <fgColor rgb="FFFFFFFF"/>
        <bgColor indexed="64"/>
      </patternFill>
    </fill>
    <fill>
      <patternFill patternType="solid">
        <fgColor theme="4" tint="0.7999816888943144"/>
        <bgColor indexed="64"/>
      </patternFill>
    </fill>
    <fill>
      <patternFill patternType="solid">
        <fgColor theme="9"/>
        <bgColor indexed="64"/>
      </patternFill>
    </fill>
    <fill>
      <patternFill patternType="solid">
        <fgColor rgb="FF002060"/>
        <bgColor indexed="64"/>
      </patternFill>
    </fill>
    <fill>
      <patternFill patternType="solid">
        <fgColor theme="5" tint="0.5999938962981048"/>
        <bgColor indexed="64"/>
      </patternFill>
    </fill>
    <fill>
      <patternFill patternType="solid">
        <fgColor theme="5"/>
        <bgColor indexed="64"/>
      </patternFill>
    </fill>
  </fills>
  <borders count="8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diagonal/>
    </border>
    <border>
      <left style="medium">
        <color indexed="64"/>
      </left>
      <right/>
      <top/>
      <bottom style="thin">
        <color rgb="FF000000"/>
      </bottom>
      <diagonal/>
    </border>
    <border>
      <left/>
      <right style="medium">
        <color indexed="64"/>
      </right>
      <top/>
      <bottom/>
      <diagonal/>
    </border>
    <border>
      <left style="medium">
        <color indexed="64"/>
      </left>
      <right/>
      <top style="thin">
        <color rgb="FF000000"/>
      </top>
      <bottom/>
      <diagonal/>
    </border>
    <border>
      <left style="medium">
        <color indexed="64"/>
      </left>
      <right/>
      <top/>
      <bottom/>
      <diagonal/>
    </border>
    <border>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thin">
        <color rgb="FF000000"/>
      </top>
      <bottom/>
      <diagonal/>
    </border>
    <border>
      <left/>
      <right style="thin">
        <color indexed="64"/>
      </right>
      <top style="thin">
        <color rgb="FF000000"/>
      </top>
      <bottom/>
      <diagonal/>
    </border>
    <border>
      <left style="thin">
        <color rgb="FF000000"/>
      </left>
      <right/>
      <top/>
      <bottom style="thin">
        <color indexed="64"/>
      </bottom>
      <diagonal/>
    </border>
    <border>
      <left/>
      <right style="thin">
        <color rgb="FF000000"/>
      </right>
      <top/>
      <bottom style="thin">
        <color indexed="64"/>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rgb="FF000000"/>
      </right>
      <top style="thin">
        <color rgb="FF000000"/>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indexed="64"/>
      </left>
      <right style="thin">
        <color indexed="64"/>
      </right>
      <top style="thin">
        <color rgb="FF000000"/>
      </top>
      <bottom/>
      <diagonal/>
    </border>
    <border>
      <left style="medium">
        <color indexed="64"/>
      </left>
      <right style="thin">
        <color rgb="FF000000"/>
      </right>
      <top style="medium">
        <color indexed="64"/>
      </top>
      <bottom/>
      <diagonal/>
    </border>
    <border>
      <left style="thin">
        <color indexed="64"/>
      </left>
      <right style="medium">
        <color indexed="64"/>
      </right>
      <top style="medium">
        <color indexed="64"/>
      </top>
      <bottom/>
      <diagonal/>
    </border>
    <border>
      <left style="thin">
        <color rgb="FF000000"/>
      </left>
      <right style="medium">
        <color indexed="64"/>
      </right>
      <top/>
      <bottom style="thin">
        <color rgb="FF000000"/>
      </bottom>
      <diagonal/>
    </border>
    <border>
      <left style="medium">
        <color indexed="64"/>
      </left>
      <right style="thin">
        <color indexed="64"/>
      </right>
      <top/>
      <bottom/>
      <diagonal/>
    </border>
    <border>
      <left style="medium">
        <color indexed="64"/>
      </left>
      <right style="thin">
        <color indexed="64"/>
      </right>
      <top style="thin">
        <color rgb="FF000000"/>
      </top>
      <bottom/>
      <diagonal/>
    </border>
    <border>
      <left style="thin">
        <color rgb="FF000000"/>
      </left>
      <right style="thin">
        <color rgb="FF000000"/>
      </right>
      <top/>
      <bottom style="thin">
        <color indexed="64"/>
      </bottom>
      <diagonal/>
    </border>
    <border>
      <left style="thin">
        <color indexed="64"/>
      </left>
      <right style="thin">
        <color rgb="FF000000"/>
      </right>
      <top/>
      <bottom style="thin">
        <color indexed="64"/>
      </bottom>
      <diagonal/>
    </border>
  </borders>
  <cellStyleXfs count="30">
    <xf numFmtId="0" fontId="0" fillId="0" borderId="0"/>
    <xf numFmtId="43" fontId="47" fillId="0" borderId="0"/>
    <xf numFmtId="0" fontId="31" fillId="3" borderId="0"/>
    <xf numFmtId="43" fontId="22" fillId="0" borderId="0"/>
    <xf numFmtId="0" fontId="47" fillId="0" borderId="0"/>
    <xf numFmtId="0" fontId="22" fillId="0" borderId="0"/>
    <xf numFmtId="43" fontId="22" fillId="0" borderId="0"/>
    <xf numFmtId="43" fontId="47" fillId="0" borderId="0"/>
    <xf numFmtId="43" fontId="22" fillId="0" borderId="0"/>
    <xf numFmtId="0" fontId="22" fillId="0" borderId="0"/>
    <xf numFmtId="43" fontId="22" fillId="0" borderId="0"/>
    <xf numFmtId="0" fontId="22" fillId="0" borderId="0"/>
    <xf numFmtId="43" fontId="22" fillId="0" borderId="0"/>
    <xf numFmtId="9" fontId="22" fillId="0" borderId="0"/>
    <xf numFmtId="0" fontId="47" fillId="0" borderId="0"/>
    <xf numFmtId="0" fontId="47" fillId="0" borderId="0"/>
    <xf numFmtId="9" fontId="47" fillId="0" borderId="0"/>
    <xf numFmtId="0" fontId="22" fillId="0" borderId="0"/>
    <xf numFmtId="170" fontId="22" fillId="0" borderId="0"/>
    <xf numFmtId="43" fontId="22" fillId="0" borderId="0"/>
    <xf numFmtId="0" fontId="22" fillId="0" borderId="0"/>
    <xf numFmtId="43" fontId="22" fillId="0" borderId="0"/>
    <xf numFmtId="0" fontId="22" fillId="0" borderId="0"/>
    <xf numFmtId="43" fontId="22" fillId="0" borderId="0"/>
    <xf numFmtId="43" fontId="22" fillId="0" borderId="0"/>
    <xf numFmtId="43" fontId="22" fillId="0" borderId="0"/>
    <xf numFmtId="170" fontId="47" fillId="0" borderId="0"/>
    <xf numFmtId="0" fontId="22" fillId="11" borderId="33" applyAlignment="1">
      <alignment horizontal="left"/>
    </xf>
    <xf numFmtId="43" fontId="22" fillId="0" borderId="0"/>
    <xf numFmtId="9" fontId="47" fillId="0" borderId="0"/>
  </cellStyleXfs>
  <cellXfs count="797">
    <xf numFmtId="0" fontId="0" fillId="0" borderId="0" applyAlignment="1" pivotButton="0" quotePrefix="0" xfId="0">
      <alignment horizontal="left" vertical="top"/>
    </xf>
    <xf numFmtId="0" fontId="32" fillId="0" borderId="33" pivotButton="0" quotePrefix="0" xfId="0"/>
    <xf numFmtId="0" fontId="0" fillId="0" borderId="33" pivotButton="0" quotePrefix="0" xfId="0"/>
    <xf numFmtId="0" fontId="32" fillId="0" borderId="0" pivotButton="0" quotePrefix="0" xfId="0"/>
    <xf numFmtId="164" fontId="0" fillId="0" borderId="0" pivotButton="0" quotePrefix="0" xfId="0"/>
    <xf numFmtId="165" fontId="0" fillId="0" borderId="0" applyAlignment="1" pivotButton="0" quotePrefix="0" xfId="0">
      <alignment horizontal="left" vertical="top"/>
    </xf>
    <xf numFmtId="0" fontId="24" fillId="2" borderId="18" applyAlignment="1" pivotButton="0" quotePrefix="0" xfId="4">
      <alignment horizontal="left" vertical="top"/>
    </xf>
    <xf numFmtId="0" fontId="27" fillId="2" borderId="0" applyAlignment="1" pivotButton="0" quotePrefix="0" xfId="4">
      <alignment horizontal="left" vertical="top"/>
    </xf>
    <xf numFmtId="0" fontId="24" fillId="2" borderId="20" applyAlignment="1" pivotButton="0" quotePrefix="0" xfId="4">
      <alignment horizontal="left" vertical="top"/>
    </xf>
    <xf numFmtId="0" fontId="28" fillId="2" borderId="33" applyAlignment="1" pivotButton="0" quotePrefix="0" xfId="4">
      <alignment horizontal="center" vertical="top" wrapText="1"/>
    </xf>
    <xf numFmtId="0" fontId="28" fillId="2" borderId="33" applyAlignment="1" pivotButton="0" quotePrefix="0" xfId="4">
      <alignment horizontal="left" vertical="top" wrapText="1" indent="1"/>
    </xf>
    <xf numFmtId="166" fontId="24" fillId="2" borderId="33" applyAlignment="1" pivotButton="0" quotePrefix="0" xfId="4">
      <alignment horizontal="right" vertical="top" wrapText="1" indent="1"/>
    </xf>
    <xf numFmtId="0" fontId="24" fillId="2" borderId="10" applyAlignment="1" pivotButton="0" quotePrefix="0" xfId="4">
      <alignment horizontal="left" vertical="center" wrapText="1"/>
    </xf>
    <xf numFmtId="0" fontId="24" fillId="2" borderId="0" applyAlignment="1" pivotButton="0" quotePrefix="0" xfId="4">
      <alignment horizontal="left" vertical="center" wrapText="1"/>
    </xf>
    <xf numFmtId="0" fontId="26" fillId="2" borderId="0" applyAlignment="1" pivotButton="0" quotePrefix="0" xfId="4">
      <alignment horizontal="left" vertical="top" wrapText="1" indent="4"/>
    </xf>
    <xf numFmtId="166" fontId="27" fillId="2" borderId="0" applyAlignment="1" pivotButton="0" quotePrefix="0" xfId="4">
      <alignment horizontal="left" vertical="top"/>
    </xf>
    <xf numFmtId="0" fontId="35" fillId="0" borderId="0" applyAlignment="1" pivotButton="0" quotePrefix="0" xfId="0">
      <alignment horizontal="left" vertical="top"/>
    </xf>
    <xf numFmtId="0" fontId="32" fillId="4" borderId="33" applyAlignment="1" pivotButton="0" quotePrefix="0" xfId="5">
      <alignment horizontal="left" vertical="top"/>
    </xf>
    <xf numFmtId="0" fontId="32" fillId="4" borderId="46" applyAlignment="1" pivotButton="0" quotePrefix="0" xfId="5">
      <alignment horizontal="center" vertical="top"/>
    </xf>
    <xf numFmtId="0" fontId="21" fillId="0" borderId="0" pivotButton="0" quotePrefix="0" xfId="5"/>
    <xf numFmtId="0" fontId="32" fillId="4" borderId="33" applyAlignment="1" pivotButton="0" quotePrefix="0" xfId="5">
      <alignment horizontal="center" vertical="top"/>
    </xf>
    <xf numFmtId="167" fontId="0" fillId="0" borderId="33" applyAlignment="1" pivotButton="0" quotePrefix="0" xfId="6">
      <alignment horizontal="left" vertical="top"/>
    </xf>
    <xf numFmtId="167" fontId="32" fillId="4" borderId="33" pivotButton="0" quotePrefix="0" xfId="5"/>
    <xf numFmtId="43" fontId="21" fillId="0" borderId="0" pivotButton="0" quotePrefix="0" xfId="5"/>
    <xf numFmtId="167" fontId="32" fillId="0" borderId="33" applyAlignment="1" pivotButton="0" quotePrefix="0" xfId="6">
      <alignment horizontal="left" vertical="top"/>
    </xf>
    <xf numFmtId="0" fontId="21" fillId="0" borderId="0" applyAlignment="1" pivotButton="0" quotePrefix="0" xfId="5">
      <alignment horizontal="left" vertical="top"/>
    </xf>
    <xf numFmtId="167" fontId="0" fillId="0" borderId="0" applyAlignment="1" pivotButton="0" quotePrefix="0" xfId="6">
      <alignment horizontal="left" vertical="top"/>
    </xf>
    <xf numFmtId="167" fontId="30" fillId="0" borderId="0" applyAlignment="1" pivotButton="0" quotePrefix="0" xfId="6">
      <alignment horizontal="left" vertical="top"/>
    </xf>
    <xf numFmtId="0" fontId="32" fillId="0" borderId="0" pivotButton="0" quotePrefix="0" xfId="5"/>
    <xf numFmtId="0" fontId="32" fillId="4" borderId="0" applyAlignment="1" pivotButton="0" quotePrefix="0" xfId="5">
      <alignment wrapText="1"/>
    </xf>
    <xf numFmtId="0" fontId="32" fillId="4" borderId="0" pivotButton="0" quotePrefix="0" xfId="5"/>
    <xf numFmtId="167" fontId="32" fillId="4" borderId="0" pivotButton="0" quotePrefix="0" xfId="5"/>
    <xf numFmtId="167" fontId="21" fillId="0" borderId="0" pivotButton="0" quotePrefix="0" xfId="5"/>
    <xf numFmtId="167" fontId="0" fillId="0" borderId="33" applyAlignment="1" pivotButton="0" quotePrefix="0" xfId="6">
      <alignment horizontal="left" vertical="top"/>
    </xf>
    <xf numFmtId="0" fontId="0" fillId="0" borderId="33" applyAlignment="1" pivotButton="0" quotePrefix="0" xfId="0">
      <alignment horizontal="right"/>
    </xf>
    <xf numFmtId="0" fontId="33" fillId="0" borderId="33" applyAlignment="1" pivotButton="0" quotePrefix="0" xfId="2">
      <alignment horizontal="left" vertical="center"/>
    </xf>
    <xf numFmtId="15" fontId="33" fillId="0" borderId="33" applyAlignment="1" pivotButton="0" quotePrefix="0" xfId="2">
      <alignment horizontal="right" vertical="center"/>
    </xf>
    <xf numFmtId="0" fontId="33" fillId="0" borderId="33" applyAlignment="1" pivotButton="0" quotePrefix="0" xfId="2">
      <alignment horizontal="center"/>
    </xf>
    <xf numFmtId="0" fontId="33" fillId="0" borderId="33" applyAlignment="1" pivotButton="0" quotePrefix="0" xfId="2">
      <alignment horizontal="left"/>
    </xf>
    <xf numFmtId="0" fontId="33" fillId="0" borderId="33" applyAlignment="1" pivotButton="0" quotePrefix="0" xfId="2">
      <alignment horizontal="right" vertical="center"/>
    </xf>
    <xf numFmtId="0" fontId="33" fillId="0" borderId="33" applyAlignment="1" pivotButton="0" quotePrefix="0" xfId="2">
      <alignment horizontal="right"/>
    </xf>
    <xf numFmtId="0" fontId="0" fillId="0" borderId="33" applyAlignment="1" pivotButton="0" quotePrefix="0" xfId="0">
      <alignment horizontal="center" vertical="center"/>
    </xf>
    <xf numFmtId="9" fontId="0" fillId="0" borderId="33" applyAlignment="1" pivotButton="0" quotePrefix="0" xfId="0">
      <alignment horizontal="center" vertical="center"/>
    </xf>
    <xf numFmtId="0" fontId="19" fillId="0" borderId="0" pivotButton="0" quotePrefix="0" xfId="5"/>
    <xf numFmtId="167" fontId="37" fillId="0" borderId="0" pivotButton="0" quotePrefix="0" xfId="5"/>
    <xf numFmtId="0" fontId="17" fillId="0" borderId="0" pivotButton="0" quotePrefix="0" xfId="5"/>
    <xf numFmtId="167" fontId="17" fillId="0" borderId="0" pivotButton="0" quotePrefix="0" xfId="5"/>
    <xf numFmtId="167" fontId="38" fillId="4" borderId="0" pivotButton="0" quotePrefix="0" xfId="5"/>
    <xf numFmtId="0" fontId="30" fillId="0" borderId="0" applyAlignment="1" pivotButton="0" quotePrefix="0" xfId="0">
      <alignment horizontal="left" vertical="top"/>
    </xf>
    <xf numFmtId="0" fontId="16" fillId="0" borderId="0" pivotButton="0" quotePrefix="0" xfId="5"/>
    <xf numFmtId="0" fontId="15" fillId="0" borderId="0" pivotButton="0" quotePrefix="0" xfId="5"/>
    <xf numFmtId="0" fontId="0" fillId="0" borderId="0" applyAlignment="1" pivotButton="0" quotePrefix="0" xfId="0">
      <alignment horizontal="left" vertical="top" wrapText="1"/>
    </xf>
    <xf numFmtId="167" fontId="0" fillId="0" borderId="33" pivotButton="0" quotePrefix="0" xfId="1"/>
    <xf numFmtId="167" fontId="32" fillId="0" borderId="33" pivotButton="0" quotePrefix="0" xfId="1"/>
    <xf numFmtId="0" fontId="30" fillId="0" borderId="33" applyAlignment="1" pivotButton="0" quotePrefix="0" xfId="0">
      <alignment horizontal="right"/>
    </xf>
    <xf numFmtId="0" fontId="30" fillId="0" borderId="33" pivotButton="0" quotePrefix="0" xfId="0"/>
    <xf numFmtId="0" fontId="40" fillId="0" borderId="33" applyAlignment="1" pivotButton="0" quotePrefix="0" xfId="2">
      <alignment horizontal="left" vertical="center"/>
    </xf>
    <xf numFmtId="15" fontId="40" fillId="0" borderId="33" applyAlignment="1" pivotButton="0" quotePrefix="0" xfId="2">
      <alignment horizontal="right" vertical="center"/>
    </xf>
    <xf numFmtId="0" fontId="40" fillId="0" borderId="33" applyAlignment="1" pivotButton="0" quotePrefix="0" xfId="2">
      <alignment horizontal="center"/>
    </xf>
    <xf numFmtId="0" fontId="40" fillId="0" borderId="33" applyAlignment="1" pivotButton="0" quotePrefix="0" xfId="2">
      <alignment horizontal="left"/>
    </xf>
    <xf numFmtId="0" fontId="40" fillId="0" borderId="33" applyAlignment="1" pivotButton="0" quotePrefix="0" xfId="2">
      <alignment horizontal="right" vertical="center"/>
    </xf>
    <xf numFmtId="0" fontId="40" fillId="0" borderId="33" applyAlignment="1" pivotButton="0" quotePrefix="0" xfId="2">
      <alignment horizontal="right"/>
    </xf>
    <xf numFmtId="0" fontId="30" fillId="0" borderId="33" applyAlignment="1" pivotButton="0" quotePrefix="0" xfId="0">
      <alignment horizontal="center" vertical="center"/>
    </xf>
    <xf numFmtId="9" fontId="30" fillId="0" borderId="33" applyAlignment="1" pivotButton="0" quotePrefix="0" xfId="0">
      <alignment horizontal="center" vertical="center"/>
    </xf>
    <xf numFmtId="0" fontId="40" fillId="0" borderId="33" pivotButton="0" quotePrefix="0" xfId="0"/>
    <xf numFmtId="167" fontId="0" fillId="0" borderId="0" applyAlignment="1" pivotButton="0" quotePrefix="0" xfId="6">
      <alignment horizontal="left" vertical="top"/>
    </xf>
    <xf numFmtId="0" fontId="0" fillId="0" borderId="0" pivotButton="0" quotePrefix="0" xfId="0"/>
    <xf numFmtId="168" fontId="32" fillId="0" borderId="0" pivotButton="0" quotePrefix="0" xfId="24"/>
    <xf numFmtId="165" fontId="0" fillId="0" borderId="33" applyAlignment="1" pivotButton="0" quotePrefix="0" xfId="24">
      <alignment horizontal="center"/>
    </xf>
    <xf numFmtId="169" fontId="33" fillId="0" borderId="33" applyAlignment="1" pivotButton="0" quotePrefix="0" xfId="24">
      <alignment horizontal="right"/>
    </xf>
    <xf numFmtId="168" fontId="0" fillId="0" borderId="33" applyAlignment="1" pivotButton="0" quotePrefix="0" xfId="24">
      <alignment horizontal="center"/>
    </xf>
    <xf numFmtId="165" fontId="32" fillId="0" borderId="0" pivotButton="0" quotePrefix="0" xfId="24"/>
    <xf numFmtId="0" fontId="26" fillId="2" borderId="42" applyAlignment="1" pivotButton="0" quotePrefix="0" xfId="0">
      <alignment horizontal="left" vertical="center" wrapText="1"/>
    </xf>
    <xf numFmtId="0" fontId="41" fillId="0" borderId="33" applyAlignment="1" pivotButton="0" quotePrefix="0" xfId="2">
      <alignment horizontal="left" vertical="center"/>
    </xf>
    <xf numFmtId="169" fontId="40" fillId="0" borderId="33" applyAlignment="1" pivotButton="0" quotePrefix="0" xfId="24">
      <alignment horizontal="right"/>
    </xf>
    <xf numFmtId="168" fontId="30" fillId="0" borderId="33" applyAlignment="1" pivotButton="0" quotePrefix="0" xfId="24">
      <alignment horizontal="center"/>
    </xf>
    <xf numFmtId="0" fontId="27" fillId="2" borderId="0" applyAlignment="1" pivotButton="0" quotePrefix="0" xfId="0">
      <alignment horizontal="left" vertical="center"/>
    </xf>
    <xf numFmtId="0" fontId="26" fillId="2" borderId="40" applyAlignment="1" pivotButton="0" quotePrefix="0" xfId="0">
      <alignment horizontal="left" vertical="center" wrapText="1"/>
    </xf>
    <xf numFmtId="0" fontId="28" fillId="2" borderId="33" applyAlignment="1" pivotButton="0" quotePrefix="0" xfId="0">
      <alignment horizontal="center" vertical="center" wrapText="1"/>
    </xf>
    <xf numFmtId="0" fontId="29" fillId="2" borderId="55" applyAlignment="1" pivotButton="0" quotePrefix="0" xfId="0">
      <alignment horizontal="center" vertical="center"/>
    </xf>
    <xf numFmtId="0" fontId="27" fillId="2" borderId="0" applyAlignment="1" pivotButton="0" quotePrefix="0" xfId="0">
      <alignment horizontal="center" vertical="center"/>
    </xf>
    <xf numFmtId="0" fontId="24" fillId="2" borderId="36" applyAlignment="1" pivotButton="0" quotePrefix="0" xfId="0">
      <alignment vertical="center" wrapText="1"/>
    </xf>
    <xf numFmtId="0" fontId="24" fillId="2" borderId="48" applyAlignment="1" pivotButton="0" quotePrefix="0" xfId="0">
      <alignment vertical="center" wrapText="1"/>
    </xf>
    <xf numFmtId="170" fontId="24" fillId="2" borderId="0" applyAlignment="1" pivotButton="0" quotePrefix="0" xfId="26">
      <alignment vertical="center" wrapText="1"/>
    </xf>
    <xf numFmtId="42" fontId="24" fillId="2" borderId="0" applyAlignment="1" pivotButton="0" quotePrefix="0" xfId="0">
      <alignment vertical="center" wrapText="1"/>
    </xf>
    <xf numFmtId="170" fontId="29" fillId="2" borderId="0" applyAlignment="1" pivotButton="0" quotePrefix="0" xfId="26">
      <alignment vertical="center" wrapText="1"/>
    </xf>
    <xf numFmtId="171" fontId="27" fillId="2" borderId="0" applyAlignment="1" pivotButton="0" quotePrefix="0" xfId="0">
      <alignment horizontal="left" vertical="center"/>
    </xf>
    <xf numFmtId="0" fontId="24" fillId="2" borderId="39" applyAlignment="1" pivotButton="0" quotePrefix="0" xfId="0">
      <alignment vertical="center" wrapText="1"/>
    </xf>
    <xf numFmtId="166" fontId="24" fillId="2" borderId="59" applyAlignment="1" pivotButton="0" quotePrefix="0" xfId="0">
      <alignment vertical="center" wrapText="1"/>
    </xf>
    <xf numFmtId="0" fontId="27" fillId="2" borderId="0" applyAlignment="1" pivotButton="0" quotePrefix="0" xfId="4">
      <alignment horizontal="left" vertical="center"/>
    </xf>
    <xf numFmtId="0" fontId="27" fillId="2" borderId="0" applyAlignment="1" pivotButton="0" quotePrefix="0" xfId="4">
      <alignment horizontal="center" vertical="center"/>
    </xf>
    <xf numFmtId="171" fontId="27" fillId="2" borderId="0" applyAlignment="1" pivotButton="0" quotePrefix="0" xfId="4">
      <alignment horizontal="left" vertical="center"/>
    </xf>
    <xf numFmtId="170" fontId="27" fillId="2" borderId="0" applyAlignment="1" pivotButton="0" quotePrefix="0" xfId="4">
      <alignment horizontal="left" vertical="center"/>
    </xf>
    <xf numFmtId="0" fontId="32" fillId="5" borderId="33" applyAlignment="1" pivotButton="0" quotePrefix="0" xfId="5">
      <alignment horizontal="left" vertical="top"/>
    </xf>
    <xf numFmtId="167" fontId="0" fillId="6" borderId="33" applyAlignment="1" pivotButton="0" quotePrefix="0" xfId="6">
      <alignment horizontal="left" vertical="top"/>
    </xf>
    <xf numFmtId="167" fontId="32" fillId="6" borderId="33" pivotButton="0" quotePrefix="0" xfId="5"/>
    <xf numFmtId="43" fontId="24" fillId="2" borderId="57" applyAlignment="1" pivotButton="0" quotePrefix="0" xfId="1">
      <alignment vertical="center" wrapText="1"/>
    </xf>
    <xf numFmtId="172" fontId="24" fillId="2" borderId="33" applyAlignment="1" pivotButton="0" quotePrefix="0" xfId="1">
      <alignment horizontal="right" vertical="center" wrapText="1"/>
    </xf>
    <xf numFmtId="172" fontId="24" fillId="2" borderId="57" applyAlignment="1" pivotButton="0" quotePrefix="0" xfId="1">
      <alignment vertical="center" wrapText="1"/>
    </xf>
    <xf numFmtId="172" fontId="29" fillId="2" borderId="57" applyAlignment="1" pivotButton="0" quotePrefix="0" xfId="1">
      <alignment vertical="center" wrapText="1"/>
    </xf>
    <xf numFmtId="172" fontId="24" fillId="2" borderId="49" applyAlignment="1" pivotButton="0" quotePrefix="0" xfId="1">
      <alignment vertical="center" wrapText="1"/>
    </xf>
    <xf numFmtId="0" fontId="42" fillId="0" borderId="0" applyAlignment="1" pivotButton="0" quotePrefix="0" xfId="0">
      <alignment horizontal="left" vertical="center"/>
    </xf>
    <xf numFmtId="173" fontId="27" fillId="2" borderId="0" applyAlignment="1" pivotButton="0" quotePrefix="0" xfId="4">
      <alignment horizontal="left" vertical="center"/>
    </xf>
    <xf numFmtId="0" fontId="23" fillId="0" borderId="33" applyAlignment="1" pivotButton="0" quotePrefix="0" xfId="0">
      <alignment horizontal="left" vertical="top"/>
    </xf>
    <xf numFmtId="4" fontId="27" fillId="2" borderId="0" applyAlignment="1" pivotButton="0" quotePrefix="0" xfId="4">
      <alignment horizontal="center" vertical="center"/>
    </xf>
    <xf numFmtId="171" fontId="27" fillId="2" borderId="0" applyAlignment="1" pivotButton="0" quotePrefix="0" xfId="4">
      <alignment horizontal="center" vertical="center"/>
    </xf>
    <xf numFmtId="0" fontId="23" fillId="0" borderId="46" pivotButton="0" quotePrefix="0" xfId="0"/>
    <xf numFmtId="0" fontId="43" fillId="0" borderId="0" applyAlignment="1" pivotButton="0" quotePrefix="0" xfId="0">
      <alignment horizontal="left" vertical="top"/>
    </xf>
    <xf numFmtId="171" fontId="27" fillId="2" borderId="0" applyAlignment="1" pivotButton="0" quotePrefix="0" xfId="0">
      <alignment horizontal="center" vertical="center"/>
    </xf>
    <xf numFmtId="4" fontId="27" fillId="2" borderId="0" applyAlignment="1" pivotButton="0" quotePrefix="0" xfId="0">
      <alignment horizontal="left" vertical="center"/>
    </xf>
    <xf numFmtId="0" fontId="32" fillId="7" borderId="33" applyAlignment="1" pivotButton="0" quotePrefix="0" xfId="0">
      <alignment horizontal="center" vertical="center"/>
    </xf>
    <xf numFmtId="0" fontId="32" fillId="7" borderId="33" applyAlignment="1" pivotButton="0" quotePrefix="0" xfId="0">
      <alignment horizontal="center" vertical="center" wrapText="1"/>
    </xf>
    <xf numFmtId="49" fontId="44" fillId="9" borderId="33" applyAlignment="1" pivotButton="0" quotePrefix="0" xfId="4">
      <alignment horizontal="center" vertical="center" wrapText="1"/>
    </xf>
    <xf numFmtId="49" fontId="33" fillId="9" borderId="33" applyAlignment="1" pivotButton="0" quotePrefix="0" xfId="4">
      <alignment horizontal="center" vertical="center" wrapText="1"/>
    </xf>
    <xf numFmtId="49" fontId="44" fillId="9" borderId="33" applyAlignment="1" pivotButton="0" quotePrefix="0" xfId="5">
      <alignment horizontal="center" vertical="center" wrapText="1"/>
    </xf>
    <xf numFmtId="49" fontId="12" fillId="0" borderId="33" pivotButton="0" quotePrefix="0" xfId="2"/>
    <xf numFmtId="49" fontId="0" fillId="0" borderId="33" pivotButton="0" quotePrefix="0" xfId="2"/>
    <xf numFmtId="49" fontId="0" fillId="0" borderId="33" pivotButton="0" quotePrefix="0" xfId="0"/>
    <xf numFmtId="49" fontId="12" fillId="0" borderId="46" pivotButton="0" quotePrefix="0" xfId="2"/>
    <xf numFmtId="49" fontId="0" fillId="0" borderId="46" pivotButton="0" quotePrefix="0" xfId="0"/>
    <xf numFmtId="0" fontId="43" fillId="10" borderId="33" applyAlignment="1" pivotButton="0" quotePrefix="0" xfId="0">
      <alignment vertical="center" wrapText="1"/>
    </xf>
    <xf numFmtId="0" fontId="30" fillId="0" borderId="0" applyAlignment="1" pivotButton="0" quotePrefix="0" xfId="0">
      <alignment horizontal="right"/>
    </xf>
    <xf numFmtId="0" fontId="30" fillId="0" borderId="0" pivotButton="0" quotePrefix="0" xfId="0"/>
    <xf numFmtId="0" fontId="40" fillId="0" borderId="0" applyAlignment="1" pivotButton="0" quotePrefix="0" xfId="2">
      <alignment horizontal="left" vertical="center"/>
    </xf>
    <xf numFmtId="0" fontId="41" fillId="0" borderId="0" applyAlignment="1" pivotButton="0" quotePrefix="0" xfId="2">
      <alignment horizontal="left" vertical="center"/>
    </xf>
    <xf numFmtId="15" fontId="40" fillId="0" borderId="0" applyAlignment="1" pivotButton="0" quotePrefix="0" xfId="2">
      <alignment horizontal="right" vertical="center"/>
    </xf>
    <xf numFmtId="0" fontId="40" fillId="0" borderId="0" applyAlignment="1" pivotButton="0" quotePrefix="0" xfId="2">
      <alignment horizontal="center"/>
    </xf>
    <xf numFmtId="0" fontId="40" fillId="0" borderId="0" applyAlignment="1" pivotButton="0" quotePrefix="0" xfId="2">
      <alignment horizontal="left"/>
    </xf>
    <xf numFmtId="0" fontId="40" fillId="0" borderId="0" applyAlignment="1" pivotButton="0" quotePrefix="0" xfId="2">
      <alignment horizontal="right" vertical="center"/>
    </xf>
    <xf numFmtId="0" fontId="40" fillId="0" borderId="0" applyAlignment="1" pivotButton="0" quotePrefix="0" xfId="2">
      <alignment horizontal="right"/>
    </xf>
    <xf numFmtId="169" fontId="40" fillId="0" borderId="0" applyAlignment="1" pivotButton="0" quotePrefix="0" xfId="24">
      <alignment horizontal="right"/>
    </xf>
    <xf numFmtId="0" fontId="30" fillId="0" borderId="0" applyAlignment="1" pivotButton="0" quotePrefix="0" xfId="0">
      <alignment horizontal="center" vertical="center"/>
    </xf>
    <xf numFmtId="9" fontId="30" fillId="0" borderId="0" applyAlignment="1" pivotButton="0" quotePrefix="0" xfId="0">
      <alignment horizontal="center" vertical="center"/>
    </xf>
    <xf numFmtId="168" fontId="30" fillId="0" borderId="0" applyAlignment="1" pivotButton="0" quotePrefix="0" xfId="24">
      <alignment horizontal="center"/>
    </xf>
    <xf numFmtId="0" fontId="40" fillId="0" borderId="0" pivotButton="0" quotePrefix="0" xfId="0"/>
    <xf numFmtId="49" fontId="0" fillId="0" borderId="33" applyAlignment="1" pivotButton="0" quotePrefix="0" xfId="0">
      <alignment horizontal="left" vertical="top"/>
    </xf>
    <xf numFmtId="168" fontId="0" fillId="0" borderId="0" applyAlignment="1" pivotButton="0" quotePrefix="0" xfId="0">
      <alignment horizontal="left" vertical="top"/>
    </xf>
    <xf numFmtId="49" fontId="44" fillId="9" borderId="33" applyAlignment="1" pivotButton="0" quotePrefix="0" xfId="5">
      <alignment horizontal="left" vertical="center" wrapText="1"/>
    </xf>
    <xf numFmtId="49" fontId="12" fillId="0" borderId="33" applyAlignment="1" pivotButton="0" quotePrefix="0" xfId="2">
      <alignment horizontal="left"/>
    </xf>
    <xf numFmtId="49" fontId="11" fillId="8" borderId="33" pivotButton="0" quotePrefix="0" xfId="2"/>
    <xf numFmtId="49" fontId="0" fillId="8" borderId="33" pivotButton="0" quotePrefix="0" xfId="2"/>
    <xf numFmtId="49" fontId="11" fillId="8" borderId="46" pivotButton="0" quotePrefix="0" xfId="2"/>
    <xf numFmtId="49" fontId="0" fillId="8" borderId="33" pivotButton="0" quotePrefix="0" xfId="0"/>
    <xf numFmtId="0" fontId="11" fillId="8" borderId="33" applyAlignment="1" pivotButton="0" quotePrefix="0" xfId="2">
      <alignment horizontal="left"/>
    </xf>
    <xf numFmtId="0" fontId="23" fillId="8" borderId="33" applyAlignment="1" pivotButton="0" quotePrefix="0" xfId="0">
      <alignment horizontal="left" vertical="top"/>
    </xf>
    <xf numFmtId="0" fontId="10" fillId="8" borderId="33" applyAlignment="1" pivotButton="0" quotePrefix="0" xfId="2">
      <alignment horizontal="left"/>
    </xf>
    <xf numFmtId="0" fontId="43" fillId="8" borderId="33" applyAlignment="1" pivotButton="0" quotePrefix="0" xfId="0">
      <alignment vertical="center" wrapText="1"/>
    </xf>
    <xf numFmtId="0" fontId="9" fillId="8" borderId="33" applyAlignment="1" pivotButton="0" quotePrefix="0" xfId="2">
      <alignment horizontal="left"/>
    </xf>
    <xf numFmtId="49" fontId="8" fillId="8" borderId="33" pivotButton="0" quotePrefix="0" xfId="2"/>
    <xf numFmtId="49" fontId="8" fillId="8" borderId="46" pivotButton="0" quotePrefix="0" xfId="2"/>
    <xf numFmtId="49" fontId="11" fillId="0" borderId="33" pivotButton="0" quotePrefix="0" xfId="2"/>
    <xf numFmtId="49" fontId="11" fillId="0" borderId="46" pivotButton="0" quotePrefix="0" xfId="2"/>
    <xf numFmtId="49" fontId="11" fillId="0" borderId="33" applyAlignment="1" pivotButton="0" quotePrefix="0" xfId="2">
      <alignment horizontal="left"/>
    </xf>
    <xf numFmtId="0" fontId="11" fillId="0" borderId="33" applyAlignment="1" pivotButton="0" quotePrefix="0" xfId="2">
      <alignment horizontal="left"/>
    </xf>
    <xf numFmtId="49" fontId="10" fillId="0" borderId="33" applyAlignment="1" pivotButton="0" quotePrefix="0" xfId="2">
      <alignment horizontal="left"/>
    </xf>
    <xf numFmtId="0" fontId="10" fillId="0" borderId="33" applyAlignment="1" pivotButton="0" quotePrefix="0" xfId="2">
      <alignment horizontal="left"/>
    </xf>
    <xf numFmtId="0" fontId="43" fillId="0" borderId="33" applyAlignment="1" pivotButton="0" quotePrefix="0" xfId="0">
      <alignment vertical="center" wrapText="1"/>
    </xf>
    <xf numFmtId="49" fontId="7" fillId="0" borderId="33" applyAlignment="1" pivotButton="0" quotePrefix="0" xfId="2">
      <alignment horizontal="left"/>
    </xf>
    <xf numFmtId="0" fontId="9" fillId="0" borderId="33" applyAlignment="1" pivotButton="0" quotePrefix="0" xfId="2">
      <alignment horizontal="left"/>
    </xf>
    <xf numFmtId="49" fontId="8" fillId="0" borderId="33" pivotButton="0" quotePrefix="0" xfId="2"/>
    <xf numFmtId="49" fontId="8" fillId="0" borderId="46" pivotButton="0" quotePrefix="0" xfId="2"/>
    <xf numFmtId="49" fontId="8" fillId="0" borderId="33" applyAlignment="1" pivotButton="0" quotePrefix="0" xfId="2">
      <alignment horizontal="left"/>
    </xf>
    <xf numFmtId="0" fontId="8" fillId="0" borderId="33" applyAlignment="1" pivotButton="0" quotePrefix="0" xfId="2">
      <alignment horizontal="left"/>
    </xf>
    <xf numFmtId="49" fontId="6" fillId="0" borderId="33" applyAlignment="1" pivotButton="0" quotePrefix="0" xfId="2">
      <alignment horizontal="left"/>
    </xf>
    <xf numFmtId="49" fontId="5" fillId="0" borderId="33" applyAlignment="1" pivotButton="0" quotePrefix="0" xfId="2">
      <alignment horizontal="left"/>
    </xf>
    <xf numFmtId="0" fontId="4" fillId="0" borderId="33" applyAlignment="1" pivotButton="0" quotePrefix="0" xfId="2">
      <alignment horizontal="left"/>
    </xf>
    <xf numFmtId="49" fontId="4" fillId="0" borderId="33" applyAlignment="1" pivotButton="0" quotePrefix="0" xfId="2">
      <alignment horizontal="left"/>
    </xf>
    <xf numFmtId="171" fontId="27" fillId="2" borderId="33" applyAlignment="1" pivotButton="0" quotePrefix="0" xfId="0">
      <alignment horizontal="left" vertical="center"/>
    </xf>
    <xf numFmtId="0" fontId="27" fillId="2" borderId="33" applyAlignment="1" pivotButton="0" quotePrefix="0" xfId="0">
      <alignment horizontal="left" vertical="center"/>
    </xf>
    <xf numFmtId="43" fontId="27" fillId="2" borderId="33" applyAlignment="1" pivotButton="0" quotePrefix="0" xfId="1">
      <alignment horizontal="left" vertical="center"/>
    </xf>
    <xf numFmtId="0" fontId="3" fillId="8" borderId="33" applyAlignment="1" pivotButton="0" quotePrefix="0" xfId="2">
      <alignment horizontal="left"/>
    </xf>
    <xf numFmtId="0" fontId="5" fillId="8" borderId="33" applyAlignment="1" pivotButton="0" quotePrefix="0" xfId="2">
      <alignment horizontal="left"/>
    </xf>
    <xf numFmtId="0" fontId="3" fillId="0" borderId="33" applyAlignment="1" pivotButton="0" quotePrefix="0" xfId="2">
      <alignment horizontal="left"/>
    </xf>
    <xf numFmtId="0" fontId="2" fillId="0" borderId="33" applyAlignment="1" pivotButton="0" quotePrefix="0" xfId="2">
      <alignment horizontal="left"/>
    </xf>
    <xf numFmtId="49" fontId="2" fillId="0" borderId="33" applyAlignment="1" pivotButton="0" quotePrefix="0" xfId="2">
      <alignment horizontal="left"/>
    </xf>
    <xf numFmtId="0" fontId="5" fillId="0" borderId="33" applyAlignment="1" pivotButton="0" quotePrefix="0" xfId="2">
      <alignment horizontal="left"/>
    </xf>
    <xf numFmtId="0" fontId="2" fillId="8" borderId="33" applyAlignment="1" pivotButton="0" quotePrefix="0" xfId="2">
      <alignment horizontal="left"/>
    </xf>
    <xf numFmtId="49" fontId="2" fillId="8" borderId="33" applyAlignment="1" pivotButton="0" quotePrefix="0" xfId="2">
      <alignment horizontal="left"/>
    </xf>
    <xf numFmtId="49" fontId="11" fillId="12" borderId="33" pivotButton="0" quotePrefix="0" xfId="2"/>
    <xf numFmtId="49" fontId="0" fillId="12" borderId="33" pivotButton="0" quotePrefix="0" xfId="2"/>
    <xf numFmtId="49" fontId="11" fillId="12" borderId="46" pivotButton="0" quotePrefix="0" xfId="2"/>
    <xf numFmtId="0" fontId="0" fillId="12" borderId="0" applyAlignment="1" pivotButton="0" quotePrefix="0" xfId="0">
      <alignment horizontal="left" vertical="top"/>
    </xf>
    <xf numFmtId="49" fontId="8" fillId="12" borderId="33" pivotButton="0" quotePrefix="0" xfId="2"/>
    <xf numFmtId="49" fontId="8" fillId="12" borderId="46" pivotButton="0" quotePrefix="0" xfId="2"/>
    <xf numFmtId="0" fontId="0" fillId="12" borderId="33" applyAlignment="1" pivotButton="0" quotePrefix="0" xfId="0">
      <alignment horizontal="left" vertical="top"/>
    </xf>
    <xf numFmtId="0" fontId="32" fillId="12" borderId="33" applyAlignment="1" pivotButton="0" quotePrefix="0" xfId="0">
      <alignment horizontal="center" vertical="center"/>
    </xf>
    <xf numFmtId="0" fontId="32" fillId="12" borderId="33" applyAlignment="1" pivotButton="0" quotePrefix="0" xfId="0">
      <alignment horizontal="center" vertical="center" wrapText="1"/>
    </xf>
    <xf numFmtId="0" fontId="0" fillId="0" borderId="33" applyAlignment="1" pivotButton="0" quotePrefix="0" xfId="0">
      <alignment horizontal="left" vertical="top"/>
    </xf>
    <xf numFmtId="0" fontId="23" fillId="12" borderId="33" applyAlignment="1" pivotButton="0" quotePrefix="0" xfId="0">
      <alignment horizontal="left" vertical="top"/>
    </xf>
    <xf numFmtId="0" fontId="33" fillId="0" borderId="33" applyAlignment="1" pivotButton="0" quotePrefix="0" xfId="2">
      <alignment horizontal="left" wrapText="1"/>
    </xf>
    <xf numFmtId="0" fontId="33" fillId="0" borderId="33" pivotButton="0" quotePrefix="0" xfId="2"/>
    <xf numFmtId="49" fontId="0" fillId="12" borderId="33" pivotButton="0" quotePrefix="0" xfId="0"/>
    <xf numFmtId="171" fontId="24" fillId="2" borderId="55" applyAlignment="1" pivotButton="0" quotePrefix="0" xfId="4">
      <alignment horizontal="left" vertical="center"/>
    </xf>
    <xf numFmtId="171" fontId="24" fillId="2" borderId="56" applyAlignment="1" pivotButton="0" quotePrefix="0" xfId="0">
      <alignment vertical="center" wrapText="1"/>
    </xf>
    <xf numFmtId="171" fontId="24" fillId="2" borderId="58" applyAlignment="1" pivotButton="0" quotePrefix="0" xfId="4">
      <alignment vertical="center" wrapText="1"/>
    </xf>
    <xf numFmtId="171" fontId="29" fillId="2" borderId="58" applyAlignment="1" pivotButton="0" quotePrefix="0" xfId="26">
      <alignment vertical="center" wrapText="1"/>
    </xf>
    <xf numFmtId="171" fontId="24" fillId="2" borderId="58" applyAlignment="1" pivotButton="0" quotePrefix="0" xfId="26">
      <alignment vertical="center" wrapText="1"/>
    </xf>
    <xf numFmtId="0" fontId="48" fillId="13" borderId="33" pivotButton="0" quotePrefix="0" xfId="0"/>
    <xf numFmtId="10" fontId="48" fillId="13" borderId="33" pivotButton="0" quotePrefix="0" xfId="0"/>
    <xf numFmtId="9" fontId="49" fillId="14" borderId="33" applyAlignment="1" pivotButton="0" quotePrefix="0" xfId="29">
      <alignment horizontal="center" wrapText="1"/>
    </xf>
    <xf numFmtId="0" fontId="49" fillId="14" borderId="33" applyAlignment="1" pivotButton="0" quotePrefix="0" xfId="4">
      <alignment horizontal="center" wrapText="1"/>
    </xf>
    <xf numFmtId="43" fontId="49" fillId="14" borderId="33" applyAlignment="1" pivotButton="0" quotePrefix="0" xfId="1">
      <alignment horizontal="center" wrapText="1"/>
    </xf>
    <xf numFmtId="49" fontId="49" fillId="14" borderId="33" applyAlignment="1" pivotButton="0" quotePrefix="0" xfId="4">
      <alignment horizontal="center" wrapText="1"/>
    </xf>
    <xf numFmtId="14" fontId="48" fillId="13" borderId="33" pivotButton="0" quotePrefix="0" xfId="0"/>
    <xf numFmtId="0" fontId="50" fillId="13" borderId="33" pivotButton="0" quotePrefix="0" xfId="0"/>
    <xf numFmtId="0" fontId="0" fillId="15" borderId="0" pivotButton="0" quotePrefix="0" xfId="0"/>
    <xf numFmtId="14" fontId="0" fillId="0" borderId="33" pivotButton="0" quotePrefix="0" xfId="0"/>
    <xf numFmtId="43" fontId="0" fillId="0" borderId="33" pivotButton="0" quotePrefix="0" xfId="1"/>
    <xf numFmtId="10" fontId="0" fillId="0" borderId="33" pivotButton="0" quotePrefix="0" xfId="0"/>
    <xf numFmtId="9" fontId="0" fillId="0" borderId="33" pivotButton="0" quotePrefix="0" xfId="29"/>
    <xf numFmtId="43" fontId="0" fillId="0" borderId="33" pivotButton="0" quotePrefix="0" xfId="1"/>
    <xf numFmtId="174" fontId="0" fillId="0" borderId="33" pivotButton="0" quotePrefix="0" xfId="0"/>
    <xf numFmtId="0" fontId="23" fillId="0" borderId="0" applyAlignment="1" pivotButton="0" quotePrefix="0" xfId="0">
      <alignment horizontal="left" vertical="top"/>
    </xf>
    <xf numFmtId="49" fontId="23" fillId="12" borderId="33" pivotButton="0" quotePrefix="0" xfId="0"/>
    <xf numFmtId="14" fontId="0" fillId="0" borderId="33" applyAlignment="1" pivotButton="0" quotePrefix="0" xfId="0">
      <alignment horizontal="left" vertical="top"/>
    </xf>
    <xf numFmtId="0" fontId="30" fillId="0" borderId="33" applyAlignment="1" pivotButton="0" quotePrefix="0" xfId="0">
      <alignment horizontal="left" vertical="top"/>
    </xf>
    <xf numFmtId="0" fontId="32" fillId="5" borderId="33" applyAlignment="1" pivotButton="0" quotePrefix="0" xfId="0">
      <alignment horizontal="center" vertical="center"/>
    </xf>
    <xf numFmtId="15" fontId="32" fillId="5" borderId="33" applyAlignment="1" pivotButton="0" quotePrefix="0" xfId="0">
      <alignment horizontal="center" vertical="center"/>
    </xf>
    <xf numFmtId="0" fontId="23" fillId="0" borderId="33" pivotButton="0" quotePrefix="0" xfId="0"/>
    <xf numFmtId="0" fontId="23" fillId="0" borderId="33" applyAlignment="1" pivotButton="0" quotePrefix="0" xfId="0">
      <alignment horizontal="left" vertical="top" wrapText="1"/>
    </xf>
    <xf numFmtId="0" fontId="30" fillId="0" borderId="33" applyAlignment="1" pivotButton="0" quotePrefix="0" xfId="0">
      <alignment horizontal="left" vertical="top" wrapText="1"/>
    </xf>
    <xf numFmtId="43" fontId="0" fillId="0" borderId="33" applyAlignment="1" pivotButton="0" quotePrefix="0" xfId="0">
      <alignment horizontal="left" vertical="top"/>
    </xf>
    <xf numFmtId="9" fontId="0" fillId="0" borderId="33" applyAlignment="1" pivotButton="0" quotePrefix="0" xfId="0">
      <alignment horizontal="left" vertical="top"/>
    </xf>
    <xf numFmtId="0" fontId="23" fillId="2" borderId="0" applyAlignment="1" pivotButton="0" quotePrefix="0" xfId="0">
      <alignment horizontal="left" vertical="top" wrapText="1"/>
    </xf>
    <xf numFmtId="0" fontId="0" fillId="2" borderId="33" pivotButton="0" quotePrefix="0" xfId="0"/>
    <xf numFmtId="14" fontId="0" fillId="2" borderId="33" pivotButton="0" quotePrefix="0" xfId="0"/>
    <xf numFmtId="0" fontId="0" fillId="2" borderId="33" applyAlignment="1" pivotButton="0" quotePrefix="0" xfId="0">
      <alignment horizontal="left" vertical="top"/>
    </xf>
    <xf numFmtId="0" fontId="0" fillId="2" borderId="0" applyAlignment="1" pivotButton="0" quotePrefix="0" xfId="0">
      <alignment horizontal="left" vertical="top"/>
    </xf>
    <xf numFmtId="171" fontId="42" fillId="0" borderId="0" applyAlignment="1" pivotButton="0" quotePrefix="0" xfId="0">
      <alignment horizontal="left" vertical="center"/>
    </xf>
    <xf numFmtId="175" fontId="27" fillId="2" borderId="0" applyAlignment="1" pivotButton="0" quotePrefix="0" xfId="0">
      <alignment horizontal="left" vertical="center"/>
    </xf>
    <xf numFmtId="0" fontId="51" fillId="0" borderId="33" applyAlignment="1" pivotButton="0" quotePrefix="0" xfId="0">
      <alignment horizontal="center" vertical="top"/>
    </xf>
    <xf numFmtId="0" fontId="51" fillId="5" borderId="33" applyAlignment="1" pivotButton="0" quotePrefix="0" xfId="0">
      <alignment horizontal="center" vertical="top"/>
    </xf>
    <xf numFmtId="49" fontId="51" fillId="0" borderId="33" applyAlignment="1" pivotButton="0" quotePrefix="0" xfId="0">
      <alignment horizontal="center" vertical="top"/>
    </xf>
    <xf numFmtId="49" fontId="51" fillId="5" borderId="33" applyAlignment="1" pivotButton="0" quotePrefix="0" xfId="0">
      <alignment horizontal="center" vertical="top"/>
    </xf>
    <xf numFmtId="20" fontId="51" fillId="0" borderId="33" applyAlignment="1" pivotButton="0" quotePrefix="0" xfId="0">
      <alignment horizontal="center" vertical="top"/>
    </xf>
    <xf numFmtId="20" fontId="0" fillId="0" borderId="33" pivotButton="0" quotePrefix="0" xfId="0"/>
    <xf numFmtId="0" fontId="24" fillId="0" borderId="20" applyAlignment="1" pivotButton="0" quotePrefix="0" xfId="4">
      <alignment horizontal="left" vertical="top"/>
    </xf>
    <xf numFmtId="166" fontId="24" fillId="0" borderId="33" applyAlignment="1" pivotButton="0" quotePrefix="0" xfId="4">
      <alignment horizontal="right" vertical="top" wrapText="1" indent="1"/>
    </xf>
    <xf numFmtId="0" fontId="28" fillId="2" borderId="1" applyAlignment="1" pivotButton="0" quotePrefix="0" xfId="4">
      <alignment vertical="top" wrapText="1"/>
    </xf>
    <xf numFmtId="0" fontId="26" fillId="2" borderId="41" applyAlignment="1" pivotButton="0" quotePrefix="0" xfId="4">
      <alignment vertical="top" wrapText="1"/>
    </xf>
    <xf numFmtId="0" fontId="28" fillId="2" borderId="41" applyAlignment="1" pivotButton="0" quotePrefix="0" xfId="4">
      <alignment vertical="top" wrapText="1"/>
    </xf>
    <xf numFmtId="0" fontId="26" fillId="2" borderId="38" applyAlignment="1" pivotButton="0" quotePrefix="0" xfId="4">
      <alignment vertical="top" wrapText="1"/>
    </xf>
    <xf numFmtId="0" fontId="26" fillId="2" borderId="39" applyAlignment="1" pivotButton="0" quotePrefix="0" xfId="4">
      <alignment vertical="top" wrapText="1"/>
    </xf>
    <xf numFmtId="0" fontId="28" fillId="2" borderId="43" applyAlignment="1" pivotButton="0" quotePrefix="0" xfId="4">
      <alignment vertical="top" wrapText="1"/>
    </xf>
    <xf numFmtId="0" fontId="24" fillId="2" borderId="2" applyAlignment="1" pivotButton="0" quotePrefix="0" xfId="4">
      <alignment wrapText="1"/>
    </xf>
    <xf numFmtId="0" fontId="24" fillId="2" borderId="3" applyAlignment="1" pivotButton="0" quotePrefix="0" xfId="4">
      <alignment wrapText="1"/>
    </xf>
    <xf numFmtId="0" fontId="24" fillId="2" borderId="0" applyAlignment="1" pivotButton="0" quotePrefix="0" xfId="4">
      <alignment wrapText="1"/>
    </xf>
    <xf numFmtId="0" fontId="26" fillId="2" borderId="1" applyAlignment="1" pivotButton="0" quotePrefix="0" xfId="4">
      <alignment wrapText="1"/>
    </xf>
    <xf numFmtId="0" fontId="29" fillId="2" borderId="10" applyAlignment="1" pivotButton="0" quotePrefix="0" xfId="4">
      <alignment wrapText="1"/>
    </xf>
    <xf numFmtId="0" fontId="29" fillId="2" borderId="0" applyAlignment="1" pivotButton="0" quotePrefix="0" xfId="4">
      <alignment wrapText="1"/>
    </xf>
    <xf numFmtId="0" fontId="29" fillId="2" borderId="11" applyAlignment="1" pivotButton="0" quotePrefix="0" xfId="4">
      <alignment wrapText="1"/>
    </xf>
    <xf numFmtId="0" fontId="26" fillId="2" borderId="21" applyAlignment="1" pivotButton="0" quotePrefix="0" xfId="4">
      <alignment wrapText="1"/>
    </xf>
    <xf numFmtId="0" fontId="24" fillId="2" borderId="22" applyAlignment="1" pivotButton="0" quotePrefix="0" xfId="4">
      <alignment wrapText="1"/>
    </xf>
    <xf numFmtId="0" fontId="29" fillId="0" borderId="0" applyAlignment="1" pivotButton="0" quotePrefix="0" xfId="4">
      <alignment wrapText="1"/>
    </xf>
    <xf numFmtId="0" fontId="29" fillId="0" borderId="5" applyAlignment="1" pivotButton="0" quotePrefix="0" xfId="4">
      <alignment wrapText="1"/>
    </xf>
    <xf numFmtId="0" fontId="32" fillId="4" borderId="46" applyAlignment="1" pivotButton="0" quotePrefix="0" xfId="5">
      <alignment horizontal="center" vertical="top"/>
    </xf>
    <xf numFmtId="0" fontId="32" fillId="4" borderId="44" applyAlignment="1" pivotButton="0" quotePrefix="0" xfId="5">
      <alignment horizontal="center" vertical="top"/>
    </xf>
    <xf numFmtId="0" fontId="32" fillId="4" borderId="47" applyAlignment="1" pivotButton="0" quotePrefix="0" xfId="5">
      <alignment horizontal="center" vertical="top"/>
    </xf>
    <xf numFmtId="0" fontId="32" fillId="4" borderId="48" applyAlignment="1" pivotButton="0" quotePrefix="0" xfId="5">
      <alignment horizontal="center" vertical="top"/>
    </xf>
    <xf numFmtId="0" fontId="32" fillId="4" borderId="49" applyAlignment="1" pivotButton="0" quotePrefix="0" xfId="5">
      <alignment horizontal="center" vertical="top"/>
    </xf>
    <xf numFmtId="0" fontId="24" fillId="2" borderId="12" applyAlignment="1" pivotButton="0" quotePrefix="0" xfId="4">
      <alignment horizontal="left" wrapText="1"/>
    </xf>
    <xf numFmtId="0" fontId="24" fillId="2" borderId="13" applyAlignment="1" pivotButton="0" quotePrefix="0" xfId="4">
      <alignment horizontal="left" wrapText="1"/>
    </xf>
    <xf numFmtId="0" fontId="24" fillId="2" borderId="14" applyAlignment="1" pivotButton="0" quotePrefix="0" xfId="4">
      <alignment horizontal="left" wrapText="1"/>
    </xf>
    <xf numFmtId="0" fontId="24" fillId="2" borderId="19" applyAlignment="1" pivotButton="0" quotePrefix="0" xfId="4">
      <alignment horizontal="left" wrapText="1"/>
    </xf>
    <xf numFmtId="0" fontId="24" fillId="2" borderId="5" applyAlignment="1" pivotButton="0" quotePrefix="0" xfId="4">
      <alignment horizontal="left" wrapText="1"/>
    </xf>
    <xf numFmtId="0" fontId="24" fillId="2" borderId="6" applyAlignment="1" pivotButton="0" quotePrefix="0" xfId="4">
      <alignment horizontal="left" wrapText="1"/>
    </xf>
    <xf numFmtId="0" fontId="25" fillId="2" borderId="15" applyAlignment="1" pivotButton="0" quotePrefix="0" xfId="4">
      <alignment horizontal="center" vertical="top" wrapText="1"/>
    </xf>
    <xf numFmtId="0" fontId="25" fillId="2" borderId="16" applyAlignment="1" pivotButton="0" quotePrefix="0" xfId="4">
      <alignment horizontal="center" vertical="top" wrapText="1"/>
    </xf>
    <xf numFmtId="0" fontId="25" fillId="2" borderId="17" applyAlignment="1" pivotButton="0" quotePrefix="0" xfId="4">
      <alignment horizontal="center" vertical="top" wrapText="1"/>
    </xf>
    <xf numFmtId="0" fontId="26" fillId="2" borderId="15" applyAlignment="1" pivotButton="0" quotePrefix="0" xfId="4">
      <alignment horizontal="left" vertical="top" wrapText="1" indent="8"/>
    </xf>
    <xf numFmtId="0" fontId="26" fillId="2" borderId="16" applyAlignment="1" pivotButton="0" quotePrefix="0" xfId="4">
      <alignment horizontal="left" vertical="top" wrapText="1" indent="8"/>
    </xf>
    <xf numFmtId="0" fontId="26" fillId="2" borderId="17" applyAlignment="1" pivotButton="0" quotePrefix="0" xfId="4">
      <alignment horizontal="left" vertical="top" wrapText="1" indent="8"/>
    </xf>
    <xf numFmtId="0" fontId="26" fillId="2" borderId="35" applyAlignment="1" pivotButton="0" quotePrefix="0" xfId="4">
      <alignment horizontal="left" vertical="top" wrapText="1" indent="2"/>
    </xf>
    <xf numFmtId="0" fontId="24" fillId="2" borderId="36" applyAlignment="1" pivotButton="0" quotePrefix="0" xfId="4">
      <alignment horizontal="left" vertical="top" wrapText="1" indent="2"/>
    </xf>
    <xf numFmtId="0" fontId="24" fillId="2" borderId="37" applyAlignment="1" pivotButton="0" quotePrefix="0" xfId="4">
      <alignment horizontal="left" vertical="top" wrapText="1" indent="2"/>
    </xf>
    <xf numFmtId="0" fontId="28" fillId="2" borderId="1" applyAlignment="1" pivotButton="0" quotePrefix="0" xfId="4">
      <alignment horizontal="left" vertical="center" wrapText="1" indent="1"/>
    </xf>
    <xf numFmtId="0" fontId="28" fillId="2" borderId="2" applyAlignment="1" pivotButton="0" quotePrefix="0" xfId="4">
      <alignment horizontal="left" vertical="center" wrapText="1" indent="1"/>
    </xf>
    <xf numFmtId="0" fontId="26" fillId="2" borderId="2" applyAlignment="1" pivotButton="0" quotePrefix="0" xfId="4">
      <alignment horizontal="left" vertical="center" wrapText="1"/>
    </xf>
    <xf numFmtId="0" fontId="26" fillId="2" borderId="3" applyAlignment="1" pivotButton="0" quotePrefix="0" xfId="4">
      <alignment horizontal="left" vertical="center" wrapText="1"/>
    </xf>
    <xf numFmtId="0" fontId="26" fillId="2" borderId="1" applyAlignment="1" pivotButton="0" quotePrefix="0" xfId="4">
      <alignment horizontal="left" vertical="center" wrapText="1" indent="1"/>
    </xf>
    <xf numFmtId="0" fontId="24" fillId="2" borderId="2" applyAlignment="1" pivotButton="0" quotePrefix="0" xfId="4">
      <alignment horizontal="left" vertical="center" wrapText="1" indent="1"/>
    </xf>
    <xf numFmtId="0" fontId="24" fillId="2" borderId="3" applyAlignment="1" pivotButton="0" quotePrefix="0" xfId="4">
      <alignment horizontal="left" vertical="center" wrapText="1" indent="1"/>
    </xf>
    <xf numFmtId="0" fontId="24" fillId="2" borderId="10" applyAlignment="1" pivotButton="0" quotePrefix="0" xfId="4">
      <alignment horizontal="left" vertical="center" wrapText="1" indent="1"/>
    </xf>
    <xf numFmtId="0" fontId="24" fillId="2" borderId="0" applyAlignment="1" pivotButton="0" quotePrefix="0" xfId="4">
      <alignment horizontal="left" vertical="center" wrapText="1" indent="1"/>
    </xf>
    <xf numFmtId="0" fontId="24" fillId="2" borderId="11" applyAlignment="1" pivotButton="0" quotePrefix="0" xfId="4">
      <alignment horizontal="left" vertical="center" wrapText="1" indent="1"/>
    </xf>
    <xf numFmtId="0" fontId="24" fillId="2" borderId="4" applyAlignment="1" pivotButton="0" quotePrefix="0" xfId="4">
      <alignment horizontal="left" vertical="center" wrapText="1" indent="1"/>
    </xf>
    <xf numFmtId="0" fontId="24" fillId="2" borderId="5" applyAlignment="1" pivotButton="0" quotePrefix="0" xfId="4">
      <alignment horizontal="left" vertical="center" wrapText="1" indent="1"/>
    </xf>
    <xf numFmtId="0" fontId="24" fillId="2" borderId="6" applyAlignment="1" pivotButton="0" quotePrefix="0" xfId="4">
      <alignment horizontal="left" vertical="center" wrapText="1" indent="1"/>
    </xf>
    <xf numFmtId="0" fontId="26" fillId="2" borderId="21" applyAlignment="1" pivotButton="0" quotePrefix="0" xfId="4">
      <alignment horizontal="left" wrapText="1"/>
    </xf>
    <xf numFmtId="0" fontId="24" fillId="2" borderId="2" applyAlignment="1" pivotButton="0" quotePrefix="0" xfId="4">
      <alignment horizontal="left" wrapText="1"/>
    </xf>
    <xf numFmtId="0" fontId="24" fillId="2" borderId="22" applyAlignment="1" pivotButton="0" quotePrefix="0" xfId="4">
      <alignment horizontal="left" wrapText="1"/>
    </xf>
    <xf numFmtId="0" fontId="24" fillId="2" borderId="0" applyAlignment="1" pivotButton="0" quotePrefix="0" xfId="4">
      <alignment horizontal="left" wrapText="1"/>
    </xf>
    <xf numFmtId="0" fontId="24" fillId="2" borderId="11" applyAlignment="1" pivotButton="0" quotePrefix="0" xfId="4">
      <alignment horizontal="left" wrapText="1"/>
    </xf>
    <xf numFmtId="0" fontId="26" fillId="2" borderId="41" applyAlignment="1" pivotButton="0" quotePrefix="0" xfId="4">
      <alignment horizontal="left" vertical="top" wrapText="1" indent="2"/>
    </xf>
    <xf numFmtId="0" fontId="24" fillId="2" borderId="0" applyAlignment="1" pivotButton="0" quotePrefix="0" xfId="4">
      <alignment horizontal="left" vertical="top" wrapText="1" indent="2"/>
    </xf>
    <xf numFmtId="0" fontId="24" fillId="2" borderId="42" applyAlignment="1" pivotButton="0" quotePrefix="0" xfId="4">
      <alignment horizontal="left" vertical="top" wrapText="1" indent="2"/>
    </xf>
    <xf numFmtId="0" fontId="29" fillId="2" borderId="10" applyAlignment="1" pivotButton="0" quotePrefix="0" xfId="4">
      <alignment horizontal="left"/>
    </xf>
    <xf numFmtId="0" fontId="29" fillId="2" borderId="0" applyAlignment="1" pivotButton="0" quotePrefix="0" xfId="4">
      <alignment horizontal="left"/>
    </xf>
    <xf numFmtId="0" fontId="26" fillId="2" borderId="41" applyAlignment="1" pivotButton="0" quotePrefix="0" xfId="4">
      <alignment horizontal="left" vertical="top" wrapText="1" indent="10"/>
    </xf>
    <xf numFmtId="0" fontId="26" fillId="2" borderId="0" applyAlignment="1" pivotButton="0" quotePrefix="0" xfId="4">
      <alignment horizontal="left" vertical="top" wrapText="1" indent="10"/>
    </xf>
    <xf numFmtId="0" fontId="26" fillId="2" borderId="42" applyAlignment="1" pivotButton="0" quotePrefix="0" xfId="4">
      <alignment horizontal="left" vertical="top" wrapText="1" indent="10"/>
    </xf>
    <xf numFmtId="0" fontId="28" fillId="2" borderId="10" applyAlignment="1" pivotButton="0" quotePrefix="0" xfId="4">
      <alignment horizontal="left" vertical="top" wrapText="1" indent="1"/>
    </xf>
    <xf numFmtId="0" fontId="28" fillId="2" borderId="0" applyAlignment="1" pivotButton="0" quotePrefix="0" xfId="4">
      <alignment horizontal="left" vertical="top" wrapText="1" indent="1"/>
    </xf>
    <xf numFmtId="1" fontId="24" fillId="2" borderId="0" applyAlignment="1" pivotButton="0" quotePrefix="1" xfId="4">
      <alignment horizontal="left" vertical="center" wrapText="1"/>
    </xf>
    <xf numFmtId="1" fontId="24" fillId="2" borderId="0" applyAlignment="1" pivotButton="0" quotePrefix="0" xfId="4">
      <alignment horizontal="left" vertical="center" wrapText="1"/>
    </xf>
    <xf numFmtId="1" fontId="24" fillId="2" borderId="11" applyAlignment="1" pivotButton="0" quotePrefix="0" xfId="4">
      <alignment horizontal="left" vertical="center" wrapText="1"/>
    </xf>
    <xf numFmtId="0" fontId="24" fillId="2" borderId="10" applyAlignment="1" pivotButton="0" quotePrefix="0" xfId="4">
      <alignment horizontal="left" vertical="center" wrapText="1"/>
    </xf>
    <xf numFmtId="0" fontId="24" fillId="2" borderId="0" applyAlignment="1" pivotButton="0" quotePrefix="0" xfId="4">
      <alignment horizontal="left" vertical="center" wrapText="1"/>
    </xf>
    <xf numFmtId="0" fontId="24" fillId="2" borderId="11" applyAlignment="1" pivotButton="0" quotePrefix="0" xfId="4">
      <alignment horizontal="left" vertical="center" wrapText="1"/>
    </xf>
    <xf numFmtId="0" fontId="26" fillId="2" borderId="38" applyAlignment="1" pivotButton="0" quotePrefix="0" xfId="4">
      <alignment horizontal="left" vertical="top" wrapText="1" indent="10"/>
    </xf>
    <xf numFmtId="0" fontId="26" fillId="2" borderId="39" applyAlignment="1" pivotButton="0" quotePrefix="0" xfId="4">
      <alignment horizontal="left" vertical="top" wrapText="1" indent="10"/>
    </xf>
    <xf numFmtId="0" fontId="26" fillId="2" borderId="40" applyAlignment="1" pivotButton="0" quotePrefix="0" xfId="4">
      <alignment horizontal="left" vertical="top" wrapText="1" indent="10"/>
    </xf>
    <xf numFmtId="0" fontId="24" fillId="2" borderId="4" applyAlignment="1" pivotButton="0" quotePrefix="0" xfId="4">
      <alignment horizontal="left" wrapText="1"/>
    </xf>
    <xf numFmtId="0" fontId="24" fillId="2" borderId="1" applyAlignment="1" pivotButton="0" quotePrefix="0" xfId="4">
      <alignment horizontal="left" wrapText="1"/>
    </xf>
    <xf numFmtId="0" fontId="24" fillId="2" borderId="3" applyAlignment="1" pivotButton="0" quotePrefix="0" xfId="4">
      <alignment horizontal="left" wrapText="1"/>
    </xf>
    <xf numFmtId="0" fontId="24" fillId="2" borderId="10" applyAlignment="1" pivotButton="0" quotePrefix="0" xfId="4">
      <alignment horizontal="left" wrapText="1"/>
    </xf>
    <xf numFmtId="0" fontId="26" fillId="2" borderId="1" applyAlignment="1" pivotButton="0" quotePrefix="0" xfId="4">
      <alignment horizontal="left" wrapText="1"/>
    </xf>
    <xf numFmtId="0" fontId="28" fillId="2" borderId="43" applyAlignment="1" pivotButton="0" quotePrefix="0" xfId="4">
      <alignment horizontal="center" wrapText="1"/>
    </xf>
    <xf numFmtId="0" fontId="28" fillId="2" borderId="44" applyAlignment="1" pivotButton="0" quotePrefix="0" xfId="4">
      <alignment horizontal="center" wrapText="1"/>
    </xf>
    <xf numFmtId="0" fontId="28" fillId="2" borderId="45" applyAlignment="1" pivotButton="0" quotePrefix="0" xfId="4">
      <alignment horizontal="center" wrapText="1"/>
    </xf>
    <xf numFmtId="0" fontId="26" fillId="2" borderId="21" applyAlignment="1" pivotButton="0" quotePrefix="0" xfId="4">
      <alignment horizontal="left" vertical="center" wrapText="1"/>
    </xf>
    <xf numFmtId="0" fontId="26" fillId="2" borderId="22" applyAlignment="1" pivotButton="0" quotePrefix="0" xfId="4">
      <alignment horizontal="left" vertical="center" wrapText="1"/>
    </xf>
    <xf numFmtId="0" fontId="26" fillId="2" borderId="0" applyAlignment="1" pivotButton="0" quotePrefix="0" xfId="4">
      <alignment horizontal="left" vertical="center" wrapText="1"/>
    </xf>
    <xf numFmtId="0" fontId="26" fillId="2" borderId="19" applyAlignment="1" pivotButton="0" quotePrefix="0" xfId="4">
      <alignment horizontal="left" vertical="center" wrapText="1"/>
    </xf>
    <xf numFmtId="0" fontId="26" fillId="2" borderId="5" applyAlignment="1" pivotButton="0" quotePrefix="0" xfId="4">
      <alignment horizontal="left" vertical="center" wrapText="1"/>
    </xf>
    <xf numFmtId="0" fontId="26" fillId="2" borderId="35" applyAlignment="1" pivotButton="0" quotePrefix="0" xfId="4">
      <alignment horizontal="center" vertical="top" wrapText="1"/>
    </xf>
    <xf numFmtId="0" fontId="26" fillId="2" borderId="36" applyAlignment="1" pivotButton="0" quotePrefix="0" xfId="4">
      <alignment horizontal="center" vertical="top" wrapText="1"/>
    </xf>
    <xf numFmtId="0" fontId="26" fillId="2" borderId="37" applyAlignment="1" pivotButton="0" quotePrefix="0" xfId="4">
      <alignment horizontal="center" vertical="top" wrapText="1"/>
    </xf>
    <xf numFmtId="0" fontId="26" fillId="2" borderId="38" applyAlignment="1" pivotButton="0" quotePrefix="0" xfId="4">
      <alignment horizontal="center" vertical="top" wrapText="1"/>
    </xf>
    <xf numFmtId="0" fontId="26" fillId="2" borderId="39" applyAlignment="1" pivotButton="0" quotePrefix="0" xfId="4">
      <alignment horizontal="center" vertical="top" wrapText="1"/>
    </xf>
    <xf numFmtId="0" fontId="26" fillId="2" borderId="40" applyAlignment="1" pivotButton="0" quotePrefix="0" xfId="4">
      <alignment horizontal="center" vertical="top" wrapText="1"/>
    </xf>
    <xf numFmtId="0" fontId="28" fillId="2" borderId="11" applyAlignment="1" pivotButton="0" quotePrefix="0" xfId="4">
      <alignment horizontal="left" vertical="top" wrapText="1" indent="1"/>
    </xf>
    <xf numFmtId="0" fontId="28" fillId="2" borderId="1" applyAlignment="1" pivotButton="0" quotePrefix="0" xfId="4">
      <alignment horizontal="left" wrapText="1"/>
    </xf>
    <xf numFmtId="0" fontId="26" fillId="2" borderId="10" applyAlignment="1" pivotButton="0" quotePrefix="0" xfId="4">
      <alignment horizontal="left" vertical="top" wrapText="1"/>
    </xf>
    <xf numFmtId="0" fontId="26" fillId="2" borderId="0" applyAlignment="1" pivotButton="0" quotePrefix="0" xfId="4">
      <alignment horizontal="left" vertical="top" wrapText="1"/>
    </xf>
    <xf numFmtId="0" fontId="26" fillId="2" borderId="11" applyAlignment="1" pivotButton="0" quotePrefix="0" xfId="4">
      <alignment horizontal="left" vertical="top" wrapText="1"/>
    </xf>
    <xf numFmtId="0" fontId="26" fillId="2" borderId="4" applyAlignment="1" pivotButton="0" quotePrefix="0" xfId="4">
      <alignment horizontal="left" vertical="top" wrapText="1"/>
    </xf>
    <xf numFmtId="0" fontId="26" fillId="2" borderId="5" applyAlignment="1" pivotButton="0" quotePrefix="0" xfId="4">
      <alignment horizontal="left" vertical="top" wrapText="1"/>
    </xf>
    <xf numFmtId="0" fontId="26" fillId="2" borderId="6" applyAlignment="1" pivotButton="0" quotePrefix="0" xfId="4">
      <alignment horizontal="left" vertical="top" wrapText="1"/>
    </xf>
    <xf numFmtId="0" fontId="24" fillId="2" borderId="2" applyAlignment="1" pivotButton="0" quotePrefix="0" xfId="4">
      <alignment horizontal="left" vertical="center" wrapText="1"/>
    </xf>
    <xf numFmtId="0" fontId="24" fillId="2" borderId="3" applyAlignment="1" pivotButton="0" quotePrefix="0" xfId="4">
      <alignment horizontal="left" vertical="center" wrapText="1"/>
    </xf>
    <xf numFmtId="0" fontId="24" fillId="2" borderId="22" applyAlignment="1" pivotButton="0" quotePrefix="0" xfId="4">
      <alignment horizontal="left" vertical="center" wrapText="1"/>
    </xf>
    <xf numFmtId="0" fontId="24" fillId="2" borderId="19" applyAlignment="1" pivotButton="0" quotePrefix="0" xfId="4">
      <alignment horizontal="left" vertical="center" wrapText="1"/>
    </xf>
    <xf numFmtId="0" fontId="24" fillId="2" borderId="5" applyAlignment="1" pivotButton="0" quotePrefix="0" xfId="4">
      <alignment horizontal="left" vertical="center" wrapText="1"/>
    </xf>
    <xf numFmtId="0" fontId="24" fillId="2" borderId="6" applyAlignment="1" pivotButton="0" quotePrefix="0" xfId="4">
      <alignment horizontal="left" vertical="center" wrapText="1"/>
    </xf>
    <xf numFmtId="0" fontId="28" fillId="2" borderId="4" applyAlignment="1" pivotButton="0" quotePrefix="0" xfId="4">
      <alignment horizontal="left" vertical="top" wrapText="1" indent="1"/>
    </xf>
    <xf numFmtId="0" fontId="28" fillId="2" borderId="5" applyAlignment="1" pivotButton="0" quotePrefix="0" xfId="4">
      <alignment horizontal="left" vertical="top" wrapText="1" indent="1"/>
    </xf>
    <xf numFmtId="0" fontId="28" fillId="2" borderId="6" applyAlignment="1" pivotButton="0" quotePrefix="0" xfId="4">
      <alignment horizontal="left" vertical="top" wrapText="1" indent="1"/>
    </xf>
    <xf numFmtId="0" fontId="24" fillId="2" borderId="21" applyAlignment="1" pivotButton="0" quotePrefix="0" xfId="4">
      <alignment horizontal="left" wrapText="1"/>
    </xf>
    <xf numFmtId="0" fontId="28" fillId="2" borderId="7" applyAlignment="1" pivotButton="0" quotePrefix="0" xfId="4">
      <alignment horizontal="left" vertical="top" wrapText="1" indent="1"/>
    </xf>
    <xf numFmtId="0" fontId="28" fillId="2" borderId="8" applyAlignment="1" pivotButton="0" quotePrefix="0" xfId="4">
      <alignment horizontal="left" vertical="top" wrapText="1" indent="1"/>
    </xf>
    <xf numFmtId="0" fontId="28" fillId="2" borderId="9" applyAlignment="1" pivotButton="0" quotePrefix="0" xfId="4">
      <alignment horizontal="left" vertical="top" wrapText="1" indent="1"/>
    </xf>
    <xf numFmtId="0" fontId="28" fillId="2" borderId="1" applyAlignment="1" pivotButton="0" quotePrefix="0" xfId="4">
      <alignment horizontal="left" vertical="top" wrapText="1" indent="1"/>
    </xf>
    <xf numFmtId="0" fontId="28" fillId="2" borderId="2" applyAlignment="1" pivotButton="0" quotePrefix="0" xfId="4">
      <alignment horizontal="left" vertical="top" wrapText="1" indent="1"/>
    </xf>
    <xf numFmtId="0" fontId="28" fillId="2" borderId="3" applyAlignment="1" pivotButton="0" quotePrefix="0" xfId="4">
      <alignment horizontal="left" vertical="top" wrapText="1" indent="1"/>
    </xf>
    <xf numFmtId="0" fontId="28" fillId="2" borderId="34" applyAlignment="1" pivotButton="0" quotePrefix="0" xfId="4">
      <alignment horizontal="center" vertical="top" wrapText="1"/>
    </xf>
    <xf numFmtId="0" fontId="28" fillId="2" borderId="33" applyAlignment="1" pivotButton="0" quotePrefix="0" xfId="4">
      <alignment horizontal="center" vertical="top" wrapText="1"/>
    </xf>
    <xf numFmtId="0" fontId="28" fillId="2" borderId="33" applyAlignment="1" pivotButton="0" quotePrefix="0" xfId="4">
      <alignment horizontal="left" vertical="top" wrapText="1" indent="4"/>
    </xf>
    <xf numFmtId="0" fontId="28" fillId="2" borderId="46" applyAlignment="1" pivotButton="0" quotePrefix="0" xfId="4">
      <alignment horizontal="center" vertical="top" wrapText="1"/>
    </xf>
    <xf numFmtId="0" fontId="28" fillId="2" borderId="44" applyAlignment="1" pivotButton="0" quotePrefix="0" xfId="4">
      <alignment horizontal="center" vertical="top" wrapText="1"/>
    </xf>
    <xf numFmtId="0" fontId="28" fillId="2" borderId="47" applyAlignment="1" pivotButton="0" quotePrefix="0" xfId="4">
      <alignment horizontal="center" vertical="top" wrapText="1"/>
    </xf>
    <xf numFmtId="0" fontId="28" fillId="2" borderId="33" applyAlignment="1" pivotButton="0" quotePrefix="0" xfId="4">
      <alignment horizontal="left" vertical="top" wrapText="1" indent="2"/>
    </xf>
    <xf numFmtId="0" fontId="28" fillId="2" borderId="33" applyAlignment="1" pivotButton="0" quotePrefix="0" xfId="4">
      <alignment horizontal="left" vertical="top" wrapText="1" indent="3"/>
    </xf>
    <xf numFmtId="0" fontId="24" fillId="2" borderId="34" applyAlignment="1" pivotButton="0" quotePrefix="0" xfId="4">
      <alignment horizontal="left" vertical="top" wrapText="1"/>
    </xf>
    <xf numFmtId="0" fontId="24" fillId="2" borderId="33" applyAlignment="1" pivotButton="0" quotePrefix="0" xfId="4">
      <alignment horizontal="left" vertical="top" wrapText="1"/>
    </xf>
    <xf numFmtId="0" fontId="26" fillId="2" borderId="33" applyAlignment="1" pivotButton="0" quotePrefix="0" xfId="4">
      <alignment horizontal="left" vertical="top" wrapText="1" indent="1"/>
    </xf>
    <xf numFmtId="9" fontId="24" fillId="2" borderId="46" applyAlignment="1" pivotButton="0" quotePrefix="0" xfId="4">
      <alignment horizontal="center" vertical="top" wrapText="1"/>
    </xf>
    <xf numFmtId="9" fontId="24" fillId="2" borderId="44" applyAlignment="1" pivotButton="0" quotePrefix="0" xfId="4">
      <alignment horizontal="center" vertical="top" wrapText="1"/>
    </xf>
    <xf numFmtId="9" fontId="24" fillId="2" borderId="47" applyAlignment="1" pivotButton="0" quotePrefix="0" xfId="4">
      <alignment horizontal="center" vertical="top" wrapText="1"/>
    </xf>
    <xf numFmtId="167" fontId="24" fillId="2" borderId="33" applyAlignment="1" pivotButton="0" quotePrefix="0" xfId="1">
      <alignment horizontal="center" vertical="top" wrapText="1"/>
    </xf>
    <xf numFmtId="9" fontId="24" fillId="2" borderId="33" applyAlignment="1" pivotButton="0" quotePrefix="0" xfId="4">
      <alignment horizontal="right" vertical="top" wrapText="1" indent="1"/>
    </xf>
    <xf numFmtId="3" fontId="24" fillId="2" borderId="33" applyAlignment="1" pivotButton="0" quotePrefix="0" xfId="4">
      <alignment horizontal="center" vertical="top" wrapText="1"/>
    </xf>
    <xf numFmtId="9" fontId="26" fillId="2" borderId="33" applyAlignment="1" pivotButton="0" quotePrefix="0" xfId="4">
      <alignment horizontal="right" vertical="top" wrapText="1" indent="1"/>
    </xf>
    <xf numFmtId="0" fontId="26" fillId="2" borderId="33" applyAlignment="1" pivotButton="0" quotePrefix="0" xfId="4">
      <alignment horizontal="right" vertical="top" wrapText="1" indent="1"/>
    </xf>
    <xf numFmtId="0" fontId="24" fillId="2" borderId="22" applyAlignment="1" pivotButton="0" quotePrefix="0" xfId="4">
      <alignment horizontal="left" vertical="top" wrapText="1"/>
    </xf>
    <xf numFmtId="0" fontId="24" fillId="2" borderId="0" applyAlignment="1" pivotButton="0" quotePrefix="0" xfId="4">
      <alignment horizontal="left" vertical="top" wrapText="1"/>
    </xf>
    <xf numFmtId="0" fontId="24" fillId="2" borderId="11" applyAlignment="1" pivotButton="0" quotePrefix="0" xfId="4">
      <alignment horizontal="left" vertical="top" wrapText="1"/>
    </xf>
    <xf numFmtId="0" fontId="24" fillId="2" borderId="19" applyAlignment="1" pivotButton="0" quotePrefix="0" xfId="4">
      <alignment horizontal="left" vertical="top" wrapText="1"/>
    </xf>
    <xf numFmtId="0" fontId="24" fillId="2" borderId="5" applyAlignment="1" pivotButton="0" quotePrefix="0" xfId="4">
      <alignment horizontal="left" vertical="top" wrapText="1"/>
    </xf>
    <xf numFmtId="0" fontId="24" fillId="2" borderId="6" applyAlignment="1" pivotButton="0" quotePrefix="0" xfId="4">
      <alignment horizontal="left" vertical="top" wrapText="1"/>
    </xf>
    <xf numFmtId="0" fontId="28" fillId="2" borderId="10" applyAlignment="1" pivotButton="0" quotePrefix="0" xfId="4">
      <alignment horizontal="left" vertical="top" wrapText="1" indent="11"/>
    </xf>
    <xf numFmtId="0" fontId="28" fillId="2" borderId="0" applyAlignment="1" pivotButton="0" quotePrefix="0" xfId="4">
      <alignment horizontal="left" vertical="top" wrapText="1" indent="11"/>
    </xf>
    <xf numFmtId="0" fontId="26" fillId="2" borderId="0" applyAlignment="1" pivotButton="0" quotePrefix="0" xfId="4">
      <alignment horizontal="left" vertical="top" wrapText="1" indent="4"/>
    </xf>
    <xf numFmtId="0" fontId="26" fillId="2" borderId="0" applyAlignment="1" pivotButton="0" quotePrefix="0" xfId="4">
      <alignment horizontal="left" vertical="top" wrapText="1" indent="5"/>
    </xf>
    <xf numFmtId="0" fontId="26" fillId="2" borderId="2" applyAlignment="1" pivotButton="0" quotePrefix="0" xfId="4">
      <alignment horizontal="left" wrapText="1"/>
    </xf>
    <xf numFmtId="0" fontId="26" fillId="2" borderId="3" applyAlignment="1" pivotButton="0" quotePrefix="0" xfId="4">
      <alignment horizontal="left" wrapText="1"/>
    </xf>
    <xf numFmtId="0" fontId="26" fillId="2" borderId="22" applyAlignment="1" pivotButton="0" quotePrefix="0" xfId="4">
      <alignment horizontal="left" wrapText="1"/>
    </xf>
    <xf numFmtId="0" fontId="26" fillId="2" borderId="0" applyAlignment="1" pivotButton="0" quotePrefix="0" xfId="4">
      <alignment horizontal="left" wrapText="1"/>
    </xf>
    <xf numFmtId="0" fontId="26" fillId="2" borderId="11" applyAlignment="1" pivotButton="0" quotePrefix="0" xfId="4">
      <alignment horizontal="left" wrapText="1"/>
    </xf>
    <xf numFmtId="0" fontId="26" fillId="2" borderId="26" applyAlignment="1" pivotButton="0" quotePrefix="0" xfId="4">
      <alignment horizontal="left" wrapText="1"/>
    </xf>
    <xf numFmtId="0" fontId="26" fillId="2" borderId="27" applyAlignment="1" pivotButton="0" quotePrefix="0" xfId="4">
      <alignment horizontal="left" wrapText="1"/>
    </xf>
    <xf numFmtId="0" fontId="26" fillId="2" borderId="28" applyAlignment="1" pivotButton="0" quotePrefix="0" xfId="4">
      <alignment horizontal="left" wrapText="1"/>
    </xf>
    <xf numFmtId="0" fontId="24" fillId="2" borderId="4" applyAlignment="1" pivotButton="0" quotePrefix="0" xfId="4">
      <alignment horizontal="left" vertical="center" wrapText="1"/>
    </xf>
    <xf numFmtId="0" fontId="24" fillId="2" borderId="24" applyAlignment="1" pivotButton="0" quotePrefix="0" xfId="4">
      <alignment horizontal="left" vertical="center" wrapText="1"/>
    </xf>
    <xf numFmtId="0" fontId="28" fillId="2" borderId="7" applyAlignment="1" pivotButton="0" quotePrefix="0" xfId="4">
      <alignment horizontal="left" vertical="center" wrapText="1"/>
    </xf>
    <xf numFmtId="0" fontId="28" fillId="2" borderId="8" applyAlignment="1" pivotButton="0" quotePrefix="0" xfId="4">
      <alignment horizontal="left" vertical="center" wrapText="1"/>
    </xf>
    <xf numFmtId="0" fontId="28" fillId="2" borderId="25" applyAlignment="1" pivotButton="0" quotePrefix="0" xfId="4">
      <alignment horizontal="left" vertical="center" wrapText="1"/>
    </xf>
    <xf numFmtId="0" fontId="26" fillId="2" borderId="29" applyAlignment="1" pivotButton="0" quotePrefix="0" xfId="4">
      <alignment vertical="center" wrapText="1"/>
    </xf>
    <xf numFmtId="0" fontId="26" fillId="2" borderId="30" applyAlignment="1" pivotButton="0" quotePrefix="0" xfId="4">
      <alignment vertical="center" wrapText="1"/>
    </xf>
    <xf numFmtId="0" fontId="24" fillId="2" borderId="29" applyAlignment="1" pivotButton="0" quotePrefix="0" xfId="4">
      <alignment horizontal="left" vertical="top" wrapText="1"/>
    </xf>
    <xf numFmtId="0" fontId="24" fillId="2" borderId="31" applyAlignment="1" pivotButton="0" quotePrefix="0" xfId="4">
      <alignment horizontal="left" vertical="top" wrapText="1"/>
    </xf>
    <xf numFmtId="0" fontId="24" fillId="2" borderId="32" applyAlignment="1" pivotButton="0" quotePrefix="0" xfId="4">
      <alignment horizontal="left" vertical="top" wrapText="1"/>
    </xf>
    <xf numFmtId="0" fontId="24" fillId="2" borderId="23" applyAlignment="1" pivotButton="0" quotePrefix="0" xfId="4">
      <alignment horizontal="left" vertical="top" wrapText="1"/>
    </xf>
    <xf numFmtId="166" fontId="24" fillId="2" borderId="0" applyAlignment="1" pivotButton="0" quotePrefix="0" xfId="4">
      <alignment horizontal="right" vertical="top" wrapText="1"/>
    </xf>
    <xf numFmtId="166" fontId="24" fillId="2" borderId="20" applyAlignment="1" pivotButton="0" quotePrefix="0" xfId="4">
      <alignment horizontal="right" vertical="top" wrapText="1"/>
    </xf>
    <xf numFmtId="0" fontId="28" fillId="2" borderId="0" applyAlignment="1" pivotButton="0" quotePrefix="0" xfId="4">
      <alignment horizontal="left" vertical="top" wrapText="1" indent="4"/>
    </xf>
    <xf numFmtId="166" fontId="29" fillId="2" borderId="0" applyAlignment="1" pivotButton="0" quotePrefix="0" xfId="4">
      <alignment horizontal="right" vertical="top" wrapText="1"/>
    </xf>
    <xf numFmtId="166" fontId="29" fillId="2" borderId="20" applyAlignment="1" pivotButton="0" quotePrefix="0" xfId="4">
      <alignment horizontal="right" vertical="top" wrapText="1"/>
    </xf>
    <xf numFmtId="0" fontId="30" fillId="0" borderId="39" applyAlignment="1" pivotButton="0" quotePrefix="0" xfId="0">
      <alignment horizontal="center" vertical="top"/>
    </xf>
    <xf numFmtId="165" fontId="32" fillId="0" borderId="36" applyAlignment="1" pivotButton="0" quotePrefix="0" xfId="24">
      <alignment horizontal="center" wrapText="1"/>
    </xf>
    <xf numFmtId="0" fontId="24" fillId="2" borderId="29" applyAlignment="1" pivotButton="0" quotePrefix="0" xfId="0">
      <alignment horizontal="left" vertical="center" wrapText="1"/>
    </xf>
    <xf numFmtId="0" fontId="24" fillId="2" borderId="31" applyAlignment="1" pivotButton="0" quotePrefix="0" xfId="0">
      <alignment horizontal="left" vertical="center" wrapText="1"/>
    </xf>
    <xf numFmtId="0" fontId="24" fillId="2" borderId="32" applyAlignment="1" pivotButton="0" quotePrefix="0" xfId="0">
      <alignment horizontal="left" vertical="center" wrapText="1"/>
    </xf>
    <xf numFmtId="0" fontId="26" fillId="2" borderId="41" applyAlignment="1" pivotButton="0" quotePrefix="0" xfId="0">
      <alignment vertical="top" wrapText="1"/>
    </xf>
    <xf numFmtId="0" fontId="24" fillId="2" borderId="0" applyAlignment="1" pivotButton="0" quotePrefix="0" xfId="0">
      <alignment vertical="top" wrapText="1"/>
    </xf>
    <xf numFmtId="0" fontId="24" fillId="2" borderId="42" applyAlignment="1" pivotButton="0" quotePrefix="0" xfId="0">
      <alignment vertical="top" wrapText="1"/>
    </xf>
    <xf numFmtId="0" fontId="26" fillId="2" borderId="41" applyAlignment="1" pivotButton="0" quotePrefix="0" xfId="0">
      <alignment horizontal="left" vertical="top" wrapText="1" indent="2"/>
    </xf>
    <xf numFmtId="0" fontId="24" fillId="2" borderId="0" applyAlignment="1" pivotButton="0" quotePrefix="0" xfId="0">
      <alignment horizontal="left" vertical="top" wrapText="1" indent="2"/>
    </xf>
    <xf numFmtId="0" fontId="24" fillId="2" borderId="42" applyAlignment="1" pivotButton="0" quotePrefix="0" xfId="0">
      <alignment horizontal="left" vertical="top" wrapText="1" indent="2"/>
    </xf>
    <xf numFmtId="0" fontId="26" fillId="2" borderId="0" applyAlignment="1" pivotButton="0" quotePrefix="0" xfId="0">
      <alignment horizontal="left" vertical="center" wrapText="1"/>
    </xf>
    <xf numFmtId="0" fontId="24" fillId="2" borderId="41" applyAlignment="1" pivotButton="0" quotePrefix="0" xfId="0">
      <alignment horizontal="left" vertical="center" wrapText="1"/>
    </xf>
    <xf numFmtId="0" fontId="24" fillId="2" borderId="0" applyAlignment="1" pivotButton="0" quotePrefix="0" xfId="0">
      <alignment horizontal="left" vertical="center" wrapText="1"/>
    </xf>
    <xf numFmtId="0" fontId="28" fillId="2" borderId="0" applyAlignment="1" pivotButton="0" quotePrefix="0" xfId="0">
      <alignment horizontal="left" vertical="center" wrapText="1"/>
    </xf>
    <xf numFmtId="0" fontId="26" fillId="2" borderId="21" applyAlignment="1" pivotButton="0" quotePrefix="0" xfId="0">
      <alignment horizontal="left" vertical="center" wrapText="1"/>
    </xf>
    <xf numFmtId="0" fontId="26" fillId="2" borderId="2" applyAlignment="1" pivotButton="0" quotePrefix="0" xfId="0">
      <alignment horizontal="left" vertical="center" wrapText="1"/>
    </xf>
    <xf numFmtId="0" fontId="26" fillId="2" borderId="22" applyAlignment="1" pivotButton="0" quotePrefix="0" xfId="0">
      <alignment horizontal="left" vertical="center" wrapText="1"/>
    </xf>
    <xf numFmtId="0" fontId="26" fillId="2" borderId="11" applyAlignment="1" pivotButton="0" quotePrefix="0" xfId="0">
      <alignment horizontal="left" vertical="center" wrapText="1"/>
    </xf>
    <xf numFmtId="0" fontId="26" fillId="2" borderId="26" applyAlignment="1" pivotButton="0" quotePrefix="0" xfId="0">
      <alignment horizontal="left" vertical="center" wrapText="1"/>
    </xf>
    <xf numFmtId="0" fontId="26" fillId="2" borderId="27" applyAlignment="1" pivotButton="0" quotePrefix="0" xfId="0">
      <alignment horizontal="left" vertical="center" wrapText="1"/>
    </xf>
    <xf numFmtId="0" fontId="26" fillId="2" borderId="28" applyAlignment="1" pivotButton="0" quotePrefix="0" xfId="0">
      <alignment horizontal="left" vertical="center" wrapText="1"/>
    </xf>
    <xf numFmtId="0" fontId="24" fillId="2" borderId="38" applyAlignment="1" pivotButton="0" quotePrefix="0" xfId="0">
      <alignment horizontal="left" vertical="center" wrapText="1"/>
    </xf>
    <xf numFmtId="0" fontId="24" fillId="2" borderId="39" applyAlignment="1" pivotButton="0" quotePrefix="0" xfId="0">
      <alignment horizontal="left" vertical="center" wrapText="1"/>
    </xf>
    <xf numFmtId="0" fontId="28" fillId="2" borderId="4" applyAlignment="1" pivotButton="0" quotePrefix="0" xfId="0">
      <alignment horizontal="left" vertical="center" wrapText="1"/>
    </xf>
    <xf numFmtId="0" fontId="28" fillId="2" borderId="5" applyAlignment="1" pivotButton="0" quotePrefix="0" xfId="0">
      <alignment horizontal="left" vertical="center" wrapText="1"/>
    </xf>
    <xf numFmtId="0" fontId="28" fillId="2" borderId="24" applyAlignment="1" pivotButton="0" quotePrefix="0" xfId="0">
      <alignment horizontal="left" vertical="center" wrapText="1"/>
    </xf>
    <xf numFmtId="0" fontId="26" fillId="2" borderId="29" applyAlignment="1" pivotButton="0" quotePrefix="0" xfId="0">
      <alignment vertical="center" wrapText="1"/>
    </xf>
    <xf numFmtId="0" fontId="26" fillId="2" borderId="30" applyAlignment="1" pivotButton="0" quotePrefix="0" xfId="0">
      <alignment vertical="center" wrapText="1"/>
    </xf>
    <xf numFmtId="4" fontId="24" fillId="2" borderId="33" applyAlignment="1" pivotButton="0" quotePrefix="0" xfId="4">
      <alignment horizontal="center" vertical="center" wrapText="1"/>
    </xf>
    <xf numFmtId="0" fontId="24" fillId="2" borderId="22" applyAlignment="1" pivotButton="0" quotePrefix="0" xfId="0">
      <alignment horizontal="left" vertical="center" wrapText="1"/>
    </xf>
    <xf numFmtId="0" fontId="24" fillId="2" borderId="19" applyAlignment="1" pivotButton="0" quotePrefix="0" xfId="0">
      <alignment horizontal="left" vertical="center" wrapText="1"/>
    </xf>
    <xf numFmtId="0" fontId="24" fillId="2" borderId="5" applyAlignment="1" pivotButton="0" quotePrefix="0" xfId="0">
      <alignment horizontal="left" vertical="center" wrapText="1"/>
    </xf>
    <xf numFmtId="0" fontId="28" fillId="2" borderId="35" applyAlignment="1" pivotButton="0" quotePrefix="0" xfId="0">
      <alignment horizontal="left" vertical="center" wrapText="1"/>
    </xf>
    <xf numFmtId="0" fontId="28" fillId="2" borderId="36" applyAlignment="1" pivotButton="0" quotePrefix="0" xfId="0">
      <alignment horizontal="left" vertical="center" wrapText="1"/>
    </xf>
    <xf numFmtId="0" fontId="28" fillId="2" borderId="33" applyAlignment="1" pivotButton="0" quotePrefix="0" xfId="0">
      <alignment horizontal="center" vertical="center" wrapText="1"/>
    </xf>
    <xf numFmtId="9" fontId="26" fillId="2" borderId="33" applyAlignment="1" pivotButton="0" quotePrefix="0" xfId="4">
      <alignment horizontal="center" vertical="center" wrapText="1"/>
    </xf>
    <xf numFmtId="0" fontId="26" fillId="2" borderId="33" applyAlignment="1" pivotButton="0" quotePrefix="0" xfId="4">
      <alignment horizontal="center" vertical="center" wrapText="1"/>
    </xf>
    <xf numFmtId="0" fontId="24" fillId="2" borderId="36" applyAlignment="1" pivotButton="0" quotePrefix="0" xfId="0">
      <alignment horizontal="left" vertical="center" wrapText="1"/>
    </xf>
    <xf numFmtId="0" fontId="24" fillId="2" borderId="34" applyAlignment="1" pivotButton="0" quotePrefix="0" xfId="0">
      <alignment horizontal="left" vertical="center" wrapText="1"/>
    </xf>
    <xf numFmtId="0" fontId="24" fillId="2" borderId="33" applyAlignment="1" pivotButton="0" quotePrefix="0" xfId="0">
      <alignment horizontal="left" vertical="center" wrapText="1"/>
    </xf>
    <xf numFmtId="0" fontId="26" fillId="2" borderId="33" applyAlignment="1" pivotButton="0" quotePrefix="0" xfId="0">
      <alignment horizontal="center" vertical="center" wrapText="1"/>
    </xf>
    <xf numFmtId="2" fontId="24" fillId="2" borderId="33" applyAlignment="1" pivotButton="0" quotePrefix="0" xfId="4">
      <alignment horizontal="center" vertical="center" wrapText="1"/>
    </xf>
    <xf numFmtId="0" fontId="28" fillId="2" borderId="34" applyAlignment="1" pivotButton="0" quotePrefix="0" xfId="0">
      <alignment horizontal="center" vertical="center" wrapText="1"/>
    </xf>
    <xf numFmtId="0" fontId="24" fillId="2" borderId="1" applyAlignment="1" pivotButton="0" quotePrefix="0" xfId="0">
      <alignment horizontal="left" vertical="center" wrapText="1"/>
    </xf>
    <xf numFmtId="0" fontId="24" fillId="2" borderId="2" applyAlignment="1" pivotButton="0" quotePrefix="0" xfId="0">
      <alignment horizontal="left" vertical="center" wrapText="1"/>
    </xf>
    <xf numFmtId="0" fontId="24" fillId="2" borderId="10" applyAlignment="1" pivotButton="0" quotePrefix="0" xfId="0">
      <alignment horizontal="left" vertical="center" wrapText="1"/>
    </xf>
    <xf numFmtId="0" fontId="24" fillId="2" borderId="4" applyAlignment="1" pivotButton="0" quotePrefix="0" xfId="0">
      <alignment horizontal="left" vertical="center" wrapText="1"/>
    </xf>
    <xf numFmtId="0" fontId="26" fillId="2" borderId="35" applyAlignment="1" pivotButton="0" quotePrefix="0" xfId="4">
      <alignment horizontal="left" wrapText="1"/>
    </xf>
    <xf numFmtId="0" fontId="26" fillId="2" borderId="36" applyAlignment="1" pivotButton="0" quotePrefix="0" xfId="4">
      <alignment horizontal="left" wrapText="1"/>
    </xf>
    <xf numFmtId="0" fontId="26" fillId="2" borderId="51" applyAlignment="1" pivotButton="0" quotePrefix="0" xfId="4">
      <alignment horizontal="left" wrapText="1"/>
    </xf>
    <xf numFmtId="0" fontId="26" fillId="2" borderId="41" applyAlignment="1" pivotButton="0" quotePrefix="0" xfId="4">
      <alignment horizontal="left" wrapText="1"/>
    </xf>
    <xf numFmtId="0" fontId="26" fillId="2" borderId="20" applyAlignment="1" pivotButton="0" quotePrefix="0" xfId="4">
      <alignment horizontal="left" wrapText="1"/>
    </xf>
    <xf numFmtId="0" fontId="26" fillId="2" borderId="38" applyAlignment="1" pivotButton="0" quotePrefix="0" xfId="4">
      <alignment horizontal="left" wrapText="1"/>
    </xf>
    <xf numFmtId="0" fontId="26" fillId="2" borderId="39" applyAlignment="1" pivotButton="0" quotePrefix="0" xfId="4">
      <alignment horizontal="left" wrapText="1"/>
    </xf>
    <xf numFmtId="0" fontId="26" fillId="2" borderId="53" applyAlignment="1" pivotButton="0" quotePrefix="0" xfId="4">
      <alignment horizontal="left" wrapText="1"/>
    </xf>
    <xf numFmtId="0" fontId="28" fillId="2" borderId="44" applyAlignment="1" pivotButton="0" quotePrefix="0" xfId="0">
      <alignment horizontal="left" vertical="center" wrapText="1"/>
    </xf>
    <xf numFmtId="0" fontId="28" fillId="2" borderId="45" applyAlignment="1" pivotButton="0" quotePrefix="0" xfId="0">
      <alignment horizontal="left" vertical="center" wrapText="1"/>
    </xf>
    <xf numFmtId="0" fontId="24" fillId="2" borderId="11" applyAlignment="1" pivotButton="0" quotePrefix="0" xfId="0">
      <alignment horizontal="left" vertical="center" wrapText="1"/>
    </xf>
    <xf numFmtId="0" fontId="24" fillId="2" borderId="6" applyAlignment="1" pivotButton="0" quotePrefix="0" xfId="0">
      <alignment horizontal="left" vertical="center" wrapText="1"/>
    </xf>
    <xf numFmtId="0" fontId="28" fillId="2" borderId="37" applyAlignment="1" pivotButton="0" quotePrefix="0" xfId="0">
      <alignment horizontal="left" vertical="center" wrapText="1"/>
    </xf>
    <xf numFmtId="0" fontId="28" fillId="2" borderId="41" applyAlignment="1" pivotButton="0" quotePrefix="0" xfId="0">
      <alignment horizontal="left" vertical="center" wrapText="1"/>
    </xf>
    <xf numFmtId="0" fontId="28" fillId="2" borderId="42" applyAlignment="1" pivotButton="0" quotePrefix="0" xfId="0">
      <alignment horizontal="left" vertical="center" wrapText="1"/>
    </xf>
    <xf numFmtId="0" fontId="28" fillId="2" borderId="1" applyAlignment="1" pivotButton="0" quotePrefix="0" xfId="0">
      <alignment horizontal="left" vertical="center" wrapText="1"/>
    </xf>
    <xf numFmtId="0" fontId="28" fillId="2" borderId="35" applyAlignment="1" pivotButton="0" quotePrefix="0" xfId="0">
      <alignment horizontal="center" vertical="center" wrapText="1"/>
    </xf>
    <xf numFmtId="0" fontId="28" fillId="2" borderId="36" applyAlignment="1" pivotButton="0" quotePrefix="0" xfId="0">
      <alignment horizontal="center" vertical="center" wrapText="1"/>
    </xf>
    <xf numFmtId="0" fontId="28" fillId="2" borderId="51" applyAlignment="1" pivotButton="0" quotePrefix="0" xfId="0">
      <alignment horizontal="center" vertical="center" wrapText="1"/>
    </xf>
    <xf numFmtId="0" fontId="28" fillId="2" borderId="41" applyAlignment="1" pivotButton="0" quotePrefix="0" xfId="0">
      <alignment horizontal="center" vertical="center" wrapText="1"/>
    </xf>
    <xf numFmtId="0" fontId="28" fillId="2" borderId="0" applyAlignment="1" pivotButton="0" quotePrefix="0" xfId="0">
      <alignment horizontal="center" vertical="center" wrapText="1"/>
    </xf>
    <xf numFmtId="0" fontId="28" fillId="2" borderId="20" applyAlignment="1" pivotButton="0" quotePrefix="0" xfId="0">
      <alignment horizontal="center" vertical="center" wrapText="1"/>
    </xf>
    <xf numFmtId="0" fontId="28" fillId="2" borderId="38" applyAlignment="1" pivotButton="0" quotePrefix="0" xfId="0">
      <alignment horizontal="center" vertical="center" wrapText="1"/>
    </xf>
    <xf numFmtId="0" fontId="28" fillId="2" borderId="39" applyAlignment="1" pivotButton="0" quotePrefix="0" xfId="0">
      <alignment horizontal="center" vertical="center" wrapText="1"/>
    </xf>
    <xf numFmtId="0" fontId="28" fillId="2" borderId="53" applyAlignment="1" pivotButton="0" quotePrefix="0" xfId="0">
      <alignment horizontal="center" vertical="center" wrapText="1"/>
    </xf>
    <xf numFmtId="0" fontId="26" fillId="2" borderId="41" applyAlignment="1" pivotButton="0" quotePrefix="0" xfId="0">
      <alignment horizontal="left" vertical="center" wrapText="1"/>
    </xf>
    <xf numFmtId="0" fontId="26" fillId="2" borderId="38" applyAlignment="1" pivotButton="0" quotePrefix="0" xfId="0">
      <alignment horizontal="left" vertical="center" wrapText="1"/>
    </xf>
    <xf numFmtId="0" fontId="26" fillId="2" borderId="39" applyAlignment="1" pivotButton="0" quotePrefix="0" xfId="0">
      <alignment horizontal="left" vertical="center" wrapText="1"/>
    </xf>
    <xf numFmtId="0" fontId="24" fillId="2" borderId="3" applyAlignment="1" pivotButton="0" quotePrefix="0" xfId="0">
      <alignment horizontal="left" vertical="center" wrapText="1"/>
    </xf>
    <xf numFmtId="0" fontId="26" fillId="2" borderId="0" applyAlignment="1" pivotButton="0" quotePrefix="0" xfId="0">
      <alignment horizontal="center" vertical="center" wrapText="1"/>
    </xf>
    <xf numFmtId="0" fontId="26" fillId="2" borderId="20" applyAlignment="1" pivotButton="0" quotePrefix="0" xfId="0">
      <alignment horizontal="center" vertical="center" wrapText="1"/>
    </xf>
    <xf numFmtId="0" fontId="26" fillId="2" borderId="39" applyAlignment="1" pivotButton="0" quotePrefix="0" xfId="0">
      <alignment horizontal="center" vertical="center" wrapText="1"/>
    </xf>
    <xf numFmtId="0" fontId="26" fillId="2" borderId="53" applyAlignment="1" pivotButton="0" quotePrefix="0" xfId="0">
      <alignment horizontal="center" vertical="center" wrapText="1"/>
    </xf>
    <xf numFmtId="0" fontId="28" fillId="2" borderId="10" applyAlignment="1" pivotButton="0" quotePrefix="0" xfId="0">
      <alignment horizontal="left" vertical="center" wrapText="1"/>
    </xf>
    <xf numFmtId="0" fontId="28" fillId="2" borderId="11" applyAlignment="1" pivotButton="0" quotePrefix="0" xfId="0">
      <alignment horizontal="left" vertical="center" wrapText="1"/>
    </xf>
    <xf numFmtId="0" fontId="28" fillId="2" borderId="6" applyAlignment="1" pivotButton="0" quotePrefix="0" xfId="0">
      <alignment horizontal="left" vertical="center" wrapText="1"/>
    </xf>
    <xf numFmtId="0" fontId="24" fillId="2" borderId="21" applyAlignment="1" pivotButton="0" quotePrefix="0" xfId="0">
      <alignment horizontal="left" vertical="center" wrapText="1"/>
    </xf>
    <xf numFmtId="0" fontId="28" fillId="2" borderId="7" applyAlignment="1" pivotButton="0" quotePrefix="0" xfId="0">
      <alignment horizontal="left" vertical="center" wrapText="1"/>
    </xf>
    <xf numFmtId="0" fontId="28" fillId="2" borderId="8" applyAlignment="1" pivotButton="0" quotePrefix="0" xfId="0">
      <alignment horizontal="left" vertical="center" wrapText="1"/>
    </xf>
    <xf numFmtId="0" fontId="28" fillId="2" borderId="9" applyAlignment="1" pivotButton="0" quotePrefix="0" xfId="0">
      <alignment horizontal="left" vertical="center" wrapText="1"/>
    </xf>
    <xf numFmtId="0" fontId="28" fillId="2" borderId="2" applyAlignment="1" pivotButton="0" quotePrefix="0" xfId="0">
      <alignment horizontal="left" vertical="center" wrapText="1"/>
    </xf>
    <xf numFmtId="0" fontId="28" fillId="2" borderId="3" applyAlignment="1" pivotButton="0" quotePrefix="0" xfId="0">
      <alignment horizontal="left" vertical="center" wrapText="1"/>
    </xf>
    <xf numFmtId="0" fontId="24" fillId="2" borderId="41" applyAlignment="1" pivotButton="0" quotePrefix="0" xfId="0">
      <alignment horizontal="center" vertical="center" wrapText="1"/>
    </xf>
    <xf numFmtId="0" fontId="24" fillId="2" borderId="0" applyAlignment="1" pivotButton="0" quotePrefix="0" xfId="0">
      <alignment horizontal="center" vertical="center" wrapText="1"/>
    </xf>
    <xf numFmtId="0" fontId="24" fillId="2" borderId="42" applyAlignment="1" pivotButton="0" quotePrefix="0" xfId="0">
      <alignment horizontal="center" vertical="center" wrapText="1"/>
    </xf>
    <xf numFmtId="0" fontId="28" fillId="2" borderId="60" applyAlignment="1" pivotButton="0" quotePrefix="0" xfId="0">
      <alignment horizontal="center" vertical="center" wrapText="1"/>
    </xf>
    <xf numFmtId="0" fontId="28" fillId="2" borderId="2" applyAlignment="1" pivotButton="0" quotePrefix="0" xfId="0">
      <alignment horizontal="center" vertical="center" wrapText="1"/>
    </xf>
    <xf numFmtId="0" fontId="28" fillId="2" borderId="61" applyAlignment="1" pivotButton="0" quotePrefix="0" xfId="0">
      <alignment horizontal="center" vertical="center" wrapText="1"/>
    </xf>
    <xf numFmtId="0" fontId="24" fillId="2" borderId="12" applyAlignment="1" pivotButton="0" quotePrefix="0" xfId="0">
      <alignment horizontal="left" vertical="center" wrapText="1"/>
    </xf>
    <xf numFmtId="0" fontId="24" fillId="2" borderId="13" applyAlignment="1" pivotButton="0" quotePrefix="0" xfId="0">
      <alignment horizontal="left" vertical="center" wrapText="1"/>
    </xf>
    <xf numFmtId="0" fontId="24" fillId="2" borderId="14" applyAlignment="1" pivotButton="0" quotePrefix="0" xfId="0">
      <alignment horizontal="left" vertical="center" wrapText="1"/>
    </xf>
    <xf numFmtId="0" fontId="25" fillId="2" borderId="15" applyAlignment="1" pivotButton="0" quotePrefix="0" xfId="0">
      <alignment horizontal="center" vertical="center" wrapText="1"/>
    </xf>
    <xf numFmtId="0" fontId="25" fillId="2" borderId="16" applyAlignment="1" pivotButton="0" quotePrefix="0" xfId="0">
      <alignment horizontal="center" vertical="center" wrapText="1"/>
    </xf>
    <xf numFmtId="0" fontId="25" fillId="2" borderId="13" applyAlignment="1" pivotButton="0" quotePrefix="0" xfId="0">
      <alignment horizontal="center" vertical="center" wrapText="1"/>
    </xf>
    <xf numFmtId="0" fontId="26" fillId="2" borderId="50" applyAlignment="1" pivotButton="0" quotePrefix="0" xfId="0">
      <alignment horizontal="center" vertical="center" wrapText="1"/>
    </xf>
    <xf numFmtId="0" fontId="26" fillId="2" borderId="13" applyAlignment="1" pivotButton="0" quotePrefix="0" xfId="0">
      <alignment horizontal="center" vertical="center" wrapText="1"/>
    </xf>
    <xf numFmtId="0" fontId="26" fillId="2" borderId="18" applyAlignment="1" pivotButton="0" quotePrefix="0" xfId="0">
      <alignment horizontal="center" vertical="center" wrapText="1"/>
    </xf>
    <xf numFmtId="0" fontId="26" fillId="2" borderId="35" applyAlignment="1" pivotButton="0" quotePrefix="0" xfId="0">
      <alignment horizontal="left" vertical="center" wrapText="1"/>
    </xf>
    <xf numFmtId="0" fontId="24" fillId="2" borderId="37" applyAlignment="1" pivotButton="0" quotePrefix="0" xfId="0">
      <alignment horizontal="left" vertical="center" wrapText="1"/>
    </xf>
    <xf numFmtId="0" fontId="26" fillId="2" borderId="35" applyAlignment="1" pivotButton="0" quotePrefix="0" xfId="4">
      <alignment horizontal="center" vertical="center" wrapText="1"/>
    </xf>
    <xf numFmtId="0" fontId="26" fillId="2" borderId="36" applyAlignment="1" pivotButton="0" quotePrefix="0" xfId="4">
      <alignment horizontal="center" vertical="center" wrapText="1"/>
    </xf>
    <xf numFmtId="0" fontId="26" fillId="2" borderId="51" applyAlignment="1" pivotButton="0" quotePrefix="0" xfId="4">
      <alignment horizontal="center" vertical="center" wrapText="1"/>
    </xf>
    <xf numFmtId="0" fontId="26" fillId="2" borderId="41" applyAlignment="1" pivotButton="0" quotePrefix="0" xfId="4">
      <alignment horizontal="center" vertical="center" wrapText="1"/>
    </xf>
    <xf numFmtId="0" fontId="26" fillId="2" borderId="0" applyAlignment="1" pivotButton="0" quotePrefix="0" xfId="4">
      <alignment horizontal="center" vertical="center" wrapText="1"/>
    </xf>
    <xf numFmtId="0" fontId="26" fillId="2" borderId="20" applyAlignment="1" pivotButton="0" quotePrefix="0" xfId="4">
      <alignment horizontal="center" vertical="center" wrapText="1"/>
    </xf>
    <xf numFmtId="0" fontId="26" fillId="2" borderId="38" applyAlignment="1" pivotButton="0" quotePrefix="0" xfId="4">
      <alignment horizontal="center" vertical="center" wrapText="1"/>
    </xf>
    <xf numFmtId="0" fontId="26" fillId="2" borderId="39" applyAlignment="1" pivotButton="0" quotePrefix="0" xfId="4">
      <alignment horizontal="center" vertical="center" wrapText="1"/>
    </xf>
    <xf numFmtId="0" fontId="26" fillId="2" borderId="53" applyAlignment="1" pivotButton="0" quotePrefix="0" xfId="4">
      <alignment horizontal="center" vertical="center" wrapText="1"/>
    </xf>
    <xf numFmtId="0" fontId="26" fillId="2" borderId="52" applyAlignment="1" pivotButton="0" quotePrefix="0" xfId="0">
      <alignment horizontal="left" vertical="center" wrapText="1"/>
    </xf>
    <xf numFmtId="0" fontId="24" fillId="2" borderId="42" applyAlignment="1" pivotButton="0" quotePrefix="0" xfId="0">
      <alignment horizontal="left" vertical="center" wrapText="1"/>
    </xf>
    <xf numFmtId="0" fontId="24" fillId="2" borderId="54" applyAlignment="1" pivotButton="0" quotePrefix="0" xfId="0">
      <alignment horizontal="left" vertical="center" wrapText="1"/>
    </xf>
    <xf numFmtId="0" fontId="24" fillId="2" borderId="40" applyAlignment="1" pivotButton="0" quotePrefix="0" xfId="0">
      <alignment horizontal="left" vertical="center" wrapText="1"/>
    </xf>
    <xf numFmtId="1" fontId="24" fillId="2" borderId="0" applyAlignment="1" pivotButton="0" quotePrefix="1" xfId="0">
      <alignment horizontal="left" vertical="center" wrapText="1"/>
    </xf>
    <xf numFmtId="1" fontId="24" fillId="2" borderId="0" applyAlignment="1" pivotButton="0" quotePrefix="0" xfId="0">
      <alignment horizontal="left" vertical="center" wrapText="1"/>
    </xf>
    <xf numFmtId="0" fontId="26" fillId="2" borderId="42" applyAlignment="1" pivotButton="0" quotePrefix="0" xfId="0">
      <alignment horizontal="left" vertical="center" wrapText="1"/>
    </xf>
    <xf numFmtId="0" fontId="26" fillId="2" borderId="40" applyAlignment="1" pivotButton="0" quotePrefix="0" xfId="0">
      <alignment horizontal="left" vertical="center" wrapText="1"/>
    </xf>
    <xf numFmtId="0" fontId="26" fillId="2" borderId="21" applyAlignment="1" pivotButton="0" quotePrefix="0" xfId="4">
      <alignment horizontal="left" vertical="top" wrapText="1"/>
    </xf>
    <xf numFmtId="0" fontId="24" fillId="2" borderId="2" applyAlignment="1" pivotButton="0" quotePrefix="0" xfId="4">
      <alignment horizontal="left" vertical="top" wrapText="1"/>
    </xf>
    <xf numFmtId="176" fontId="26" fillId="2" borderId="33" applyAlignment="1" pivotButton="0" quotePrefix="0" xfId="1">
      <alignment horizontal="right" vertical="top" wrapText="1" indent="1"/>
    </xf>
    <xf numFmtId="0" fontId="28" fillId="0" borderId="1" applyAlignment="1" pivotButton="0" quotePrefix="0" xfId="4">
      <alignment horizontal="left" vertical="center" wrapText="1" indent="1"/>
    </xf>
    <xf numFmtId="0" fontId="28" fillId="0" borderId="2" applyAlignment="1" pivotButton="0" quotePrefix="0" xfId="4">
      <alignment horizontal="left" vertical="center" wrapText="1" indent="1"/>
    </xf>
    <xf numFmtId="0" fontId="26" fillId="0" borderId="2" applyAlignment="1" pivotButton="0" quotePrefix="0" xfId="4">
      <alignment horizontal="left" vertical="center" wrapText="1"/>
    </xf>
    <xf numFmtId="0" fontId="26" fillId="0" borderId="3" applyAlignment="1" pivotButton="0" quotePrefix="0" xfId="4">
      <alignment horizontal="left" vertical="center" wrapText="1"/>
    </xf>
    <xf numFmtId="0" fontId="26" fillId="2" borderId="2" applyAlignment="1" pivotButton="0" quotePrefix="0" xfId="4">
      <alignment horizontal="center" vertical="top" wrapText="1"/>
    </xf>
    <xf numFmtId="0" fontId="26" fillId="2" borderId="3" applyAlignment="1" pivotButton="0" quotePrefix="0" xfId="4">
      <alignment horizontal="center" vertical="top" wrapText="1"/>
    </xf>
    <xf numFmtId="0" fontId="29" fillId="0" borderId="33" applyAlignment="1" pivotButton="0" quotePrefix="0" xfId="4">
      <alignment horizontal="center" vertical="top"/>
    </xf>
    <xf numFmtId="0" fontId="29" fillId="0" borderId="46" applyAlignment="1" pivotButton="0" quotePrefix="0" xfId="4">
      <alignment horizontal="center" vertical="top"/>
    </xf>
    <xf numFmtId="0" fontId="24" fillId="0" borderId="10" applyAlignment="1" pivotButton="0" quotePrefix="0" xfId="4">
      <alignment horizontal="center" vertical="center" wrapText="1"/>
    </xf>
    <xf numFmtId="0" fontId="24" fillId="0" borderId="0" applyAlignment="1" pivotButton="0" quotePrefix="0" xfId="4">
      <alignment horizontal="center" vertical="center" wrapText="1"/>
    </xf>
    <xf numFmtId="0" fontId="24" fillId="0" borderId="11" applyAlignment="1" pivotButton="0" quotePrefix="0" xfId="4">
      <alignment horizontal="center" vertical="center" wrapText="1"/>
    </xf>
    <xf numFmtId="0" fontId="24" fillId="0" borderId="39" applyAlignment="1" pivotButton="0" quotePrefix="0" xfId="4">
      <alignment horizontal="center" vertical="center" wrapText="1"/>
    </xf>
    <xf numFmtId="0" fontId="24" fillId="0" borderId="63" applyAlignment="1" pivotButton="0" quotePrefix="0" xfId="4">
      <alignment horizontal="center" vertical="center" wrapText="1"/>
    </xf>
    <xf numFmtId="0" fontId="29" fillId="0" borderId="41" applyAlignment="1" pivotButton="0" quotePrefix="0" xfId="4">
      <alignment horizontal="center" vertical="top" wrapText="1"/>
    </xf>
    <xf numFmtId="0" fontId="29" fillId="0" borderId="0" applyAlignment="1" pivotButton="0" quotePrefix="0" xfId="4">
      <alignment horizontal="center" vertical="top" wrapText="1"/>
    </xf>
    <xf numFmtId="0" fontId="29" fillId="0" borderId="11" applyAlignment="1" pivotButton="0" quotePrefix="0" xfId="4">
      <alignment horizontal="center" vertical="top" wrapText="1"/>
    </xf>
    <xf numFmtId="0" fontId="29" fillId="0" borderId="38" applyAlignment="1" pivotButton="0" quotePrefix="0" xfId="4">
      <alignment horizontal="center" vertical="top" wrapText="1"/>
    </xf>
    <xf numFmtId="0" fontId="29" fillId="0" borderId="39" applyAlignment="1" pivotButton="0" quotePrefix="0" xfId="4">
      <alignment horizontal="center" vertical="top" wrapText="1"/>
    </xf>
    <xf numFmtId="0" fontId="29" fillId="0" borderId="63" applyAlignment="1" pivotButton="0" quotePrefix="0" xfId="4">
      <alignment horizontal="center" vertical="top" wrapText="1"/>
    </xf>
    <xf numFmtId="0" fontId="26" fillId="2" borderId="46" applyAlignment="1" pivotButton="0" quotePrefix="0" xfId="4">
      <alignment horizontal="center" vertical="top" wrapText="1"/>
    </xf>
    <xf numFmtId="0" fontId="26" fillId="2" borderId="44" applyAlignment="1" pivotButton="0" quotePrefix="0" xfId="4">
      <alignment horizontal="center" vertical="top" wrapText="1"/>
    </xf>
    <xf numFmtId="0" fontId="24" fillId="2" borderId="0" applyAlignment="1" pivotButton="0" quotePrefix="0" xfId="4">
      <alignment horizontal="center" vertical="top" wrapText="1"/>
    </xf>
    <xf numFmtId="0" fontId="24" fillId="2" borderId="42" applyAlignment="1" pivotButton="0" quotePrefix="0" xfId="4">
      <alignment horizontal="center" vertical="top" wrapText="1"/>
    </xf>
    <xf numFmtId="0" fontId="26" fillId="2" borderId="0" applyAlignment="1" pivotButton="0" quotePrefix="0" xfId="4">
      <alignment horizontal="center" vertical="top" wrapText="1"/>
    </xf>
    <xf numFmtId="0" fontId="26" fillId="2" borderId="42" applyAlignment="1" pivotButton="0" quotePrefix="0" xfId="4">
      <alignment horizontal="center" vertical="top" wrapText="1"/>
    </xf>
    <xf numFmtId="0" fontId="26" fillId="2" borderId="0" applyAlignment="1" pivotButton="0" quotePrefix="1" xfId="4">
      <alignment horizontal="center" vertical="top" wrapText="1"/>
    </xf>
    <xf numFmtId="0" fontId="29" fillId="0" borderId="0" applyAlignment="1" pivotButton="0" quotePrefix="0" xfId="4">
      <alignment horizontal="center" wrapText="1"/>
    </xf>
    <xf numFmtId="0" fontId="29" fillId="0" borderId="20" applyAlignment="1" pivotButton="0" quotePrefix="0" xfId="4">
      <alignment horizontal="center" wrapText="1"/>
    </xf>
    <xf numFmtId="0" fontId="24" fillId="0" borderId="36" applyAlignment="1" pivotButton="0" quotePrefix="0" xfId="4">
      <alignment horizontal="center" vertical="center" wrapText="1"/>
    </xf>
    <xf numFmtId="0" fontId="24" fillId="0" borderId="37" applyAlignment="1" pivotButton="0" quotePrefix="0" xfId="4">
      <alignment horizontal="center" vertical="center" wrapText="1"/>
    </xf>
    <xf numFmtId="0" fontId="24" fillId="0" borderId="42" applyAlignment="1" pivotButton="0" quotePrefix="0" xfId="4">
      <alignment horizontal="center" vertical="center" wrapText="1"/>
    </xf>
    <xf numFmtId="0" fontId="24" fillId="0" borderId="40" applyAlignment="1" pivotButton="0" quotePrefix="0" xfId="4">
      <alignment horizontal="center" vertical="center" wrapText="1"/>
    </xf>
    <xf numFmtId="0" fontId="26" fillId="2" borderId="33" applyAlignment="1" pivotButton="0" quotePrefix="0" xfId="4">
      <alignment horizontal="center" vertical="top" wrapText="1"/>
    </xf>
    <xf numFmtId="0" fontId="24" fillId="2" borderId="33" applyAlignment="1" pivotButton="0" quotePrefix="0" xfId="4">
      <alignment horizontal="center" vertical="top" wrapText="1"/>
    </xf>
    <xf numFmtId="0" fontId="24" fillId="2" borderId="46" applyAlignment="1" pivotButton="0" quotePrefix="0" xfId="4">
      <alignment horizontal="center" vertical="top" wrapText="1"/>
    </xf>
    <xf numFmtId="0" fontId="29" fillId="2" borderId="10" applyAlignment="1" pivotButton="0" quotePrefix="0" xfId="4">
      <alignment horizontal="center" vertical="center" wrapText="1"/>
    </xf>
    <xf numFmtId="0" fontId="29" fillId="2" borderId="0" applyAlignment="1" pivotButton="0" quotePrefix="0" xfId="4">
      <alignment horizontal="center" vertical="center" wrapText="1"/>
    </xf>
    <xf numFmtId="0" fontId="29" fillId="2" borderId="11" applyAlignment="1" pivotButton="0" quotePrefix="0" xfId="4">
      <alignment horizontal="center" vertical="center" wrapText="1"/>
    </xf>
    <xf numFmtId="0" fontId="28" fillId="2" borderId="1" applyAlignment="1" pivotButton="0" quotePrefix="0" xfId="4">
      <alignment horizontal="center" vertical="center" wrapText="1"/>
    </xf>
    <xf numFmtId="0" fontId="28" fillId="2" borderId="2" applyAlignment="1" pivotButton="0" quotePrefix="0" xfId="4">
      <alignment horizontal="center" vertical="center" wrapText="1"/>
    </xf>
    <xf numFmtId="0" fontId="28" fillId="2" borderId="3" applyAlignment="1" pivotButton="0" quotePrefix="0" xfId="4">
      <alignment horizontal="center" vertical="center" wrapText="1"/>
    </xf>
    <xf numFmtId="0" fontId="24" fillId="2" borderId="10" applyAlignment="1" pivotButton="0" quotePrefix="0" xfId="4">
      <alignment horizontal="center" vertical="center" wrapText="1"/>
    </xf>
    <xf numFmtId="0" fontId="24" fillId="2" borderId="0" applyAlignment="1" pivotButton="0" quotePrefix="0" xfId="4">
      <alignment horizontal="center" vertical="center" wrapText="1"/>
    </xf>
    <xf numFmtId="0" fontId="24" fillId="2" borderId="11" applyAlignment="1" pivotButton="0" quotePrefix="0" xfId="4">
      <alignment horizontal="center" vertical="center" wrapText="1"/>
    </xf>
    <xf numFmtId="0" fontId="24" fillId="2" borderId="62" applyAlignment="1" pivotButton="0" quotePrefix="0" xfId="4">
      <alignment horizontal="center" vertical="center" wrapText="1"/>
    </xf>
    <xf numFmtId="0" fontId="24" fillId="2" borderId="39" applyAlignment="1" pivotButton="0" quotePrefix="0" xfId="4">
      <alignment horizontal="center" vertical="center" wrapText="1"/>
    </xf>
    <xf numFmtId="0" fontId="24" fillId="2" borderId="63" applyAlignment="1" pivotButton="0" quotePrefix="0" xfId="4">
      <alignment horizontal="center" vertical="center" wrapText="1"/>
    </xf>
    <xf numFmtId="0" fontId="28" fillId="2" borderId="21" applyAlignment="1" pivotButton="0" quotePrefix="0" xfId="4">
      <alignment horizontal="left" wrapText="1"/>
    </xf>
    <xf numFmtId="0" fontId="28" fillId="2" borderId="2" applyAlignment="1" pivotButton="0" quotePrefix="0" xfId="4">
      <alignment horizontal="left" wrapText="1"/>
    </xf>
    <xf numFmtId="0" fontId="28" fillId="2" borderId="61" applyAlignment="1" pivotButton="0" quotePrefix="0" xfId="4">
      <alignment horizontal="left" wrapText="1"/>
    </xf>
    <xf numFmtId="0" fontId="24" fillId="0" borderId="22" applyAlignment="1" pivotButton="0" quotePrefix="0" xfId="4">
      <alignment horizontal="left" vertical="center" wrapText="1"/>
    </xf>
    <xf numFmtId="0" fontId="24" fillId="0" borderId="0" applyAlignment="1" pivotButton="0" quotePrefix="0" xfId="4">
      <alignment horizontal="left" vertical="center" wrapText="1"/>
    </xf>
    <xf numFmtId="0" fontId="24" fillId="0" borderId="11" applyAlignment="1" pivotButton="0" quotePrefix="0" xfId="4">
      <alignment horizontal="left" vertical="center" wrapText="1"/>
    </xf>
    <xf numFmtId="0" fontId="24" fillId="0" borderId="19" applyAlignment="1" pivotButton="0" quotePrefix="0" xfId="4">
      <alignment horizontal="left" vertical="center" wrapText="1"/>
    </xf>
    <xf numFmtId="0" fontId="24" fillId="0" borderId="5" applyAlignment="1" pivotButton="0" quotePrefix="0" xfId="4">
      <alignment horizontal="left" vertical="center" wrapText="1"/>
    </xf>
    <xf numFmtId="0" fontId="24" fillId="0" borderId="6" applyAlignment="1" pivotButton="0" quotePrefix="0" xfId="4">
      <alignment horizontal="left" vertical="center" wrapText="1"/>
    </xf>
    <xf numFmtId="0" fontId="24" fillId="0" borderId="34" applyAlignment="1" pivotButton="0" quotePrefix="0" xfId="4">
      <alignment horizontal="left" vertical="top" wrapText="1"/>
    </xf>
    <xf numFmtId="0" fontId="24" fillId="0" borderId="33" applyAlignment="1" pivotButton="0" quotePrefix="0" xfId="4">
      <alignment horizontal="left" vertical="top" wrapText="1"/>
    </xf>
    <xf numFmtId="0" fontId="26" fillId="0" borderId="33" applyAlignment="1" pivotButton="0" quotePrefix="0" xfId="4">
      <alignment horizontal="left" vertical="top" wrapText="1" indent="1"/>
    </xf>
    <xf numFmtId="9" fontId="24" fillId="0" borderId="46" applyAlignment="1" pivotButton="0" quotePrefix="0" xfId="4">
      <alignment horizontal="center" vertical="top" wrapText="1"/>
    </xf>
    <xf numFmtId="9" fontId="24" fillId="0" borderId="44" applyAlignment="1" pivotButton="0" quotePrefix="0" xfId="4">
      <alignment horizontal="center" vertical="top" wrapText="1"/>
    </xf>
    <xf numFmtId="9" fontId="24" fillId="0" borderId="47" applyAlignment="1" pivotButton="0" quotePrefix="0" xfId="4">
      <alignment horizontal="center" vertical="top" wrapText="1"/>
    </xf>
    <xf numFmtId="167" fontId="24" fillId="0" borderId="46" applyAlignment="1" pivotButton="0" quotePrefix="0" xfId="1">
      <alignment horizontal="center" vertical="top" wrapText="1"/>
    </xf>
    <xf numFmtId="167" fontId="24" fillId="0" borderId="44" applyAlignment="1" pivotButton="0" quotePrefix="0" xfId="1">
      <alignment horizontal="center" vertical="top" wrapText="1"/>
    </xf>
    <xf numFmtId="167" fontId="24" fillId="0" borderId="47" applyAlignment="1" pivotButton="0" quotePrefix="0" xfId="1">
      <alignment horizontal="center" vertical="top" wrapText="1"/>
    </xf>
    <xf numFmtId="9" fontId="24" fillId="0" borderId="33" applyAlignment="1" pivotButton="0" quotePrefix="0" xfId="4">
      <alignment horizontal="right" vertical="top" wrapText="1" indent="1"/>
    </xf>
    <xf numFmtId="176" fontId="26" fillId="0" borderId="33" applyAlignment="1" pivotButton="0" quotePrefix="0" xfId="1">
      <alignment horizontal="right" vertical="top" wrapText="1" indent="1"/>
    </xf>
    <xf numFmtId="9" fontId="26" fillId="0" borderId="33" applyAlignment="1" pivotButton="0" quotePrefix="0" xfId="4">
      <alignment horizontal="right" vertical="top" wrapText="1" indent="1"/>
    </xf>
    <xf numFmtId="0" fontId="26" fillId="0" borderId="33" applyAlignment="1" pivotButton="0" quotePrefix="0" xfId="4">
      <alignment horizontal="right" vertical="top" wrapText="1" indent="1"/>
    </xf>
    <xf numFmtId="0" fontId="28" fillId="5" borderId="7" applyAlignment="1" pivotButton="0" quotePrefix="0" xfId="4">
      <alignment horizontal="left" vertical="center" wrapText="1"/>
    </xf>
    <xf numFmtId="0" fontId="28" fillId="5" borderId="8" applyAlignment="1" pivotButton="0" quotePrefix="0" xfId="4">
      <alignment horizontal="left" vertical="center" wrapText="1"/>
    </xf>
    <xf numFmtId="0" fontId="28" fillId="5" borderId="25" applyAlignment="1" pivotButton="0" quotePrefix="0" xfId="4">
      <alignment horizontal="left" vertical="center" wrapText="1"/>
    </xf>
    <xf numFmtId="0" fontId="27" fillId="2" borderId="0" applyAlignment="1" pivotButton="0" quotePrefix="0" xfId="4">
      <alignment horizontal="left" vertical="top" wrapText="1"/>
    </xf>
    <xf numFmtId="0" fontId="29" fillId="2" borderId="10" applyAlignment="1" pivotButton="0" quotePrefix="0" xfId="4">
      <alignment horizontal="center" wrapText="1"/>
    </xf>
    <xf numFmtId="0" fontId="29" fillId="2" borderId="0" applyAlignment="1" pivotButton="0" quotePrefix="0" xfId="4">
      <alignment horizontal="center" wrapText="1"/>
    </xf>
    <xf numFmtId="0" fontId="29" fillId="2" borderId="11" applyAlignment="1" pivotButton="0" quotePrefix="0" xfId="4">
      <alignment horizontal="center" wrapText="1"/>
    </xf>
    <xf numFmtId="0" fontId="29" fillId="2" borderId="4" applyAlignment="1" pivotButton="0" quotePrefix="0" xfId="4">
      <alignment horizontal="center" wrapText="1"/>
    </xf>
    <xf numFmtId="0" fontId="29" fillId="2" borderId="5" applyAlignment="1" pivotButton="0" quotePrefix="0" xfId="4">
      <alignment horizontal="center" wrapText="1"/>
    </xf>
    <xf numFmtId="0" fontId="29" fillId="2" borderId="6" applyAlignment="1" pivotButton="0" quotePrefix="0" xfId="4">
      <alignment horizontal="center" wrapText="1"/>
    </xf>
    <xf numFmtId="0" fontId="28" fillId="2" borderId="10" applyAlignment="1" pivotButton="0" quotePrefix="0" xfId="4">
      <alignment horizontal="center" wrapText="1"/>
    </xf>
    <xf numFmtId="0" fontId="28" fillId="2" borderId="0" applyAlignment="1" pivotButton="0" quotePrefix="0" xfId="4">
      <alignment horizontal="center" wrapText="1"/>
    </xf>
    <xf numFmtId="0" fontId="28" fillId="2" borderId="11" applyAlignment="1" pivotButton="0" quotePrefix="0" xfId="4">
      <alignment horizontal="center" wrapText="1"/>
    </xf>
    <xf numFmtId="0" fontId="29" fillId="2" borderId="22" applyAlignment="1" pivotButton="0" quotePrefix="0" xfId="4">
      <alignment horizontal="left" wrapText="1"/>
    </xf>
    <xf numFmtId="0" fontId="29" fillId="2" borderId="0" applyAlignment="1" pivotButton="0" quotePrefix="0" xfId="4">
      <alignment horizontal="left" wrapText="1"/>
    </xf>
    <xf numFmtId="0" fontId="29" fillId="2" borderId="42" applyAlignment="1" pivotButton="0" quotePrefix="0" xfId="4">
      <alignment horizontal="left" wrapText="1"/>
    </xf>
    <xf numFmtId="0" fontId="24" fillId="0" borderId="35" applyAlignment="1" pivotButton="0" quotePrefix="0" xfId="4">
      <alignment horizontal="center" vertical="center" wrapText="1"/>
    </xf>
    <xf numFmtId="0" fontId="24" fillId="0" borderId="41" applyAlignment="1" pivotButton="0" quotePrefix="0" xfId="4">
      <alignment horizontal="center" vertical="center" wrapText="1"/>
    </xf>
    <xf numFmtId="0" fontId="24" fillId="0" borderId="38" applyAlignment="1" pivotButton="0" quotePrefix="0" xfId="4">
      <alignment horizontal="center" vertical="center" wrapText="1"/>
    </xf>
    <xf numFmtId="0" fontId="0" fillId="0" borderId="44" pivotButton="0" quotePrefix="0" xfId="0"/>
    <xf numFmtId="0" fontId="0" fillId="0" borderId="47" pivotButton="0" quotePrefix="0" xfId="0"/>
    <xf numFmtId="0" fontId="0" fillId="0" borderId="49" pivotButton="0" quotePrefix="0" xfId="0"/>
    <xf numFmtId="167" fontId="0" fillId="0" borderId="33" applyAlignment="1" pivotButton="0" quotePrefix="0" xfId="6">
      <alignment horizontal="left" vertical="top"/>
    </xf>
    <xf numFmtId="167" fontId="32" fillId="4" borderId="33" pivotButton="0" quotePrefix="0" xfId="5"/>
    <xf numFmtId="167" fontId="21" fillId="0" borderId="0" pivotButton="0" quotePrefix="0" xfId="5"/>
    <xf numFmtId="167" fontId="0" fillId="0" borderId="0" applyAlignment="1" pivotButton="0" quotePrefix="0" xfId="6">
      <alignment horizontal="left" vertical="top"/>
    </xf>
    <xf numFmtId="43" fontId="21" fillId="0" borderId="0" pivotButton="0" quotePrefix="0" xfId="5"/>
    <xf numFmtId="167" fontId="0" fillId="6" borderId="33" applyAlignment="1" pivotButton="0" quotePrefix="0" xfId="6">
      <alignment horizontal="left" vertical="top"/>
    </xf>
    <xf numFmtId="167" fontId="32" fillId="6" borderId="33" pivotButton="0" quotePrefix="0" xfId="5"/>
    <xf numFmtId="167" fontId="37" fillId="0" borderId="0" pivotButton="0" quotePrefix="0" xfId="5"/>
    <xf numFmtId="167" fontId="17" fillId="0" borderId="0" pivotButton="0" quotePrefix="0" xfId="5"/>
    <xf numFmtId="167" fontId="32" fillId="0" borderId="33" applyAlignment="1" pivotButton="0" quotePrefix="0" xfId="6">
      <alignment horizontal="left" vertical="top"/>
    </xf>
    <xf numFmtId="167" fontId="30" fillId="0" borderId="0" applyAlignment="1" pivotButton="0" quotePrefix="0" xfId="6">
      <alignment horizontal="left" vertical="top"/>
    </xf>
    <xf numFmtId="167" fontId="32" fillId="4" borderId="0" pivotButton="0" quotePrefix="0" xfId="5"/>
    <xf numFmtId="167" fontId="38" fillId="4" borderId="0" pivotButton="0" quotePrefix="0" xfId="5"/>
    <xf numFmtId="0" fontId="24" fillId="2" borderId="78" applyAlignment="1" pivotButton="0" quotePrefix="0" xfId="4">
      <alignment horizontal="left" wrapText="1"/>
    </xf>
    <xf numFmtId="0" fontId="0" fillId="0" borderId="13" pivotButton="0" quotePrefix="0" xfId="0"/>
    <xf numFmtId="0" fontId="0" fillId="0" borderId="14" pivotButton="0" quotePrefix="0" xfId="0"/>
    <xf numFmtId="0" fontId="25" fillId="2" borderId="79" applyAlignment="1" pivotButton="0" quotePrefix="0" xfId="4">
      <alignment horizontal="center" vertical="top" wrapText="1"/>
    </xf>
    <xf numFmtId="0" fontId="0" fillId="0" borderId="16" pivotButton="0" quotePrefix="0" xfId="0"/>
    <xf numFmtId="0" fontId="0" fillId="0" borderId="17" pivotButton="0" quotePrefix="0" xfId="0"/>
    <xf numFmtId="0" fontId="26" fillId="2" borderId="79" applyAlignment="1" pivotButton="0" quotePrefix="0" xfId="4">
      <alignment horizontal="left" vertical="top" wrapText="1" indent="8"/>
    </xf>
    <xf numFmtId="0" fontId="0" fillId="0" borderId="19" pivotButton="0" quotePrefix="0" xfId="0"/>
    <xf numFmtId="0" fontId="0" fillId="0" borderId="5" pivotButton="0" quotePrefix="0" xfId="0"/>
    <xf numFmtId="0" fontId="0" fillId="0" borderId="6" pivotButton="0" quotePrefix="0" xfId="0"/>
    <xf numFmtId="0" fontId="26" fillId="2" borderId="48" applyAlignment="1" pivotButton="0" quotePrefix="0" xfId="4">
      <alignment horizontal="left" vertical="top" wrapText="1" indent="2"/>
    </xf>
    <xf numFmtId="0" fontId="0" fillId="0" borderId="36" pivotButton="0" quotePrefix="0" xfId="0"/>
    <xf numFmtId="0" fontId="0" fillId="0" borderId="37" pivotButton="0" quotePrefix="0" xfId="0"/>
    <xf numFmtId="0" fontId="0" fillId="0" borderId="2" pivotButton="0" quotePrefix="0" xfId="0"/>
    <xf numFmtId="0" fontId="0" fillId="0" borderId="3" pivotButton="0" quotePrefix="0" xfId="0"/>
    <xf numFmtId="0" fontId="26" fillId="2" borderId="69" applyAlignment="1" pivotButton="0" quotePrefix="0" xfId="4">
      <alignment horizontal="left" vertical="center" wrapText="1" indent="1"/>
    </xf>
    <xf numFmtId="0" fontId="26" fillId="2" borderId="77" applyAlignment="1" pivotButton="0" quotePrefix="0" xfId="4">
      <alignment horizontal="left" wrapText="1"/>
    </xf>
    <xf numFmtId="0" fontId="26" fillId="2" borderId="57" applyAlignment="1" pivotButton="0" quotePrefix="0" xfId="4">
      <alignment horizontal="left" vertical="top" wrapText="1" indent="2"/>
    </xf>
    <xf numFmtId="0" fontId="0" fillId="0" borderId="42" pivotButton="0" quotePrefix="0" xfId="0"/>
    <xf numFmtId="0" fontId="0" fillId="0" borderId="11" pivotButton="0" quotePrefix="0" xfId="0"/>
    <xf numFmtId="0" fontId="0" fillId="0" borderId="10" pivotButton="0" quotePrefix="0" xfId="0"/>
    <xf numFmtId="0" fontId="0" fillId="0" borderId="22" pivotButton="0" quotePrefix="0" xfId="0"/>
    <xf numFmtId="0" fontId="26" fillId="2" borderId="57" applyAlignment="1" pivotButton="0" quotePrefix="0" xfId="4">
      <alignment horizontal="left" vertical="top" wrapText="1" indent="10"/>
    </xf>
    <xf numFmtId="1" fontId="24" fillId="2" borderId="11" applyAlignment="1" pivotButton="0" quotePrefix="1" xfId="4">
      <alignment horizontal="left" vertical="center" wrapText="1"/>
    </xf>
    <xf numFmtId="0" fontId="26" fillId="2" borderId="49" applyAlignment="1" pivotButton="0" quotePrefix="0" xfId="4">
      <alignment horizontal="left" vertical="top" wrapText="1" indent="10"/>
    </xf>
    <xf numFmtId="0" fontId="0" fillId="0" borderId="4" pivotButton="0" quotePrefix="0" xfId="0"/>
    <xf numFmtId="0" fontId="0" fillId="0" borderId="38" pivotButton="0" quotePrefix="0" xfId="0"/>
    <xf numFmtId="0" fontId="0" fillId="0" borderId="39" pivotButton="0" quotePrefix="0" xfId="0"/>
    <xf numFmtId="0" fontId="0" fillId="0" borderId="40" pivotButton="0" quotePrefix="0" xfId="0"/>
    <xf numFmtId="0" fontId="24" fillId="2" borderId="69" applyAlignment="1" pivotButton="0" quotePrefix="0" xfId="4">
      <alignment horizontal="left" wrapText="1"/>
    </xf>
    <xf numFmtId="0" fontId="26" fillId="2" borderId="69" applyAlignment="1" pivotButton="0" quotePrefix="0" xfId="4">
      <alignment horizontal="left" wrapText="1"/>
    </xf>
    <xf numFmtId="0" fontId="28" fillId="2" borderId="70" applyAlignment="1" pivotButton="0" quotePrefix="0" xfId="4">
      <alignment horizontal="center" wrapText="1"/>
    </xf>
    <xf numFmtId="0" fontId="0" fillId="0" borderId="45" pivotButton="0" quotePrefix="0" xfId="0"/>
    <xf numFmtId="0" fontId="26" fillId="2" borderId="72" applyAlignment="1" pivotButton="0" quotePrefix="0" xfId="4">
      <alignment horizontal="left" vertical="center" wrapText="1"/>
    </xf>
    <xf numFmtId="0" fontId="28" fillId="2" borderId="73" applyAlignment="1" pivotButton="0" quotePrefix="0" xfId="4">
      <alignment horizontal="left" vertical="top" wrapText="1" indent="1"/>
    </xf>
    <xf numFmtId="0" fontId="28" fillId="2" borderId="69" applyAlignment="1" pivotButton="0" quotePrefix="0" xfId="4">
      <alignment horizontal="left" wrapText="1"/>
    </xf>
    <xf numFmtId="0" fontId="26" fillId="2" borderId="74" applyAlignment="1" pivotButton="0" quotePrefix="0" xfId="4">
      <alignment horizontal="left" vertical="top" wrapText="1"/>
    </xf>
    <xf numFmtId="0" fontId="26" fillId="2" borderId="75" applyAlignment="1" pivotButton="0" quotePrefix="0" xfId="4">
      <alignment horizontal="left" vertical="center" wrapText="1"/>
    </xf>
    <xf numFmtId="0" fontId="28" fillId="2" borderId="76" applyAlignment="1" pivotButton="0" quotePrefix="0" xfId="4">
      <alignment horizontal="left" vertical="center" wrapText="1" indent="1"/>
    </xf>
    <xf numFmtId="0" fontId="28" fillId="2" borderId="74" applyAlignment="1" pivotButton="0" quotePrefix="0" xfId="4">
      <alignment horizontal="left" vertical="top" wrapText="1" indent="1"/>
    </xf>
    <xf numFmtId="0" fontId="24" fillId="2" borderId="77" applyAlignment="1" pivotButton="0" quotePrefix="0" xfId="4">
      <alignment horizontal="left" wrapText="1"/>
    </xf>
    <xf numFmtId="0" fontId="28" fillId="2" borderId="69" applyAlignment="1" pivotButton="0" quotePrefix="0" xfId="4">
      <alignment horizontal="left" vertical="top" wrapText="1" indent="1"/>
    </xf>
    <xf numFmtId="0" fontId="0" fillId="0" borderId="8" pivotButton="0" quotePrefix="0" xfId="0"/>
    <xf numFmtId="0" fontId="0" fillId="0" borderId="9" pivotButton="0" quotePrefix="0" xfId="0"/>
    <xf numFmtId="0" fontId="28" fillId="2" borderId="76" applyAlignment="1" pivotButton="0" quotePrefix="0" xfId="4">
      <alignment horizontal="left" vertical="top" wrapText="1" indent="1"/>
    </xf>
    <xf numFmtId="166" fontId="24" fillId="2" borderId="33" applyAlignment="1" pivotButton="0" quotePrefix="0" xfId="4">
      <alignment horizontal="right" vertical="top" wrapText="1" indent="1"/>
    </xf>
    <xf numFmtId="9" fontId="24" fillId="2" borderId="33" applyAlignment="1" pivotButton="0" quotePrefix="0" xfId="4">
      <alignment horizontal="center" vertical="top" wrapText="1"/>
    </xf>
    <xf numFmtId="167" fontId="24" fillId="2" borderId="33" applyAlignment="1" pivotButton="0" quotePrefix="0" xfId="1">
      <alignment horizontal="center" vertical="top" wrapText="1"/>
    </xf>
    <xf numFmtId="0" fontId="24" fillId="2" borderId="68" applyAlignment="1" pivotButton="0" quotePrefix="0" xfId="4">
      <alignment horizontal="left" vertical="top" wrapText="1"/>
    </xf>
    <xf numFmtId="0" fontId="24" fillId="2" borderId="20" applyAlignment="1" pivotButton="0" quotePrefix="0" xfId="4">
      <alignment horizontal="left" vertical="top" wrapText="1"/>
    </xf>
    <xf numFmtId="0" fontId="0" fillId="0" borderId="20" pivotButton="0" quotePrefix="0" xfId="0"/>
    <xf numFmtId="166" fontId="24" fillId="2" borderId="20" applyAlignment="1" pivotButton="0" quotePrefix="0" xfId="4">
      <alignment horizontal="right" vertical="top" wrapText="1"/>
    </xf>
    <xf numFmtId="166" fontId="29" fillId="2" borderId="20" applyAlignment="1" pivotButton="0" quotePrefix="0" xfId="4">
      <alignment horizontal="right" vertical="top" wrapText="1"/>
    </xf>
    <xf numFmtId="0" fontId="26" fillId="2" borderId="64" applyAlignment="1" pivotButton="0" quotePrefix="0" xfId="4">
      <alignment horizontal="left" wrapText="1"/>
    </xf>
    <xf numFmtId="0" fontId="0" fillId="0" borderId="24" pivotButton="0" quotePrefix="0" xfId="0"/>
    <xf numFmtId="166" fontId="27" fillId="2" borderId="0" applyAlignment="1" pivotButton="0" quotePrefix="0" xfId="4">
      <alignment horizontal="left" vertical="top"/>
    </xf>
    <xf numFmtId="0" fontId="28" fillId="2" borderId="65" applyAlignment="1" pivotButton="0" quotePrefix="0" xfId="4">
      <alignment horizontal="left" vertical="center" wrapText="1"/>
    </xf>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6" fillId="2" borderId="66" applyAlignment="1" pivotButton="0" quotePrefix="0" xfId="4">
      <alignment vertical="center" wrapText="1"/>
    </xf>
    <xf numFmtId="0" fontId="0" fillId="0" borderId="30" pivotButton="0" quotePrefix="0" xfId="0"/>
    <xf numFmtId="0" fontId="24" fillId="2" borderId="67" applyAlignment="1" pivotButton="0" quotePrefix="0" xfId="4">
      <alignment horizontal="left" vertical="top" wrapText="1"/>
    </xf>
    <xf numFmtId="0" fontId="0" fillId="0" borderId="31" pivotButton="0" quotePrefix="0" xfId="0"/>
    <xf numFmtId="0" fontId="0" fillId="0" borderId="32" pivotButton="0" quotePrefix="0" xfId="0"/>
    <xf numFmtId="164" fontId="0" fillId="0" borderId="0" pivotButton="0" quotePrefix="0" xfId="0"/>
    <xf numFmtId="168" fontId="32" fillId="0" borderId="0" pivotButton="0" quotePrefix="0" xfId="24"/>
    <xf numFmtId="169" fontId="33" fillId="0" borderId="33" applyAlignment="1" pivotButton="0" quotePrefix="0" xfId="24">
      <alignment horizontal="right"/>
    </xf>
    <xf numFmtId="168" fontId="0" fillId="0" borderId="33" applyAlignment="1" pivotButton="0" quotePrefix="0" xfId="24">
      <alignment horizontal="center"/>
    </xf>
    <xf numFmtId="165" fontId="0" fillId="0" borderId="33" applyAlignment="1" pivotButton="0" quotePrefix="0" xfId="24">
      <alignment horizontal="center"/>
    </xf>
    <xf numFmtId="165" fontId="0" fillId="0" borderId="0" applyAlignment="1" pivotButton="0" quotePrefix="0" xfId="0">
      <alignment horizontal="left" vertical="top"/>
    </xf>
    <xf numFmtId="169" fontId="40" fillId="0" borderId="33" applyAlignment="1" pivotButton="0" quotePrefix="0" xfId="24">
      <alignment horizontal="right"/>
    </xf>
    <xf numFmtId="168" fontId="30" fillId="0" borderId="33" applyAlignment="1" pivotButton="0" quotePrefix="0" xfId="24">
      <alignment horizontal="center"/>
    </xf>
    <xf numFmtId="169" fontId="40" fillId="0" borderId="0" applyAlignment="1" pivotButton="0" quotePrefix="0" xfId="24">
      <alignment horizontal="right"/>
    </xf>
    <xf numFmtId="168" fontId="30" fillId="0" borderId="0" applyAlignment="1" pivotButton="0" quotePrefix="0" xfId="24">
      <alignment horizontal="center"/>
    </xf>
    <xf numFmtId="168" fontId="0" fillId="0" borderId="0" applyAlignment="1" pivotButton="0" quotePrefix="0" xfId="0">
      <alignment horizontal="left" vertical="top"/>
    </xf>
    <xf numFmtId="167" fontId="0" fillId="0" borderId="33" pivotButton="0" quotePrefix="0" xfId="1"/>
    <xf numFmtId="165" fontId="32" fillId="0" borderId="0" pivotButton="0" quotePrefix="0" xfId="24"/>
    <xf numFmtId="167" fontId="32" fillId="0" borderId="33" pivotButton="0" quotePrefix="0" xfId="1"/>
    <xf numFmtId="165" fontId="32" fillId="0" borderId="36" applyAlignment="1" pivotButton="0" quotePrefix="0" xfId="24">
      <alignment horizontal="center" wrapText="1"/>
    </xf>
    <xf numFmtId="171" fontId="27" fillId="2" borderId="33" applyAlignment="1" pivotButton="0" quotePrefix="0" xfId="0">
      <alignment horizontal="left" vertical="center"/>
    </xf>
    <xf numFmtId="43" fontId="27" fillId="2" borderId="33" applyAlignment="1" pivotButton="0" quotePrefix="0" xfId="1">
      <alignment horizontal="left" vertical="center"/>
    </xf>
    <xf numFmtId="43" fontId="49" fillId="14" borderId="33" applyAlignment="1" pivotButton="0" quotePrefix="0" xfId="1">
      <alignment horizontal="center" wrapText="1"/>
    </xf>
    <xf numFmtId="43" fontId="0" fillId="0" borderId="33" pivotButton="0" quotePrefix="0" xfId="1"/>
    <xf numFmtId="174" fontId="0" fillId="0" borderId="33" pivotButton="0" quotePrefix="0" xfId="0"/>
    <xf numFmtId="43" fontId="0" fillId="0" borderId="33" applyAlignment="1" pivotButton="0" quotePrefix="0" xfId="0">
      <alignment horizontal="left" vertical="top"/>
    </xf>
    <xf numFmtId="0" fontId="24" fillId="2" borderId="81" applyAlignment="1" pivotButton="0" quotePrefix="0" xfId="0">
      <alignment horizontal="left" vertical="center" wrapText="1"/>
    </xf>
    <xf numFmtId="0" fontId="26" fillId="2" borderId="82" applyAlignment="1" pivotButton="0" quotePrefix="0" xfId="0">
      <alignment horizontal="center" vertical="center" wrapText="1"/>
    </xf>
    <xf numFmtId="0" fontId="0" fillId="0" borderId="18" pivotButton="0" quotePrefix="0" xfId="0"/>
    <xf numFmtId="0" fontId="26" fillId="2" borderId="48" applyAlignment="1" pivotButton="0" quotePrefix="0" xfId="0">
      <alignment horizontal="left" vertical="center" wrapText="1"/>
    </xf>
    <xf numFmtId="0" fontId="28" fillId="2" borderId="80" applyAlignment="1" pivotButton="0" quotePrefix="0" xfId="0">
      <alignment horizontal="center" vertical="center" wrapText="1"/>
    </xf>
    <xf numFmtId="0" fontId="0" fillId="0" borderId="61" pivotButton="0" quotePrefix="0" xfId="0"/>
    <xf numFmtId="0" fontId="26" fillId="2" borderId="55" applyAlignment="1" pivotButton="0" quotePrefix="0" xfId="4">
      <alignment horizontal="center" vertical="center" wrapText="1"/>
    </xf>
    <xf numFmtId="0" fontId="0" fillId="0" borderId="51" pivotButton="0" quotePrefix="0" xfId="0"/>
    <xf numFmtId="0" fontId="26" fillId="2" borderId="34" applyAlignment="1" pivotButton="0" quotePrefix="0" xfId="0">
      <alignment horizontal="left" vertical="center" wrapText="1"/>
    </xf>
    <xf numFmtId="0" fontId="26" fillId="2" borderId="57" applyAlignment="1" pivotButton="0" quotePrefix="0" xfId="0">
      <alignment vertical="top" wrapText="1"/>
    </xf>
    <xf numFmtId="0" fontId="24" fillId="2" borderId="57" applyAlignment="1" pivotButton="0" quotePrefix="0" xfId="0">
      <alignment horizontal="center" vertical="center" wrapText="1"/>
    </xf>
    <xf numFmtId="0" fontId="0" fillId="0" borderId="41" pivotButton="0" quotePrefix="0" xfId="0"/>
    <xf numFmtId="0" fontId="26" fillId="2" borderId="57" applyAlignment="1" pivotButton="0" quotePrefix="0" xfId="0">
      <alignment horizontal="left" vertical="top" wrapText="1" indent="2"/>
    </xf>
    <xf numFmtId="0" fontId="0" fillId="0" borderId="53" pivotButton="0" quotePrefix="0" xfId="0"/>
    <xf numFmtId="0" fontId="24" fillId="2" borderId="7" applyAlignment="1" pivotButton="0" quotePrefix="0" xfId="0">
      <alignment horizontal="left" vertical="center" wrapText="1"/>
    </xf>
    <xf numFmtId="0" fontId="26" fillId="2" borderId="55" applyAlignment="1" pivotButton="0" quotePrefix="0" xfId="4">
      <alignment horizontal="left" wrapText="1"/>
    </xf>
    <xf numFmtId="0" fontId="0" fillId="0" borderId="54" pivotButton="0" quotePrefix="0" xfId="0"/>
    <xf numFmtId="0" fontId="26" fillId="2" borderId="68" applyAlignment="1" pivotButton="0" quotePrefix="0" xfId="0">
      <alignment horizontal="left" vertical="center" wrapText="1"/>
    </xf>
    <xf numFmtId="0" fontId="28" fillId="2" borderId="48" applyAlignment="1" pivotButton="0" quotePrefix="0" xfId="0">
      <alignment horizontal="left" vertical="center" wrapText="1"/>
    </xf>
    <xf numFmtId="0" fontId="28" fillId="2" borderId="55" applyAlignment="1" pivotButton="0" quotePrefix="0" xfId="0">
      <alignment horizontal="center" vertical="center" wrapText="1"/>
    </xf>
    <xf numFmtId="0" fontId="26" fillId="2" borderId="75" applyAlignment="1" pivotButton="0" quotePrefix="0" xfId="0">
      <alignment horizontal="left" vertical="center" wrapText="1"/>
    </xf>
    <xf numFmtId="0" fontId="28" fillId="2" borderId="74" applyAlignment="1" pivotButton="0" quotePrefix="0" xfId="0">
      <alignment horizontal="left" vertical="center" wrapText="1"/>
    </xf>
    <xf numFmtId="175" fontId="27" fillId="2" borderId="0" applyAlignment="1" pivotButton="0" quotePrefix="0" xfId="0">
      <alignment horizontal="left" vertical="center"/>
    </xf>
    <xf numFmtId="0" fontId="24" fillId="2" borderId="77" applyAlignment="1" pivotButton="0" quotePrefix="0" xfId="0">
      <alignment horizontal="left" vertical="center" wrapText="1"/>
    </xf>
    <xf numFmtId="0" fontId="28" fillId="2" borderId="69" applyAlignment="1" pivotButton="0" quotePrefix="0" xfId="0">
      <alignment horizontal="left" vertical="center" wrapText="1"/>
    </xf>
    <xf numFmtId="0" fontId="28" fillId="2" borderId="76" applyAlignment="1" pivotButton="0" quotePrefix="0" xfId="0">
      <alignment horizontal="left" vertical="center" wrapText="1"/>
    </xf>
    <xf numFmtId="171" fontId="27" fillId="2" borderId="0" applyAlignment="1" pivotButton="0" quotePrefix="0" xfId="0">
      <alignment horizontal="center" vertical="center"/>
    </xf>
    <xf numFmtId="172" fontId="24" fillId="2" borderId="33" applyAlignment="1" pivotButton="0" quotePrefix="0" xfId="1">
      <alignment horizontal="right" vertical="center" wrapText="1"/>
    </xf>
    <xf numFmtId="171" fontId="24" fillId="2" borderId="55" applyAlignment="1" pivotButton="0" quotePrefix="0" xfId="4">
      <alignment horizontal="left" vertical="center"/>
    </xf>
    <xf numFmtId="171" fontId="27" fillId="2" borderId="0" applyAlignment="1" pivotButton="0" quotePrefix="0" xfId="4">
      <alignment horizontal="center" vertical="center"/>
    </xf>
    <xf numFmtId="171" fontId="24" fillId="2" borderId="56" applyAlignment="1" pivotButton="0" quotePrefix="0" xfId="0">
      <alignment vertical="center" wrapText="1"/>
    </xf>
    <xf numFmtId="170" fontId="27" fillId="2" borderId="0" applyAlignment="1" pivotButton="0" quotePrefix="0" xfId="4">
      <alignment horizontal="left" vertical="center"/>
    </xf>
    <xf numFmtId="170" fontId="24" fillId="2" borderId="0" applyAlignment="1" pivotButton="0" quotePrefix="0" xfId="26">
      <alignment vertical="center" wrapText="1"/>
    </xf>
    <xf numFmtId="172" fontId="24" fillId="2" borderId="57" applyAlignment="1" pivotButton="0" quotePrefix="0" xfId="1">
      <alignment vertical="center" wrapText="1"/>
    </xf>
    <xf numFmtId="171" fontId="24" fillId="2" borderId="58" applyAlignment="1" pivotButton="0" quotePrefix="0" xfId="4">
      <alignment vertical="center" wrapText="1"/>
    </xf>
    <xf numFmtId="171" fontId="27" fillId="2" borderId="0" applyAlignment="1" pivotButton="0" quotePrefix="0" xfId="4">
      <alignment horizontal="left" vertical="center"/>
    </xf>
    <xf numFmtId="171" fontId="42" fillId="0" borderId="0" applyAlignment="1" pivotButton="0" quotePrefix="0" xfId="0">
      <alignment horizontal="left" vertical="center"/>
    </xf>
    <xf numFmtId="171" fontId="27" fillId="2" borderId="0" applyAlignment="1" pivotButton="0" quotePrefix="0" xfId="0">
      <alignment horizontal="left" vertical="center"/>
    </xf>
    <xf numFmtId="42" fontId="24" fillId="2" borderId="0" applyAlignment="1" pivotButton="0" quotePrefix="0" xfId="0">
      <alignment vertical="center" wrapText="1"/>
    </xf>
    <xf numFmtId="43" fontId="24" fillId="2" borderId="57" applyAlignment="1" pivotButton="0" quotePrefix="0" xfId="1">
      <alignment vertical="center" wrapText="1"/>
    </xf>
    <xf numFmtId="171" fontId="29" fillId="2" borderId="58" applyAlignment="1" pivotButton="0" quotePrefix="0" xfId="26">
      <alignment vertical="center" wrapText="1"/>
    </xf>
    <xf numFmtId="170" fontId="29" fillId="2" borderId="0" applyAlignment="1" pivotButton="0" quotePrefix="0" xfId="26">
      <alignment vertical="center" wrapText="1"/>
    </xf>
    <xf numFmtId="172" fontId="29" fillId="2" borderId="57" applyAlignment="1" pivotButton="0" quotePrefix="0" xfId="1">
      <alignment vertical="center" wrapText="1"/>
    </xf>
    <xf numFmtId="171" fontId="24" fillId="2" borderId="58" applyAlignment="1" pivotButton="0" quotePrefix="0" xfId="26">
      <alignment vertical="center" wrapText="1"/>
    </xf>
    <xf numFmtId="173" fontId="27" fillId="2" borderId="0" applyAlignment="1" pivotButton="0" quotePrefix="0" xfId="4">
      <alignment horizontal="left" vertical="center"/>
    </xf>
    <xf numFmtId="0" fontId="26" fillId="2" borderId="64" applyAlignment="1" pivotButton="0" quotePrefix="0" xfId="0">
      <alignment horizontal="left" vertical="center" wrapText="1"/>
    </xf>
    <xf numFmtId="172" fontId="24" fillId="2" borderId="49" applyAlignment="1" pivotButton="0" quotePrefix="0" xfId="1">
      <alignment vertical="center" wrapText="1"/>
    </xf>
    <xf numFmtId="166" fontId="24" fillId="2" borderId="59" applyAlignment="1" pivotButton="0" quotePrefix="0" xfId="0">
      <alignment vertical="center" wrapText="1"/>
    </xf>
    <xf numFmtId="0" fontId="28" fillId="2" borderId="83" applyAlignment="1" pivotButton="0" quotePrefix="0" xfId="0">
      <alignment horizontal="left" vertical="center" wrapText="1"/>
    </xf>
    <xf numFmtId="0" fontId="26" fillId="2" borderId="66" applyAlignment="1" pivotButton="0" quotePrefix="0" xfId="0">
      <alignment vertical="center" wrapText="1"/>
    </xf>
    <xf numFmtId="0" fontId="24" fillId="2" borderId="67" applyAlignment="1" pivotButton="0" quotePrefix="0" xfId="0">
      <alignment horizontal="left" vertical="center" wrapText="1"/>
    </xf>
    <xf numFmtId="0" fontId="26" fillId="2" borderId="75" applyAlignment="1" pivotButton="0" quotePrefix="0" xfId="4">
      <alignment horizontal="left" vertical="top" wrapText="1"/>
    </xf>
    <xf numFmtId="176" fontId="26" fillId="2" borderId="33" applyAlignment="1" pivotButton="0" quotePrefix="0" xfId="1">
      <alignment horizontal="right" vertical="top" wrapText="1" indent="1"/>
    </xf>
    <xf numFmtId="0" fontId="29" fillId="0" borderId="87" applyAlignment="1" pivotButton="0" quotePrefix="0" xfId="4">
      <alignment horizontal="center" vertical="top" wrapText="1"/>
    </xf>
    <xf numFmtId="0" fontId="24" fillId="0" borderId="86" applyAlignment="1" pivotButton="0" quotePrefix="0" xfId="4">
      <alignment horizontal="center" vertical="center" wrapText="1"/>
    </xf>
    <xf numFmtId="0" fontId="0" fillId="0" borderId="63" pivotButton="0" quotePrefix="0" xfId="0"/>
    <xf numFmtId="0" fontId="0" fillId="0" borderId="62" pivotButton="0" quotePrefix="0" xfId="0"/>
    <xf numFmtId="0" fontId="29" fillId="2" borderId="84" applyAlignment="1" pivotButton="0" quotePrefix="0" xfId="4">
      <alignment horizontal="left" wrapText="1"/>
    </xf>
    <xf numFmtId="0" fontId="24" fillId="0" borderId="46" applyAlignment="1" pivotButton="0" quotePrefix="0" xfId="4">
      <alignment horizontal="center" vertical="center" wrapText="1"/>
    </xf>
    <xf numFmtId="0" fontId="28" fillId="2" borderId="85" applyAlignment="1" pivotButton="0" quotePrefix="0" xfId="4">
      <alignment horizontal="left" wrapText="1"/>
    </xf>
    <xf numFmtId="0" fontId="28" fillId="2" borderId="73" applyAlignment="1" pivotButton="0" quotePrefix="0" xfId="4">
      <alignment horizontal="center" wrapText="1"/>
    </xf>
    <xf numFmtId="0" fontId="29" fillId="2" borderId="73" applyAlignment="1" pivotButton="0" quotePrefix="0" xfId="4">
      <alignment horizontal="center" wrapText="1"/>
    </xf>
    <xf numFmtId="0" fontId="29" fillId="2" borderId="74" applyAlignment="1" pivotButton="0" quotePrefix="0" xfId="4">
      <alignment horizontal="center" wrapText="1"/>
    </xf>
    <xf numFmtId="0" fontId="24" fillId="0" borderId="68" applyAlignment="1" pivotButton="0" quotePrefix="0" xfId="4">
      <alignment horizontal="left" vertical="center" wrapText="1"/>
    </xf>
    <xf numFmtId="0" fontId="28" fillId="2" borderId="76" applyAlignment="1" pivotButton="0" quotePrefix="0" xfId="4">
      <alignment horizontal="center" vertical="center" wrapText="1"/>
    </xf>
    <xf numFmtId="0" fontId="24" fillId="2" borderId="86" applyAlignment="1" pivotButton="0" quotePrefix="0" xfId="4">
      <alignment horizontal="center" vertical="center" wrapText="1"/>
    </xf>
    <xf numFmtId="166" fontId="24" fillId="0" borderId="33" applyAlignment="1" pivotButton="0" quotePrefix="0" xfId="4">
      <alignment horizontal="right" vertical="top" wrapText="1" indent="1"/>
    </xf>
    <xf numFmtId="9" fontId="24" fillId="0" borderId="33" applyAlignment="1" pivotButton="0" quotePrefix="0" xfId="4">
      <alignment horizontal="center" vertical="top" wrapText="1"/>
    </xf>
    <xf numFmtId="167" fontId="24" fillId="0" borderId="33" applyAlignment="1" pivotButton="0" quotePrefix="0" xfId="1">
      <alignment horizontal="center" vertical="top" wrapText="1"/>
    </xf>
    <xf numFmtId="176" fontId="26" fillId="0" borderId="33" applyAlignment="1" pivotButton="0" quotePrefix="0" xfId="1">
      <alignment horizontal="right" vertical="top" wrapText="1" indent="1"/>
    </xf>
    <xf numFmtId="0" fontId="28" fillId="5" borderId="65" applyAlignment="1" pivotButton="0" quotePrefix="0" xfId="4">
      <alignment horizontal="left" vertical="center" wrapText="1"/>
    </xf>
  </cellXfs>
  <cellStyles count="30">
    <cellStyle name="Normal" xfId="0" builtinId="0"/>
    <cellStyle name="Comma" xfId="1" builtinId="3"/>
    <cellStyle name="Good" xfId="2" builtinId="26"/>
    <cellStyle name="Comma 4" xfId="3"/>
    <cellStyle name="Normal 2" xfId="4"/>
    <cellStyle name="Normal 3" xfId="5"/>
    <cellStyle name="Comma 2" xfId="6"/>
    <cellStyle name="Comma 2 3" xfId="7"/>
    <cellStyle name="Comma 4 2" xfId="8"/>
    <cellStyle name="Normal 3 2" xfId="9"/>
    <cellStyle name="Comma 2 2" xfId="10"/>
    <cellStyle name="Normal 4" xfId="11"/>
    <cellStyle name="Comma 3" xfId="12"/>
    <cellStyle name="Percent 2" xfId="13"/>
    <cellStyle name="Normal 2 2" xfId="14"/>
    <cellStyle name="Normal 2 2 2" xfId="15"/>
    <cellStyle name="Percent 2 2" xfId="16"/>
    <cellStyle name="Normal 5" xfId="17"/>
    <cellStyle name="Currency 2" xfId="18"/>
    <cellStyle name="Comma 5" xfId="19"/>
    <cellStyle name="Normal 6" xfId="20"/>
    <cellStyle name="Comma 6" xfId="21"/>
    <cellStyle name="Normal 7" xfId="22"/>
    <cellStyle name="Comma 7" xfId="23"/>
    <cellStyle name="Comma 4 3" xfId="24"/>
    <cellStyle name="Comma 4 2 2" xfId="25"/>
    <cellStyle name="Currency 3" xfId="26"/>
    <cellStyle name="g" xfId="27"/>
    <cellStyle name="Comma 3 2" xfId="28"/>
    <cellStyle name="Percent" xfId="29" builtinId="5"/>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s>
</file>

<file path=xl/drawings/_rels/drawing10.xml.rels><Relationships xmlns="http://schemas.openxmlformats.org/package/2006/relationships"><Relationship Type="http://schemas.openxmlformats.org/officeDocument/2006/relationships/image" Target="/xl/media/image24.jpeg" Id="rId1"/><Relationship Type="http://schemas.openxmlformats.org/officeDocument/2006/relationships/image" Target="/xl/media/image25.png" Id="rId2"/></Relationships>
</file>

<file path=xl/drawings/_rels/drawing2.xml.rels><Relationships xmlns="http://schemas.openxmlformats.org/package/2006/relationships"><Relationship Type="http://schemas.openxmlformats.org/officeDocument/2006/relationships/image" Target="/xl/media/image5.jpeg" Id="rId1"/><Relationship Type="http://schemas.openxmlformats.org/officeDocument/2006/relationships/image" Target="/xl/media/image6.png" Id="rId2"/><Relationship Type="http://schemas.openxmlformats.org/officeDocument/2006/relationships/image" Target="/xl/media/image7.png" Id="rId3"/></Relationships>
</file>

<file path=xl/drawings/_rels/drawing3.xml.rels><Relationships xmlns="http://schemas.openxmlformats.org/package/2006/relationships"><Relationship Type="http://schemas.openxmlformats.org/officeDocument/2006/relationships/image" Target="/xl/media/image8.png" Id="rId1"/><Relationship Type="http://schemas.openxmlformats.org/officeDocument/2006/relationships/image" Target="/xl/media/image9.png" Id="rId2"/><Relationship Type="http://schemas.openxmlformats.org/officeDocument/2006/relationships/image" Target="/xl/media/image10.png" Id="rId3"/></Relationships>
</file>

<file path=xl/drawings/_rels/drawing4.xml.rels><Relationships xmlns="http://schemas.openxmlformats.org/package/2006/relationships"><Relationship Type="http://schemas.openxmlformats.org/officeDocument/2006/relationships/image" Target="/xl/media/image11.jpeg" Id="rId1"/><Relationship Type="http://schemas.openxmlformats.org/officeDocument/2006/relationships/image" Target="/xl/media/image12.jpeg" Id="rId2"/><Relationship Type="http://schemas.openxmlformats.org/officeDocument/2006/relationships/image" Target="/xl/media/image13.jpeg" Id="rId3"/></Relationships>
</file>

<file path=xl/drawings/_rels/drawing5.xml.rels><Relationships xmlns="http://schemas.openxmlformats.org/package/2006/relationships"><Relationship Type="http://schemas.openxmlformats.org/officeDocument/2006/relationships/image" Target="/xl/media/image14.jpeg" Id="rId1"/><Relationship Type="http://schemas.openxmlformats.org/officeDocument/2006/relationships/image" Target="/xl/media/image15.png" Id="rId2"/></Relationships>
</file>

<file path=xl/drawings/_rels/drawing6.xml.rels><Relationships xmlns="http://schemas.openxmlformats.org/package/2006/relationships"><Relationship Type="http://schemas.openxmlformats.org/officeDocument/2006/relationships/image" Target="/xl/media/image16.jpeg" Id="rId1"/><Relationship Type="http://schemas.openxmlformats.org/officeDocument/2006/relationships/image" Target="/xl/media/image17.png" Id="rId2"/></Relationships>
</file>

<file path=xl/drawings/_rels/drawing7.xml.rels><Relationships xmlns="http://schemas.openxmlformats.org/package/2006/relationships"><Relationship Type="http://schemas.openxmlformats.org/officeDocument/2006/relationships/image" Target="/xl/media/image18.jpeg" Id="rId1"/><Relationship Type="http://schemas.openxmlformats.org/officeDocument/2006/relationships/image" Target="/xl/media/image19.png" Id="rId2"/></Relationships>
</file>

<file path=xl/drawings/_rels/drawing8.xml.rels><Relationships xmlns="http://schemas.openxmlformats.org/package/2006/relationships"><Relationship Type="http://schemas.openxmlformats.org/officeDocument/2006/relationships/image" Target="/xl/media/image20.jpeg" Id="rId1"/><Relationship Type="http://schemas.openxmlformats.org/officeDocument/2006/relationships/image" Target="/xl/media/image21.png" Id="rId2"/></Relationships>
</file>

<file path=xl/drawings/_rels/drawing9.xml.rels><Relationships xmlns="http://schemas.openxmlformats.org/package/2006/relationships"><Relationship Type="http://schemas.openxmlformats.org/officeDocument/2006/relationships/image" Target="/xl/media/image22.jpeg" Id="rId1"/><Relationship Type="http://schemas.openxmlformats.org/officeDocument/2006/relationships/image" Target="/xl/media/image23.png" Id="rId2"/></Relationships>
</file>

<file path=xl/drawings/drawing1.xml><?xml version="1.0" encoding="utf-8"?>
<wsDr xmlns="http://schemas.openxmlformats.org/drawingml/2006/spreadsheetDrawing">
  <twoCellAnchor editAs="oneCell">
    <from>
      <col>0</col>
      <colOff>0</colOff>
      <row>42</row>
      <rowOff>120126</rowOff>
    </from>
    <to>
      <col>6</col>
      <colOff>343917</colOff>
      <row>60</row>
      <rowOff>71666</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7677373"/>
          <a:ext cx="5775034" cy="3178834"/>
        </a:xfrm>
        <a:prstGeom xmlns:a="http://schemas.openxmlformats.org/drawingml/2006/main" prst="rect">
          <avLst/>
        </a:prstGeom>
        <a:ln xmlns:a="http://schemas.openxmlformats.org/drawingml/2006/main">
          <a:prstDash val="solid"/>
        </a:ln>
      </spPr>
    </pic>
    <clientData/>
  </twoCellAnchor>
  <twoCellAnchor editAs="oneCell">
    <from>
      <col>0</col>
      <colOff>62754</colOff>
      <row>26</row>
      <rowOff>30515</rowOff>
    </from>
    <to>
      <col>5</col>
      <colOff>513977</colOff>
      <row>43</row>
      <rowOff>77892</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62754" y="4719056"/>
          <a:ext cx="4903693" cy="3095377"/>
        </a:xfrm>
        <a:prstGeom xmlns:a="http://schemas.openxmlformats.org/drawingml/2006/main" prst="rect">
          <avLst/>
        </a:prstGeom>
        <a:ln xmlns:a="http://schemas.openxmlformats.org/drawingml/2006/main">
          <a:prstDash val="solid"/>
        </a:ln>
      </spPr>
    </pic>
    <clientData/>
  </twoCellAnchor>
  <twoCellAnchor editAs="oneCell">
    <from>
      <col>7</col>
      <colOff>849599</colOff>
      <row>26</row>
      <rowOff>167640</rowOff>
    </from>
    <to>
      <col>13</col>
      <colOff>4581</colOff>
      <row>43</row>
      <rowOff>1275</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7080070" y="4856181"/>
          <a:ext cx="5124729" cy="2881635"/>
        </a:xfrm>
        <a:prstGeom xmlns:a="http://schemas.openxmlformats.org/drawingml/2006/main" prst="rect">
          <avLst/>
        </a:prstGeom>
        <a:ln xmlns:a="http://schemas.openxmlformats.org/drawingml/2006/main">
          <a:prstDash val="solid"/>
        </a:ln>
      </spPr>
    </pic>
    <clientData/>
  </twoCellAnchor>
  <twoCellAnchor editAs="oneCell">
    <from>
      <col>6</col>
      <colOff>815788</colOff>
      <row>45</row>
      <rowOff>152399</rowOff>
    </from>
    <to>
      <col>11</col>
      <colOff>822180</colOff>
      <row>63</row>
      <rowOff>88710</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6104964" y="8247528"/>
          <a:ext cx="4991143" cy="3163605"/>
        </a:xfrm>
        <a:prstGeom xmlns:a="http://schemas.openxmlformats.org/drawingml/2006/main" prst="rect">
          <avLst/>
        </a:prstGeom>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0</col>
      <colOff>96909</colOff>
      <row>0</row>
      <rowOff>81311</rowOff>
    </from>
    <to>
      <col>2</col>
      <colOff>398921</colOff>
      <row>1</row>
      <rowOff>336858</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96909" y="81311"/>
          <a:ext cx="4518412" cy="92864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0</colOff>
      <row>34</row>
      <rowOff>0</rowOff>
    </from>
    <to>
      <col>26</col>
      <colOff>508000</colOff>
      <row>63</row>
      <rowOff>95250</rowOff>
    </to>
    <pic>
      <nvPicPr>
        <cNvPr id="5" name="Picture 4"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0" y="11842750"/>
          <a:ext cx="17824450" cy="506730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96909</colOff>
      <row>0</row>
      <rowOff>81311</rowOff>
    </from>
    <to>
      <col>2</col>
      <colOff>398921</colOff>
      <row>1</row>
      <rowOff>336858</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96909" y="81311"/>
          <a:ext cx="4518412" cy="92864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21</col>
      <colOff>169334</colOff>
      <row>6</row>
      <rowOff>21167</rowOff>
    </from>
    <to>
      <col>23</col>
      <colOff>1608668</colOff>
      <row>9</row>
      <rowOff>497417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3514917" y="2286000"/>
          <a:ext cx="2667001" cy="2667000"/>
        </a:xfrm>
        <a:prstGeom xmlns:a="http://schemas.openxmlformats.org/drawingml/2006/main" prst="rect">
          <avLst/>
        </a:prstGeom>
        <a:ln xmlns:a="http://schemas.openxmlformats.org/drawingml/2006/main">
          <a:prstDash val="solid"/>
        </a:ln>
      </spPr>
    </pic>
    <clientData/>
  </twoCellAnchor>
  <twoCellAnchor editAs="oneCell">
    <from>
      <col>21</col>
      <colOff>285750</colOff>
      <row>9</row>
      <rowOff>518584</rowOff>
    </from>
    <to>
      <col>23</col>
      <colOff>1848559</colOff>
      <row>10</row>
      <rowOff>135417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13631333" y="4974167"/>
          <a:ext cx="2790476" cy="400000"/>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12</col>
      <colOff>820617</colOff>
      <row>32</row>
      <rowOff>146539</rowOff>
    </from>
    <to>
      <col>17</col>
      <colOff>68386</colOff>
      <row>47</row>
      <rowOff>79303</rowOff>
    </to>
    <pic>
      <nvPicPr>
        <cNvPr id="2" name="Picture 1" descr="image"/>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9030463" y="7522308"/>
          <a:ext cx="4083538" cy="2423918"/>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17</col>
      <colOff>351694</colOff>
      <row>32</row>
      <rowOff>136769</rowOff>
    </from>
    <to>
      <col>21</col>
      <colOff>801078</colOff>
      <row>47</row>
      <rowOff>80838</rowOff>
    </to>
    <pic>
      <nvPicPr>
        <cNvPr id="3" name="Picture 2"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23397309" y="7512538"/>
          <a:ext cx="4112846" cy="2435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22</col>
      <colOff>302845</colOff>
      <row>32</row>
      <rowOff>111475</rowOff>
    </from>
    <to>
      <col>23</col>
      <colOff>3182331</colOff>
      <row>47</row>
      <rowOff>0</rowOff>
    </to>
    <pic>
      <nvPicPr>
        <cNvPr id="4" name="Picture 3" descr="image"/>
        <cNvPicPr>
          <a:picLocks xmlns:a="http://schemas.openxmlformats.org/drawingml/2006/main" noChangeAspect="1" noChangeArrowheads="1"/>
        </cNvPicPr>
      </nvPicPr>
      <blipFill>
        <a:blip xmlns:a="http://schemas.openxmlformats.org/drawingml/2006/main" xmlns:r="http://schemas.openxmlformats.org/officeDocument/2006/relationships" r:embed="rId3"/>
        <a:srcRect xmlns:a="http://schemas.openxmlformats.org/drawingml/2006/main"/>
        <a:stretch xmlns:a="http://schemas.openxmlformats.org/drawingml/2006/main">
          <a:fillRect/>
        </a:stretch>
      </blipFill>
      <spPr bwMode="auto">
        <a:xfrm xmlns:a="http://schemas.openxmlformats.org/drawingml/2006/main">
          <a:off x="27949768" y="7487244"/>
          <a:ext cx="4012717" cy="237967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0</col>
      <colOff>0</colOff>
      <row>0</row>
      <rowOff>0</rowOff>
    </from>
    <to>
      <col>16</col>
      <colOff>421105</colOff>
      <row>39</row>
      <rowOff>142052</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0" y="0"/>
          <a:ext cx="9361905" cy="6580952"/>
        </a:xfrm>
        <a:prstGeom xmlns:a="http://schemas.openxmlformats.org/drawingml/2006/main" prst="rect">
          <avLst/>
        </a:prstGeom>
        <a:ln xmlns:a="http://schemas.openxmlformats.org/drawingml/2006/main">
          <a:prstDash val="solid"/>
        </a:ln>
      </spPr>
    </pic>
    <clientData/>
  </twoCellAnchor>
  <twoCellAnchor editAs="oneCell">
    <from>
      <col>0</col>
      <colOff>0</colOff>
      <row>41</row>
      <rowOff>0</rowOff>
    </from>
    <to>
      <col>17</col>
      <colOff>43257</colOff>
      <row>80</row>
      <rowOff>151576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0" y="6769100"/>
          <a:ext cx="9542857" cy="6590476"/>
        </a:xfrm>
        <a:prstGeom xmlns:a="http://schemas.openxmlformats.org/drawingml/2006/main" prst="rect">
          <avLst/>
        </a:prstGeom>
        <a:ln xmlns:a="http://schemas.openxmlformats.org/drawingml/2006/main">
          <a:prstDash val="solid"/>
        </a:ln>
      </spPr>
    </pic>
    <clientData/>
  </twoCellAnchor>
  <twoCellAnchor editAs="oneCell">
    <from>
      <col>0</col>
      <colOff>0</colOff>
      <row>82</row>
      <rowOff>0</rowOff>
    </from>
    <to>
      <col>16</col>
      <colOff>544914</colOff>
      <row>121</row>
      <rowOff>37290</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13538200"/>
          <a:ext cx="9485714" cy="6476190"/>
        </a:xfrm>
        <a:prstGeom xmlns:a="http://schemas.openxmlformats.org/drawingml/2006/main" prst="rect">
          <avLst/>
        </a:prstGeom>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0</col>
      <colOff>219373</colOff>
      <row>0</row>
      <rowOff>13275</rowOff>
    </from>
    <to>
      <col>2</col>
      <colOff>521385</colOff>
      <row>1</row>
      <rowOff>268822</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219373" y="13275"/>
          <a:ext cx="4858772" cy="92610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2</col>
      <colOff>0</colOff>
      <row>32</row>
      <rowOff>0</rowOff>
    </from>
    <to>
      <col>26</col>
      <colOff>63500</colOff>
      <row>56</row>
      <rowOff>50800</rowOff>
    </to>
    <pic>
      <nvPicPr>
        <cNvPr id="5" name="Picture 4"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4222750" y="12407900"/>
          <a:ext cx="14566900" cy="416560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0</col>
      <colOff>219373</colOff>
      <row>0</row>
      <rowOff>13275</rowOff>
    </from>
    <to>
      <col>2</col>
      <colOff>521385</colOff>
      <row>1</row>
      <rowOff>268822</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219373" y="13275"/>
          <a:ext cx="4524762" cy="92864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0</colOff>
      <row>30</row>
      <rowOff>0</rowOff>
    </from>
    <to>
      <col>22</col>
      <colOff>349250</colOff>
      <row>62</row>
      <rowOff>69850</rowOff>
    </to>
    <pic>
      <nvPicPr>
        <cNvPr id="4" name="Picture 3"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0" y="12065000"/>
          <a:ext cx="14630400" cy="55562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0</col>
      <colOff>96909</colOff>
      <row>0</row>
      <rowOff>81311</rowOff>
    </from>
    <to>
      <col>2</col>
      <colOff>398921</colOff>
      <row>1</row>
      <rowOff>336858</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96909" y="81311"/>
          <a:ext cx="4851152" cy="92610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0</colOff>
      <row>32</row>
      <rowOff>0</rowOff>
    </from>
    <to>
      <col>23</col>
      <colOff>527050</colOff>
      <row>61</row>
      <rowOff>12700</rowOff>
    </to>
    <pic>
      <nvPicPr>
        <cNvPr id="3" name="Picture 2"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0" y="11499850"/>
          <a:ext cx="15081250" cy="49847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0</col>
      <colOff>96909</colOff>
      <row>0</row>
      <rowOff>81311</rowOff>
    </from>
    <to>
      <col>2</col>
      <colOff>398921</colOff>
      <row>1</row>
      <rowOff>336858</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96909" y="81311"/>
          <a:ext cx="4851152" cy="926107"/>
        </a:xfrm>
        <a:prstGeom xmlns:a="http://schemas.openxmlformats.org/drawingml/2006/main" prst="rect">
          <avLst/>
        </a:prstGeom>
        <a:noFill xmlns:a="http://schemas.openxmlformats.org/drawingml/2006/main"/>
        <a:ln xmlns:a="http://schemas.openxmlformats.org/drawingml/2006/main">
          <a:noFill/>
          <a:prstDash val="solid"/>
        </a:ln>
      </spPr>
    </pic>
    <clientData/>
  </twoCellAnchor>
  <oneCellAnchor>
    <from>
      <col>20</col>
      <colOff>0</colOff>
      <row>6</row>
      <rowOff>0</rowOff>
    </from>
    <ext cx="2381250" cy="2381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9.xml><?xml version="1.0" encoding="utf-8"?>
<wsDr xmlns="http://schemas.openxmlformats.org/drawingml/2006/spreadsheetDrawing">
  <twoCellAnchor editAs="oneCell">
    <from>
      <col>0</col>
      <colOff>96909</colOff>
      <row>0</row>
      <rowOff>81311</rowOff>
    </from>
    <to>
      <col>2</col>
      <colOff>398921</colOff>
      <row>1</row>
      <rowOff>336858</rowOff>
    </to>
    <pic>
      <nvPicPr>
        <cNvPr id="2" name="Picture 1" descr="C:\Users\dswami\AppData\Local\Microsoft\Windows\INetCache\Content.Outlook\O19IPVWV\Microsoft logo.JPG"/>
        <cNvPicPr/>
      </nvPicPr>
      <blipFill rotWithShape="1">
        <a:blip xmlns:a="http://schemas.openxmlformats.org/drawingml/2006/main" xmlns:r="http://schemas.openxmlformats.org/officeDocument/2006/relationships" r:embed="rId1"/>
        <a:srcRect xmlns:a="http://schemas.openxmlformats.org/drawingml/2006/main" b="26347"/>
        <a:stretch xmlns:a="http://schemas.openxmlformats.org/drawingml/2006/main">
          <a:fillRect/>
        </a:stretch>
      </blipFill>
      <spPr bwMode="auto">
        <a:xfrm xmlns:a="http://schemas.openxmlformats.org/drawingml/2006/main">
          <a:off x="96909" y="81311"/>
          <a:ext cx="4518412" cy="928647"/>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0</col>
      <colOff>0</colOff>
      <row>33</row>
      <rowOff>0</rowOff>
    </from>
    <to>
      <col>26</col>
      <colOff>698500</colOff>
      <row>60</row>
      <rowOff>12700</rowOff>
    </to>
    <pic>
      <nvPicPr>
        <cNvPr id="5" name="Picture 4" descr="image"/>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0" y="11671300"/>
          <a:ext cx="18014950" cy="46418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7.xml" Id="rId1"/></Relationships>
</file>

<file path=xl/worksheets/_rels/sheet11.xml.rels><Relationships xmlns="http://schemas.openxmlformats.org/package/2006/relationships"><Relationship Type="http://schemas.openxmlformats.org/officeDocument/2006/relationships/drawing" Target="/xl/drawings/drawing8.xml" Id="rId1"/></Relationships>
</file>

<file path=xl/worksheets/_rels/sheet12.xml.rels><Relationships xmlns="http://schemas.openxmlformats.org/package/2006/relationships"><Relationship Type="http://schemas.openxmlformats.org/officeDocument/2006/relationships/drawing" Target="/xl/drawings/drawing9.xml" Id="rId1"/></Relationships>
</file>

<file path=xl/worksheets/_rels/sheet13.xml.rels><Relationships xmlns="http://schemas.openxmlformats.org/package/2006/relationships"><Relationship Type="http://schemas.openxmlformats.org/officeDocument/2006/relationships/drawing" Target="/xl/drawings/drawing10.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7.xml.rels><Relationships xmlns="http://schemas.openxmlformats.org/package/2006/relationships"><Relationship Type="http://schemas.openxmlformats.org/officeDocument/2006/relationships/drawing" Target="/xl/drawings/drawing4.xml" Id="rId1"/></Relationships>
</file>

<file path=xl/worksheets/_rels/sheet8.xml.rels><Relationships xmlns="http://schemas.openxmlformats.org/package/2006/relationships"><Relationship Type="http://schemas.openxmlformats.org/officeDocument/2006/relationships/hyperlink" Target="http://www.microsoft.com/india%3B" TargetMode="External" Id="rId1"/><Relationship Type="http://schemas.openxmlformats.org/officeDocument/2006/relationships/drawing" Target="/xl/drawings/drawing5.xml" Id="rId2"/></Relationships>
</file>

<file path=xl/worksheets/_rels/sheet9.xml.rels><Relationships xmlns="http://schemas.openxmlformats.org/package/2006/relationships"><Relationship Type="http://schemas.openxmlformats.org/officeDocument/2006/relationships/hyperlink" Target="http://www.microsoft.com/india%3B" TargetMode="External" Id="rId1"/><Relationship Type="http://schemas.openxmlformats.org/officeDocument/2006/relationships/drawing" Target="/xl/drawings/drawing6.xml" Id="rId2"/></Relationships>
</file>

<file path=xl/worksheets/sheet1.xml><?xml version="1.0" encoding="utf-8"?>
<worksheet xmlns="http://schemas.openxmlformats.org/spreadsheetml/2006/main">
  <sheetPr>
    <outlinePr summaryBelow="1" summaryRight="1"/>
    <pageSetUpPr/>
  </sheetPr>
  <dimension ref="A1:Q45"/>
  <sheetViews>
    <sheetView topLeftCell="A8" zoomScale="85" zoomScaleNormal="85" workbookViewId="0">
      <selection activeCell="F21" sqref="F21"/>
    </sheetView>
  </sheetViews>
  <sheetFormatPr baseColWidth="8" defaultColWidth="8.796875" defaultRowHeight="14.35"/>
  <cols>
    <col width="13.6640625" bestFit="1" customWidth="1" style="19" min="1" max="1"/>
    <col width="11.796875" bestFit="1" customWidth="1" style="19" min="2" max="2"/>
    <col width="13" bestFit="1" customWidth="1" style="19" min="3" max="3"/>
    <col width="11.796875" bestFit="1" customWidth="1" style="19" min="4" max="4"/>
    <col width="14.265625" bestFit="1" customWidth="1" style="19" min="5" max="6"/>
    <col width="11.796875" bestFit="1" customWidth="1" style="19" min="7" max="7"/>
    <col width="13" bestFit="1" customWidth="1" style="19" min="8" max="8"/>
    <col width="11.796875" bestFit="1" customWidth="1" style="19" min="9" max="9"/>
    <col width="14.265625" bestFit="1" customWidth="1" style="19" min="10" max="10"/>
    <col width="19.6640625" bestFit="1" customWidth="1" style="19" min="11" max="11"/>
    <col width="15" bestFit="1" customWidth="1" style="19" min="12" max="12"/>
    <col width="13.796875" bestFit="1" customWidth="1" style="19" min="13" max="13"/>
    <col width="13" bestFit="1" customWidth="1" style="19" min="14" max="14"/>
    <col width="6.6640625" bestFit="1" customWidth="1" style="19" min="15" max="15"/>
    <col width="17.19921875" bestFit="1" customWidth="1" style="19" min="16" max="16"/>
    <col width="12.6640625" bestFit="1" customWidth="1" style="19" min="17" max="17"/>
    <col width="8.796875" customWidth="1" style="19" min="18" max="16384"/>
  </cols>
  <sheetData>
    <row r="1">
      <c r="A1" s="17" t="n"/>
      <c r="B1" s="20" t="inlineStr">
        <is>
          <t>As per SAP</t>
        </is>
      </c>
      <c r="C1" s="623" t="n"/>
      <c r="D1" s="623" t="n"/>
      <c r="E1" s="623" t="n"/>
      <c r="F1" s="624" t="n"/>
      <c r="G1" s="20" t="inlineStr">
        <is>
          <t>As per GSTR-1</t>
        </is>
      </c>
      <c r="H1" s="623" t="n"/>
      <c r="I1" s="623" t="n"/>
      <c r="J1" s="623" t="n"/>
      <c r="K1" s="624" t="n"/>
      <c r="L1" s="255" t="inlineStr">
        <is>
          <t>As per Bank</t>
        </is>
      </c>
      <c r="M1" s="20" t="inlineStr">
        <is>
          <t>Diff</t>
        </is>
      </c>
    </row>
    <row r="2">
      <c r="A2" s="17" t="inlineStr">
        <is>
          <t>Month</t>
        </is>
      </c>
      <c r="B2" s="20" t="inlineStr">
        <is>
          <t>IDC(USD)</t>
        </is>
      </c>
      <c r="C2" s="20" t="inlineStr">
        <is>
          <t>CSS (USD)</t>
        </is>
      </c>
      <c r="D2" s="20" t="inlineStr">
        <is>
          <t>Total</t>
        </is>
      </c>
      <c r="E2" s="20" t="inlineStr">
        <is>
          <t>DTA (INR)</t>
        </is>
      </c>
      <c r="F2" s="20" t="inlineStr">
        <is>
          <t>Total</t>
        </is>
      </c>
      <c r="G2" s="20" t="inlineStr">
        <is>
          <t>IDC(USD)</t>
        </is>
      </c>
      <c r="H2" s="20" t="inlineStr">
        <is>
          <t>CSS (USD)</t>
        </is>
      </c>
      <c r="I2" s="20" t="inlineStr">
        <is>
          <t>Total</t>
        </is>
      </c>
      <c r="J2" s="20" t="inlineStr">
        <is>
          <t>DTA (INR)</t>
        </is>
      </c>
      <c r="K2" s="20" t="inlineStr">
        <is>
          <t>Total</t>
        </is>
      </c>
      <c r="L2" s="20" t="inlineStr">
        <is>
          <t>Receipts (USD)</t>
        </is>
      </c>
      <c r="M2" s="625" t="n"/>
      <c r="O2" s="43" t="inlineStr">
        <is>
          <t>Diff</t>
        </is>
      </c>
    </row>
    <row r="3">
      <c r="A3" s="17" t="inlineStr">
        <is>
          <t>Apr'21</t>
        </is>
      </c>
      <c r="B3" s="626" t="n">
        <v>10148828.34</v>
      </c>
      <c r="C3" s="626" t="n">
        <v>10663694.84</v>
      </c>
      <c r="D3" s="626">
        <f>SUM(B3:C3)</f>
        <v/>
      </c>
      <c r="E3" s="626" t="n">
        <v>23528881.18435175</v>
      </c>
      <c r="F3" s="626">
        <f>E3</f>
        <v/>
      </c>
      <c r="G3" s="626">
        <f>B3</f>
        <v/>
      </c>
      <c r="H3" s="626">
        <f>C3</f>
        <v/>
      </c>
      <c r="I3" s="626">
        <f>SUM(G3:H3)</f>
        <v/>
      </c>
      <c r="J3" s="626">
        <f>E3</f>
        <v/>
      </c>
      <c r="K3" s="626">
        <f>J3</f>
        <v/>
      </c>
      <c r="L3" s="626">
        <f>I3</f>
        <v/>
      </c>
      <c r="M3" s="627">
        <f>D3+F3-I3-K3</f>
        <v/>
      </c>
      <c r="N3" s="628">
        <f>D3</f>
        <v/>
      </c>
      <c r="O3" s="628">
        <f>L3-N3</f>
        <v/>
      </c>
    </row>
    <row r="4">
      <c r="A4" s="17" t="inlineStr">
        <is>
          <t>May'21</t>
        </is>
      </c>
      <c r="B4" s="626" t="n">
        <v>10629342.13043478</v>
      </c>
      <c r="C4" s="626" t="n">
        <v>10811657.80869565</v>
      </c>
      <c r="D4" s="626">
        <f>SUM(B4:C4)</f>
        <v/>
      </c>
      <c r="E4" s="626" t="n">
        <v>85818631.75311029</v>
      </c>
      <c r="F4" s="626">
        <f>E4</f>
        <v/>
      </c>
      <c r="G4" s="626">
        <f>B4</f>
        <v/>
      </c>
      <c r="H4" s="626">
        <f>C4</f>
        <v/>
      </c>
      <c r="I4" s="626">
        <f>SUM(G4:H4)</f>
        <v/>
      </c>
      <c r="J4" s="626">
        <f>E4</f>
        <v/>
      </c>
      <c r="K4" s="626">
        <f>J4</f>
        <v/>
      </c>
      <c r="L4" s="626">
        <f>I4</f>
        <v/>
      </c>
      <c r="M4" s="627">
        <f>D4+F4-I4-K4</f>
        <v/>
      </c>
      <c r="N4" s="628">
        <f>D4</f>
        <v/>
      </c>
      <c r="O4" s="628">
        <f>L4-N4</f>
        <v/>
      </c>
    </row>
    <row r="5">
      <c r="A5" s="17" t="inlineStr">
        <is>
          <t>June'21</t>
        </is>
      </c>
      <c r="B5" s="626" t="n">
        <v>31181045.19</v>
      </c>
      <c r="C5" s="626" t="n">
        <v>303473.52</v>
      </c>
      <c r="D5" s="626">
        <f>SUM(B5:C5)</f>
        <v/>
      </c>
      <c r="E5" s="626" t="n">
        <v>0</v>
      </c>
      <c r="F5" s="626">
        <f>E5</f>
        <v/>
      </c>
      <c r="G5" s="626" t="n">
        <v>31181045.33913044</v>
      </c>
      <c r="H5" s="626" t="n">
        <v>303474.0173913044</v>
      </c>
      <c r="I5" s="626">
        <f>SUM(G5:H5)</f>
        <v/>
      </c>
      <c r="J5" s="626" t="n"/>
      <c r="K5" s="626">
        <f>J5</f>
        <v/>
      </c>
      <c r="L5" s="626">
        <f>I5</f>
        <v/>
      </c>
      <c r="M5" s="627">
        <f>D5+F5-I5-K5</f>
        <v/>
      </c>
      <c r="N5" s="628">
        <f>D5</f>
        <v/>
      </c>
      <c r="O5" s="628">
        <f>L5-N5</f>
        <v/>
      </c>
    </row>
    <row r="6">
      <c r="A6" s="17" t="inlineStr">
        <is>
          <t>June'21-ESOP</t>
        </is>
      </c>
      <c r="B6" s="626" t="n"/>
      <c r="C6" s="626" t="n"/>
      <c r="D6" s="626">
        <f>SUM(B6:C6)</f>
        <v/>
      </c>
      <c r="E6" s="626" t="n">
        <v>0</v>
      </c>
      <c r="F6" s="626">
        <f>E6</f>
        <v/>
      </c>
      <c r="G6" s="626" t="n">
        <v>15616113.75861431</v>
      </c>
      <c r="H6" s="626" t="n">
        <v>1096937.788384509</v>
      </c>
      <c r="I6" s="626">
        <f>SUM(G6:H6)</f>
        <v/>
      </c>
      <c r="J6" s="626" t="n"/>
      <c r="K6" s="626">
        <f>J6</f>
        <v/>
      </c>
      <c r="L6" s="626">
        <f>I6</f>
        <v/>
      </c>
      <c r="M6" s="627">
        <f>D6+F6-I6-K6</f>
        <v/>
      </c>
      <c r="N6" s="628" t="n"/>
      <c r="O6" s="628" t="n"/>
      <c r="P6" s="628">
        <f>B6-G6</f>
        <v/>
      </c>
      <c r="Q6" s="628">
        <f>C6-H6</f>
        <v/>
      </c>
    </row>
    <row r="7">
      <c r="A7" s="17" t="inlineStr">
        <is>
          <t>June'21-ESOP</t>
        </is>
      </c>
      <c r="B7" s="626" t="n">
        <v>16118087.9</v>
      </c>
      <c r="C7" s="626" t="n">
        <v>1131630.85</v>
      </c>
      <c r="D7" s="626">
        <f>SUM(B7:C7)</f>
        <v/>
      </c>
      <c r="E7" s="626" t="n">
        <v>0</v>
      </c>
      <c r="F7" s="626">
        <f>E7</f>
        <v/>
      </c>
      <c r="G7" s="626" t="n">
        <v>501973.849605951</v>
      </c>
      <c r="H7" s="626" t="n">
        <v>34693.03400000001</v>
      </c>
      <c r="I7" s="626">
        <f>SUM(G7:H7)</f>
        <v/>
      </c>
      <c r="J7" s="626" t="n"/>
      <c r="K7" s="626">
        <f>J7</f>
        <v/>
      </c>
      <c r="L7" s="626">
        <f>I7</f>
        <v/>
      </c>
      <c r="M7" s="627">
        <f>D7+F7-I7-K7</f>
        <v/>
      </c>
      <c r="N7" s="628" t="n"/>
      <c r="O7" s="628" t="n"/>
      <c r="P7" s="628" t="n"/>
      <c r="Q7" s="628" t="n"/>
    </row>
    <row r="8">
      <c r="A8" s="17" t="inlineStr">
        <is>
          <t>July'21</t>
        </is>
      </c>
      <c r="B8" s="626" t="n">
        <v>11943064.94565217</v>
      </c>
      <c r="C8" s="626" t="n">
        <v>13231333.24565217</v>
      </c>
      <c r="D8" s="626">
        <f>SUM(B8:C8)</f>
        <v/>
      </c>
      <c r="E8" s="626" t="n"/>
      <c r="F8" s="626">
        <f>E8</f>
        <v/>
      </c>
      <c r="G8" s="626" t="n">
        <v>11943064.94565217</v>
      </c>
      <c r="H8" s="626" t="n">
        <v>13231333.24565217</v>
      </c>
      <c r="I8" s="626">
        <f>SUM(G8:H8)</f>
        <v/>
      </c>
      <c r="J8" s="626" t="n"/>
      <c r="K8" s="626">
        <f>J8</f>
        <v/>
      </c>
      <c r="L8" s="626">
        <f>I8</f>
        <v/>
      </c>
      <c r="M8" s="627">
        <f>D8+F8-I8-K8</f>
        <v/>
      </c>
      <c r="N8" s="628">
        <f>D8</f>
        <v/>
      </c>
      <c r="O8" s="628">
        <f>L8-N8</f>
        <v/>
      </c>
      <c r="P8" s="28" t="n"/>
    </row>
    <row r="9">
      <c r="A9" s="17" t="inlineStr">
        <is>
          <t>Aug'21</t>
        </is>
      </c>
      <c r="B9" s="626" t="n">
        <v>11610147.42608696</v>
      </c>
      <c r="C9" s="626" t="n">
        <v>13802210.47826087</v>
      </c>
      <c r="D9" s="626">
        <f>SUM(B9:C9)</f>
        <v/>
      </c>
      <c r="E9" s="626" t="n">
        <v>5865582.862807429</v>
      </c>
      <c r="F9" s="626">
        <f>E9</f>
        <v/>
      </c>
      <c r="G9" s="626" t="n">
        <v>11610147.42608696</v>
      </c>
      <c r="H9" s="626" t="n">
        <v>13802210.47826087</v>
      </c>
      <c r="I9" s="626">
        <f>SUM(G9:H9)</f>
        <v/>
      </c>
      <c r="J9" s="626" t="n">
        <v>5865582.862807429</v>
      </c>
      <c r="K9" s="626">
        <f>J9</f>
        <v/>
      </c>
      <c r="L9" s="626">
        <f>I9</f>
        <v/>
      </c>
      <c r="M9" s="627">
        <f>D9+F9-I9-K9</f>
        <v/>
      </c>
      <c r="N9" s="628">
        <f>D9</f>
        <v/>
      </c>
      <c r="O9" s="628">
        <f>L9-N9</f>
        <v/>
      </c>
    </row>
    <row r="10">
      <c r="A10" s="17" t="inlineStr">
        <is>
          <t>Sep'21</t>
        </is>
      </c>
      <c r="B10" s="626" t="n">
        <v>28968040.9327223</v>
      </c>
      <c r="C10" s="626" t="n">
        <v>756425.2103211621</v>
      </c>
      <c r="D10" s="626">
        <f>SUM(B10:C10)</f>
        <v/>
      </c>
      <c r="E10" s="626" t="n">
        <v>6646238</v>
      </c>
      <c r="F10" s="626">
        <f>E10</f>
        <v/>
      </c>
      <c r="G10" s="626" t="n">
        <v>28968040.9327223</v>
      </c>
      <c r="H10" s="626" t="n">
        <v>756425.2103211621</v>
      </c>
      <c r="I10" s="626">
        <f>SUM(G10:H10)</f>
        <v/>
      </c>
      <c r="J10" s="626" t="n">
        <v>6646238</v>
      </c>
      <c r="K10" s="626">
        <f>J10</f>
        <v/>
      </c>
      <c r="L10" s="626">
        <f>I10</f>
        <v/>
      </c>
      <c r="M10" s="627">
        <f>D10+F10-I10-K10</f>
        <v/>
      </c>
      <c r="N10" s="628">
        <f>D10</f>
        <v/>
      </c>
      <c r="O10" s="628">
        <f>L10-N10</f>
        <v/>
      </c>
    </row>
    <row r="11">
      <c r="A11" s="17" t="inlineStr">
        <is>
          <t>Sep'21-ESOP</t>
        </is>
      </c>
      <c r="B11" s="626" t="n">
        <v>18512147.74782609</v>
      </c>
      <c r="C11" s="629" t="n">
        <v>1475791.669565217</v>
      </c>
      <c r="D11" s="626">
        <f>SUM(B11:C11)</f>
        <v/>
      </c>
      <c r="E11" s="626" t="n"/>
      <c r="F11" s="626">
        <f>E11</f>
        <v/>
      </c>
      <c r="G11" s="626" t="n">
        <v>18512147.74782609</v>
      </c>
      <c r="H11" s="626" t="n">
        <v>1475791.669565217</v>
      </c>
      <c r="I11" s="626">
        <f>SUM(G11:H11)</f>
        <v/>
      </c>
      <c r="J11" s="626" t="n"/>
      <c r="K11" s="626" t="n"/>
      <c r="L11" s="626">
        <f>I11</f>
        <v/>
      </c>
      <c r="M11" s="627">
        <f>D11+F11-I11-K11</f>
        <v/>
      </c>
      <c r="N11" s="628" t="n"/>
      <c r="O11" s="628" t="n"/>
    </row>
    <row r="12">
      <c r="A12" s="17" t="inlineStr">
        <is>
          <t>Oct'21</t>
        </is>
      </c>
      <c r="B12" s="626" t="n">
        <v>16665767.226087</v>
      </c>
      <c r="C12" s="629" t="n">
        <v>13758669.42913044</v>
      </c>
      <c r="D12" s="626">
        <f>SUM(B12:C12)</f>
        <v/>
      </c>
      <c r="E12" s="626" t="n">
        <v>28366112.08851341</v>
      </c>
      <c r="F12" s="626">
        <f>E12</f>
        <v/>
      </c>
      <c r="G12" s="626" t="n">
        <v>16665767.226087</v>
      </c>
      <c r="H12" s="626" t="n">
        <v>13758669.42913044</v>
      </c>
      <c r="I12" s="626">
        <f>SUM(G12:H12)</f>
        <v/>
      </c>
      <c r="J12" s="626" t="n">
        <v>28366112.08851341</v>
      </c>
      <c r="K12" s="626">
        <f>J12</f>
        <v/>
      </c>
      <c r="L12" s="626">
        <f>I12</f>
        <v/>
      </c>
      <c r="M12" s="627">
        <f>D12+F12-I12-K12</f>
        <v/>
      </c>
      <c r="N12" s="628">
        <f>D12</f>
        <v/>
      </c>
      <c r="O12" s="628">
        <f>L12-N12</f>
        <v/>
      </c>
    </row>
    <row r="13">
      <c r="A13" s="17" t="inlineStr">
        <is>
          <t>Nov'21</t>
        </is>
      </c>
      <c r="B13" s="626" t="n">
        <v>12989607.50434783</v>
      </c>
      <c r="C13" s="626" t="n">
        <v>13179057.77391304</v>
      </c>
      <c r="D13" s="626">
        <f>SUM(B13:C13)</f>
        <v/>
      </c>
      <c r="E13" s="626" t="n">
        <v>34476292</v>
      </c>
      <c r="F13" s="626">
        <f>E13</f>
        <v/>
      </c>
      <c r="G13" s="626" t="n">
        <v>12989607.50434783</v>
      </c>
      <c r="H13" s="626" t="n">
        <v>13179057.77391304</v>
      </c>
      <c r="I13" s="626">
        <f>SUM(G13:H13)</f>
        <v/>
      </c>
      <c r="J13" s="626" t="n">
        <v>34476292</v>
      </c>
      <c r="K13" s="626">
        <f>J13</f>
        <v/>
      </c>
      <c r="L13" s="626">
        <f>I13</f>
        <v/>
      </c>
      <c r="M13" s="627">
        <f>D13+F13-I13-K13</f>
        <v/>
      </c>
      <c r="N13" s="628">
        <f>D13</f>
        <v/>
      </c>
      <c r="O13" s="630">
        <f>SUM(O3:O12)</f>
        <v/>
      </c>
    </row>
    <row r="14">
      <c r="A14" s="93" t="n"/>
      <c r="B14" s="626" t="n"/>
      <c r="C14" s="626" t="n"/>
      <c r="D14" s="626" t="n"/>
      <c r="E14" s="626" t="n"/>
      <c r="F14" s="626" t="n"/>
      <c r="G14" s="626" t="n"/>
      <c r="H14" s="626" t="n"/>
      <c r="I14" s="626" t="n"/>
      <c r="J14" s="626" t="n"/>
      <c r="K14" s="626" t="n"/>
      <c r="L14" s="626" t="n"/>
      <c r="M14" s="627" t="n"/>
      <c r="N14" s="628" t="n"/>
      <c r="O14" s="630" t="n"/>
    </row>
    <row r="15">
      <c r="A15" s="17" t="inlineStr">
        <is>
          <t>Dec'21</t>
        </is>
      </c>
      <c r="B15" s="631">
        <f>#REF!</f>
        <v/>
      </c>
      <c r="C15" s="631" t="n">
        <v>0</v>
      </c>
      <c r="D15" s="631">
        <f>SUM(B15:C15)</f>
        <v/>
      </c>
      <c r="E15" s="631" t="n">
        <v>0</v>
      </c>
      <c r="F15" s="631">
        <f>E15</f>
        <v/>
      </c>
      <c r="G15" s="631">
        <f>B15</f>
        <v/>
      </c>
      <c r="H15" s="631">
        <f>C15</f>
        <v/>
      </c>
      <c r="I15" s="631">
        <f>SUM(G15:H15)</f>
        <v/>
      </c>
      <c r="J15" s="631">
        <f>E15</f>
        <v/>
      </c>
      <c r="K15" s="631">
        <f>J15</f>
        <v/>
      </c>
      <c r="L15" s="631">
        <f>I15</f>
        <v/>
      </c>
      <c r="M15" s="632">
        <f>D15+F15-I15-K15</f>
        <v/>
      </c>
      <c r="N15" s="628" t="n"/>
    </row>
    <row r="16">
      <c r="A16" s="17" t="inlineStr">
        <is>
          <t>Dec'21-ESOP</t>
        </is>
      </c>
      <c r="B16" s="631">
        <f>#REF!</f>
        <v/>
      </c>
      <c r="C16" s="631">
        <f>#REF!</f>
        <v/>
      </c>
      <c r="D16" s="631">
        <f>SUM(B16:C16)</f>
        <v/>
      </c>
      <c r="E16" s="631">
        <f>#REF!</f>
        <v/>
      </c>
      <c r="F16" s="631">
        <f>E16</f>
        <v/>
      </c>
      <c r="G16" s="631">
        <f>B16</f>
        <v/>
      </c>
      <c r="H16" s="631">
        <f>C16</f>
        <v/>
      </c>
      <c r="I16" s="631">
        <f>SUM(G16:H16)</f>
        <v/>
      </c>
      <c r="J16" s="631">
        <f>E16</f>
        <v/>
      </c>
      <c r="K16" s="631">
        <f>J16</f>
        <v/>
      </c>
      <c r="L16" s="631">
        <f>I16</f>
        <v/>
      </c>
      <c r="M16" s="632" t="n"/>
      <c r="N16" s="628" t="n"/>
    </row>
    <row r="17">
      <c r="A17" s="17" t="inlineStr">
        <is>
          <t>Jan'22</t>
        </is>
      </c>
      <c r="B17" s="626" t="n"/>
      <c r="C17" s="626" t="n"/>
      <c r="D17" s="626">
        <f>SUM(B17:C17)</f>
        <v/>
      </c>
      <c r="E17" s="626" t="n"/>
      <c r="F17" s="626">
        <f>E17</f>
        <v/>
      </c>
      <c r="G17" s="626" t="n"/>
      <c r="H17" s="626" t="n"/>
      <c r="I17" s="626">
        <f>SUM(G17:H17)</f>
        <v/>
      </c>
      <c r="J17" s="626" t="n"/>
      <c r="K17" s="626">
        <f>J17</f>
        <v/>
      </c>
      <c r="L17" s="626">
        <f>I17</f>
        <v/>
      </c>
      <c r="M17" s="627">
        <f>D17+F17-I17-K17</f>
        <v/>
      </c>
    </row>
    <row r="18">
      <c r="A18" s="17" t="inlineStr">
        <is>
          <t>Feb'22</t>
        </is>
      </c>
      <c r="B18" s="626" t="n"/>
      <c r="C18" s="626" t="n"/>
      <c r="D18" s="626">
        <f>SUM(B18:C18)</f>
        <v/>
      </c>
      <c r="E18" s="626" t="n"/>
      <c r="F18" s="626">
        <f>E18</f>
        <v/>
      </c>
      <c r="G18" s="626" t="n"/>
      <c r="H18" s="626" t="n"/>
      <c r="I18" s="626">
        <f>SUM(G18:H18)</f>
        <v/>
      </c>
      <c r="J18" s="626" t="n"/>
      <c r="K18" s="626">
        <f>J18</f>
        <v/>
      </c>
      <c r="L18" s="626">
        <f>I18</f>
        <v/>
      </c>
      <c r="M18" s="627">
        <f>D18+F18-I18-K18</f>
        <v/>
      </c>
      <c r="P18" s="50" t="inlineStr">
        <is>
          <t>ESOP-902556</t>
        </is>
      </c>
    </row>
    <row r="19">
      <c r="A19" s="17" t="inlineStr">
        <is>
          <t>Mar'22</t>
        </is>
      </c>
      <c r="B19" s="626" t="n"/>
      <c r="C19" s="626" t="n"/>
      <c r="D19" s="626">
        <f>SUM(B19:C19)</f>
        <v/>
      </c>
      <c r="E19" s="626" t="n"/>
      <c r="F19" s="626">
        <f>E19</f>
        <v/>
      </c>
      <c r="G19" s="626">
        <f>B19</f>
        <v/>
      </c>
      <c r="H19" s="626" t="n"/>
      <c r="I19" s="626">
        <f>SUM(G19:H19)</f>
        <v/>
      </c>
      <c r="J19" s="626" t="n"/>
      <c r="K19" s="626">
        <f>J19</f>
        <v/>
      </c>
      <c r="L19" s="626">
        <f>I19</f>
        <v/>
      </c>
      <c r="M19" s="627">
        <f>D19+F19-I19-K19</f>
        <v/>
      </c>
      <c r="N19" s="633">
        <f>I19-L19</f>
        <v/>
      </c>
      <c r="O19" s="45" t="inlineStr">
        <is>
          <t>SS</t>
        </is>
      </c>
      <c r="P19" s="634" t="inlineStr">
        <is>
          <t>SAP GL- 125112</t>
        </is>
      </c>
    </row>
    <row r="20">
      <c r="A20" s="17" t="n"/>
      <c r="B20" s="626" t="n"/>
      <c r="C20" s="626" t="n"/>
      <c r="D20" s="626" t="n"/>
      <c r="E20" s="626" t="n"/>
      <c r="F20" s="626" t="n"/>
      <c r="G20" s="626" t="n"/>
      <c r="H20" s="626" t="n"/>
      <c r="I20" s="626" t="n"/>
      <c r="J20" s="626" t="n"/>
      <c r="K20" s="626" t="n"/>
      <c r="L20" s="626" t="n"/>
      <c r="M20" s="627" t="n"/>
      <c r="N20" s="633">
        <f>I20-L20</f>
        <v/>
      </c>
      <c r="O20" s="45" t="inlineStr">
        <is>
          <t>SS</t>
        </is>
      </c>
      <c r="P20" s="634" t="inlineStr">
        <is>
          <t>SAP GL-125110</t>
        </is>
      </c>
    </row>
    <row r="21">
      <c r="A21" s="17" t="inlineStr">
        <is>
          <t>Total</t>
        </is>
      </c>
      <c r="B21" s="635">
        <f>SUM(B3:B20)</f>
        <v/>
      </c>
      <c r="C21" s="635">
        <f>SUM(C3:C20)</f>
        <v/>
      </c>
      <c r="D21" s="635">
        <f>SUM(D3:D20)</f>
        <v/>
      </c>
      <c r="E21" s="635">
        <f>SUM(E3:E20)</f>
        <v/>
      </c>
      <c r="F21" s="635">
        <f>SUM(F3:F20)</f>
        <v/>
      </c>
      <c r="G21" s="635">
        <f>SUM(G3:G20)</f>
        <v/>
      </c>
      <c r="H21" s="635">
        <f>SUM(H3:H20)</f>
        <v/>
      </c>
      <c r="I21" s="635">
        <f>SUM(I3:I20)</f>
        <v/>
      </c>
      <c r="J21" s="635">
        <f>SUM(J3:J20)</f>
        <v/>
      </c>
      <c r="K21" s="635">
        <f>SUM(K3:K20)</f>
        <v/>
      </c>
      <c r="L21" s="635">
        <f>SUM(L3:L20)</f>
        <v/>
      </c>
      <c r="M21" s="635">
        <f>SUM(M3:M20)</f>
        <v/>
      </c>
    </row>
    <row r="22">
      <c r="A22" s="25" t="n"/>
      <c r="B22" s="629" t="n"/>
      <c r="C22" s="629" t="n"/>
      <c r="D22" s="629" t="n"/>
      <c r="E22" s="629" t="n"/>
      <c r="F22" s="629" t="n"/>
      <c r="G22" s="629" t="n"/>
      <c r="H22" s="629" t="n"/>
      <c r="I22" s="629" t="n"/>
      <c r="J22" s="629" t="n"/>
      <c r="K22" s="629" t="n"/>
      <c r="L22" s="629" t="n"/>
    </row>
    <row r="23">
      <c r="A23" s="25" t="n"/>
      <c r="B23" s="629" t="n"/>
      <c r="C23" s="629" t="n"/>
      <c r="D23" s="629" t="n"/>
      <c r="E23" s="629" t="n"/>
      <c r="F23" s="636" t="n"/>
      <c r="G23" s="629" t="n"/>
      <c r="H23" s="629" t="n"/>
      <c r="I23" s="629" t="n"/>
      <c r="J23" s="629" t="n"/>
      <c r="K23" s="636" t="inlineStr">
        <is>
          <t>Control</t>
        </is>
      </c>
      <c r="L23" s="629" t="n"/>
    </row>
    <row r="24">
      <c r="C24" s="628" t="n"/>
      <c r="K24" s="29" t="inlineStr">
        <is>
          <t>As per Invoice (INR)</t>
        </is>
      </c>
      <c r="L24" s="30" t="inlineStr">
        <is>
          <t>Diff</t>
        </is>
      </c>
    </row>
    <row r="25" ht="15.7" customHeight="1" s="66">
      <c r="K25" s="637" t="n">
        <v>2235891679</v>
      </c>
      <c r="L25" s="638">
        <f>D15+D16-K25</f>
        <v/>
      </c>
      <c r="M25" s="49" t="n"/>
    </row>
    <row r="26">
      <c r="A26" s="28" t="inlineStr">
        <is>
          <t>GL 125112</t>
        </is>
      </c>
      <c r="H26" s="28" t="inlineStr">
        <is>
          <t>GL 125110</t>
        </is>
      </c>
    </row>
    <row r="45">
      <c r="H45" s="28" t="inlineStr">
        <is>
          <t>GL 902556</t>
        </is>
      </c>
    </row>
  </sheetData>
  <mergeCells count="3">
    <mergeCell ref="M1:M2"/>
    <mergeCell ref="B1:F1"/>
    <mergeCell ref="G1:K1"/>
  </mergeCells>
  <pageMargins left="0.7" right="0.7" top="0.75" bottom="0.75" header="0.3" footer="0.3"/>
  <pageSetup orientation="portrait"/>
  <drawing xmlns:r="http://schemas.openxmlformats.org/officeDocument/2006/relationships" r:id="rId1"/>
</worksheet>
</file>

<file path=xl/worksheets/sheet10.xml><?xml version="1.0" encoding="utf-8"?>
<worksheet xmlns="http://schemas.openxmlformats.org/spreadsheetml/2006/main">
  <sheetPr>
    <tabColor rgb="FF92D050"/>
    <outlinePr summaryBelow="1" summaryRight="1"/>
    <pageSetUpPr/>
  </sheetPr>
  <dimension ref="A1:AA33"/>
  <sheetViews>
    <sheetView zoomScale="46" zoomScaleNormal="100" zoomScaleSheetLayoutView="40" zoomScalePageLayoutView="40" workbookViewId="0">
      <selection activeCell="T2" sqref="T2:X6"/>
    </sheetView>
  </sheetViews>
  <sheetFormatPr baseColWidth="8" defaultColWidth="9.265625" defaultRowHeight="13"/>
  <cols>
    <col width="19.6640625" customWidth="1" style="7" min="1" max="1"/>
    <col width="46.6640625" customWidth="1" style="7" min="2" max="2"/>
    <col width="12.6640625" customWidth="1" style="7" min="3" max="3"/>
    <col width="8" customWidth="1" style="7" min="4" max="4"/>
    <col width="19.6640625" customWidth="1" style="7" min="5" max="5"/>
    <col width="0.19921875" customWidth="1" style="7" min="6" max="7"/>
    <col width="5.6640625" customWidth="1" style="7" min="8" max="8"/>
    <col width="15.19921875" customWidth="1" style="7" min="9" max="9"/>
    <col width="9.265625" customWidth="1" style="7" min="10" max="10"/>
    <col width="2.19921875" customWidth="1" style="7" min="11" max="11"/>
    <col width="2.6640625" customWidth="1" style="7" min="12" max="12"/>
    <col width="1.19921875" customWidth="1" style="7" min="13" max="13"/>
    <col width="14.19921875" customWidth="1" style="7" min="14" max="14"/>
    <col width="4.265625" customWidth="1" style="7" min="15" max="15"/>
    <col width="11" customWidth="1" style="7" min="16" max="16"/>
    <col width="18.6640625" customWidth="1" style="7" min="17" max="17"/>
    <col width="4.6640625" customWidth="1" style="7" min="18" max="18"/>
    <col width="12" customWidth="1" style="7" min="19" max="19"/>
    <col hidden="1" width="4.6640625" customWidth="1" style="7" min="20" max="20"/>
    <col width="2.19921875" customWidth="1" style="7" min="21" max="21"/>
    <col width="8" customWidth="1" style="7" min="22" max="22"/>
    <col width="11.265625" customWidth="1" style="7" min="23" max="23"/>
    <col width="32.19921875" customWidth="1" style="7" min="24" max="24"/>
    <col width="0.265625" customWidth="1" style="7" min="25" max="25"/>
    <col width="11.19921875" bestFit="1" customWidth="1" style="7" min="26" max="26"/>
    <col width="14.265625" bestFit="1" customWidth="1" style="7" min="27" max="27"/>
    <col width="9.265625" customWidth="1" style="7" min="28" max="28"/>
    <col width="11.19921875" bestFit="1" customWidth="1" style="7" min="29" max="29"/>
    <col width="9.265625" customWidth="1" style="7" min="30" max="16384"/>
  </cols>
  <sheetData>
    <row r="1" ht="53.2" customHeight="1" s="66">
      <c r="A1" s="639" t="n"/>
      <c r="B1" s="640" t="n"/>
      <c r="C1" s="641" t="n"/>
      <c r="D1" s="642" t="inlineStr">
        <is>
          <t>Tax Invoice</t>
        </is>
      </c>
      <c r="E1" s="643" t="n"/>
      <c r="F1" s="643" t="n"/>
      <c r="G1" s="643" t="n"/>
      <c r="H1" s="643" t="n"/>
      <c r="I1" s="643" t="n"/>
      <c r="J1" s="643" t="n"/>
      <c r="K1" s="643" t="n"/>
      <c r="L1" s="643" t="n"/>
      <c r="M1" s="643" t="n"/>
      <c r="N1" s="643" t="n"/>
      <c r="O1" s="643" t="n"/>
      <c r="P1" s="643" t="n"/>
      <c r="Q1" s="643" t="n"/>
      <c r="R1" s="643" t="n"/>
      <c r="S1" s="643" t="n"/>
      <c r="T1" s="644" t="n"/>
      <c r="U1" s="645" t="inlineStr">
        <is>
          <t>Page 1 of 1</t>
        </is>
      </c>
      <c r="V1" s="643" t="n"/>
      <c r="W1" s="643" t="n"/>
      <c r="X1" s="644" t="n"/>
      <c r="Y1" s="6" t="n"/>
    </row>
    <row r="2" ht="35.2" customHeight="1" s="66">
      <c r="A2" s="646" t="n"/>
      <c r="B2" s="647" t="n"/>
      <c r="C2" s="648" t="n"/>
      <c r="D2" s="649" t="inlineStr">
        <is>
          <t>Pay to:       Microsoft Research Lab India Pvt Ltd</t>
        </is>
      </c>
      <c r="E2" s="650" t="n"/>
      <c r="F2" s="650" t="n"/>
      <c r="G2" s="650" t="n"/>
      <c r="H2" s="650" t="n"/>
      <c r="I2" s="650" t="n"/>
      <c r="J2" s="650" t="n"/>
      <c r="K2" s="650" t="n"/>
      <c r="L2" s="650" t="n"/>
      <c r="M2" s="650" t="n"/>
      <c r="N2" s="651" t="n"/>
      <c r="O2" s="275" t="inlineStr">
        <is>
          <t>Invoice#:</t>
        </is>
      </c>
      <c r="P2" s="652" t="n"/>
      <c r="Q2" s="278" t="inlineStr">
        <is>
          <t>MSR/DTR/22-23/34</t>
        </is>
      </c>
      <c r="R2" s="652" t="n"/>
      <c r="S2" s="653" t="n"/>
      <c r="T2" s="654" t="inlineStr">
        <is>
          <t>Invoice Date:
18/01/2023</t>
        </is>
      </c>
      <c r="U2" s="652" t="n"/>
      <c r="V2" s="652" t="n"/>
      <c r="W2" s="652" t="n"/>
      <c r="X2" s="653" t="n"/>
      <c r="Y2" s="8" t="n"/>
    </row>
    <row r="3" ht="36.7" customHeight="1" s="66">
      <c r="A3" s="655"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2" t="n"/>
      <c r="C3" s="653" t="n"/>
      <c r="D3" s="656" t="inlineStr">
        <is>
          <t xml:space="preserve">Address:   Cosmo Lavelle, No 9, First Floor, Lavelle road, Residency Road, Richmond Circle,Bangalore Urban, Karnataka- 560001
</t>
        </is>
      </c>
      <c r="N3" s="657" t="n"/>
      <c r="O3" s="296" t="inlineStr">
        <is>
          <t xml:space="preserve">Document#:
 </t>
        </is>
      </c>
      <c r="Q3" s="292" t="n"/>
      <c r="S3" s="658" t="n"/>
      <c r="T3" s="659" t="n"/>
      <c r="X3" s="658" t="n"/>
      <c r="Y3" s="8" t="n"/>
    </row>
    <row r="4" ht="24" customHeight="1" s="66">
      <c r="A4" s="660" t="n"/>
      <c r="C4" s="658" t="n"/>
      <c r="D4" s="661" t="n"/>
      <c r="N4" s="657" t="n"/>
      <c r="O4" s="301" t="n"/>
      <c r="Q4" s="662" t="n"/>
      <c r="S4" s="658" t="n"/>
      <c r="T4" s="659" t="n"/>
      <c r="X4" s="658" t="n"/>
      <c r="Y4" s="8" t="n"/>
    </row>
    <row r="5" ht="18" customHeight="1" s="66">
      <c r="A5" s="660" t="n"/>
      <c r="C5" s="658" t="n"/>
      <c r="D5" s="661" t="inlineStr">
        <is>
          <t>PAN#  AAECM2252R</t>
        </is>
      </c>
      <c r="N5" s="657" t="n"/>
      <c r="O5" s="306" t="n"/>
      <c r="Q5" s="308" t="n"/>
      <c r="S5" s="658" t="n"/>
      <c r="T5" s="659" t="n"/>
      <c r="X5" s="658" t="n"/>
      <c r="Y5" s="8" t="n"/>
    </row>
    <row r="6" ht="11.2" customHeight="1" s="66">
      <c r="A6" s="660" t="n"/>
      <c r="C6" s="658" t="n"/>
      <c r="D6" s="663" t="inlineStr">
        <is>
          <t>Tel: +91-080-66856226</t>
        </is>
      </c>
      <c r="N6" s="657" t="n"/>
      <c r="O6" s="312" t="n"/>
      <c r="P6" s="647" t="n"/>
      <c r="Q6" s="265" t="n"/>
      <c r="R6" s="647" t="n"/>
      <c r="S6" s="648" t="n"/>
      <c r="T6" s="664" t="n"/>
      <c r="U6" s="647" t="n"/>
      <c r="V6" s="647" t="n"/>
      <c r="W6" s="647" t="n"/>
      <c r="X6" s="648" t="n"/>
      <c r="Y6" s="8" t="n"/>
    </row>
    <row r="7" ht="6" customHeight="1" s="66">
      <c r="A7" s="660" t="n"/>
      <c r="C7" s="658" t="n"/>
      <c r="D7" s="665" t="n"/>
      <c r="E7" s="666" t="n"/>
      <c r="F7" s="666" t="n"/>
      <c r="G7" s="666" t="n"/>
      <c r="H7" s="666" t="n"/>
      <c r="I7" s="666" t="n"/>
      <c r="J7" s="666" t="n"/>
      <c r="K7" s="666" t="n"/>
      <c r="L7" s="666" t="n"/>
      <c r="M7" s="666" t="n"/>
      <c r="N7" s="667" t="n"/>
      <c r="O7" s="668" t="n"/>
      <c r="P7" s="652" t="n"/>
      <c r="Q7" s="652" t="n"/>
      <c r="R7" s="652" t="n"/>
      <c r="S7" s="653" t="n"/>
      <c r="T7" s="669" t="inlineStr">
        <is>
          <t>IRN:</t>
        </is>
      </c>
      <c r="U7" s="652" t="n"/>
      <c r="V7" s="652" t="n"/>
      <c r="W7" s="652" t="n"/>
      <c r="X7" s="653" t="n"/>
      <c r="Y7" s="8" t="n"/>
    </row>
    <row r="8" ht="132" customHeight="1" s="66">
      <c r="A8" s="660" t="n"/>
      <c r="C8" s="658" t="n"/>
      <c r="D8" s="670" t="inlineStr">
        <is>
          <t>Remit to:   Citibank N.A., M. G. Road, Bangalore – 560 001        AD Code: 64800018400009 Beneficiary A/c#        0035571019             ,      IFSC Code:           CITI0000004</t>
        </is>
      </c>
      <c r="E8" s="623" t="n"/>
      <c r="F8" s="623" t="n"/>
      <c r="G8" s="623" t="n"/>
      <c r="H8" s="623" t="n"/>
      <c r="I8" s="623" t="n"/>
      <c r="J8" s="623" t="n"/>
      <c r="K8" s="623" t="n"/>
      <c r="L8" s="623" t="n"/>
      <c r="M8" s="623" t="n"/>
      <c r="N8" s="671" t="n"/>
      <c r="O8" s="659" t="n"/>
      <c r="S8" s="658" t="n"/>
      <c r="T8" s="659" t="n"/>
      <c r="X8" s="658" t="n"/>
      <c r="Y8" s="8" t="n"/>
    </row>
    <row r="9" ht="35.2" customHeight="1" s="66">
      <c r="A9" s="777" t="inlineStr">
        <is>
          <t>Ship to:
GITHUB INDIA PRIVATE LIMITED,
1 seat Cosmo Lavelle Building, No.9, Residency Road, Richmond Circle, Bangalore, Pin-560001 
 GSTIN #                     29AAICG1508J1ZI</t>
        </is>
      </c>
      <c r="B9" s="652" t="n"/>
      <c r="C9" s="653" t="n"/>
      <c r="D9" s="567" t="n"/>
      <c r="E9" s="650" t="n"/>
      <c r="F9" s="650" t="n"/>
      <c r="G9" s="650" t="n"/>
      <c r="H9" s="650" t="n"/>
      <c r="I9" s="650" t="n"/>
      <c r="J9" s="650" t="n"/>
      <c r="K9" s="650" t="n"/>
      <c r="L9" s="650" t="n"/>
      <c r="M9" s="650" t="n"/>
      <c r="N9" s="651" t="n"/>
      <c r="O9" s="659" t="n"/>
      <c r="S9" s="658" t="n"/>
      <c r="T9" s="659" t="n"/>
      <c r="X9" s="658" t="n"/>
      <c r="Y9" s="8" t="n"/>
    </row>
    <row r="10" ht="62.2" customHeight="1" s="66">
      <c r="A10" s="660" t="n"/>
      <c r="C10" s="658" t="n"/>
      <c r="D10" s="665" t="n"/>
      <c r="E10" s="666" t="n"/>
      <c r="F10" s="666" t="n"/>
      <c r="G10" s="666" t="n"/>
      <c r="H10" s="666" t="n"/>
      <c r="I10" s="666" t="n"/>
      <c r="J10" s="666" t="n"/>
      <c r="K10" s="666" t="n"/>
      <c r="L10" s="666" t="n"/>
      <c r="M10" s="666" t="n"/>
      <c r="N10" s="667" t="n"/>
      <c r="O10" s="659" t="n"/>
      <c r="S10" s="658" t="n"/>
      <c r="T10" s="659" t="n"/>
      <c r="X10" s="658" t="n"/>
      <c r="Y10" s="8" t="n"/>
    </row>
    <row r="11" ht="17.2" customHeight="1" s="66">
      <c r="A11" s="660" t="n"/>
      <c r="C11" s="658" t="n"/>
      <c r="D11" s="673" t="inlineStr">
        <is>
          <t>End Customer:</t>
        </is>
      </c>
      <c r="N11" s="658" t="n"/>
      <c r="O11" s="664" t="n"/>
      <c r="P11" s="647" t="n"/>
      <c r="Q11" s="647" t="n"/>
      <c r="R11" s="647" t="n"/>
      <c r="S11" s="648" t="n"/>
      <c r="T11" s="664" t="n"/>
      <c r="U11" s="647" t="n"/>
      <c r="V11" s="647" t="n"/>
      <c r="W11" s="647" t="n"/>
      <c r="X11" s="648" t="n"/>
      <c r="Y11" s="8" t="n"/>
    </row>
    <row r="12" ht="8.199999999999999" customHeight="1" s="66">
      <c r="A12" s="660" t="n"/>
      <c r="C12" s="658" t="n"/>
      <c r="D12" s="659" t="n"/>
      <c r="N12" s="658" t="n"/>
      <c r="O12" s="674" t="inlineStr">
        <is>
          <t>Supplier's Ref(Customer PO#)
Sub Lease Agreement dated July 1, 2021</t>
        </is>
      </c>
      <c r="P12" s="652" t="n"/>
      <c r="Q12" s="652" t="n"/>
      <c r="R12" s="652" t="n"/>
      <c r="S12" s="653" t="n"/>
      <c r="T12" s="669" t="inlineStr">
        <is>
          <t>State Of Destination / State Code
Karnataka / 29</t>
        </is>
      </c>
      <c r="U12" s="652" t="n"/>
      <c r="V12" s="652" t="n"/>
      <c r="W12" s="652" t="n"/>
      <c r="X12" s="653" t="n"/>
      <c r="Y12" s="8" t="n"/>
    </row>
    <row r="13" ht="24.75" customHeight="1" s="66">
      <c r="A13" s="660" t="n"/>
      <c r="C13" s="658" t="n"/>
      <c r="D13" s="675" t="inlineStr">
        <is>
          <t>GITHUB INDIA PRIVATE LIMITED,
1 seat Cosmo Lavelle Building, No.9, Residency Road, Richmond Circle, Bangalore, Pin-560001 
 GSTIN #                     29AAICG1508J1ZI</t>
        </is>
      </c>
      <c r="N13" s="658" t="n"/>
      <c r="O13" s="659" t="n"/>
      <c r="S13" s="658" t="n"/>
      <c r="T13" s="659" t="n"/>
      <c r="X13" s="658" t="n"/>
      <c r="Y13" s="8" t="n"/>
    </row>
    <row r="14" hidden="1" ht="14.25" customHeight="1" s="66">
      <c r="A14" s="660" t="n"/>
      <c r="C14" s="658" t="n"/>
      <c r="D14" s="659" t="n"/>
      <c r="N14" s="658" t="n"/>
      <c r="O14" s="659" t="n"/>
      <c r="S14" s="658" t="n"/>
      <c r="T14" s="659" t="n"/>
      <c r="X14" s="658" t="n"/>
      <c r="Y14" s="8" t="n"/>
    </row>
    <row r="15" ht="10.5" customHeight="1" s="66">
      <c r="A15" s="646" t="n"/>
      <c r="B15" s="647" t="n"/>
      <c r="C15" s="648" t="n"/>
      <c r="D15" s="659" t="n"/>
      <c r="N15" s="658" t="n"/>
      <c r="O15" s="659" t="n"/>
      <c r="S15" s="658" t="n"/>
      <c r="T15" s="659" t="n"/>
      <c r="X15" s="658" t="n"/>
      <c r="Y15" s="8" t="n"/>
    </row>
    <row r="16" ht="17.2" customHeight="1" s="66">
      <c r="A16" s="676" t="inlineStr">
        <is>
          <t>Ship to:
GITHUB INDIA PRIVATE LIMITED,
1 seat Cosmo Lavelle Building, No.9, Residency Road, Richmond Circle, Bangalore, Pin-560001 
 GSTIN #                     29AAICG1508J1ZI</t>
        </is>
      </c>
      <c r="B16" s="652" t="n"/>
      <c r="C16" s="653" t="n"/>
      <c r="D16" s="659" t="n"/>
      <c r="N16" s="658" t="n"/>
      <c r="O16" s="664" t="n"/>
      <c r="P16" s="647" t="n"/>
      <c r="Q16" s="647" t="n"/>
      <c r="R16" s="647" t="n"/>
      <c r="S16" s="648" t="n"/>
      <c r="T16" s="664" t="n"/>
      <c r="U16" s="647" t="n"/>
      <c r="V16" s="647" t="n"/>
      <c r="W16" s="647" t="n"/>
      <c r="X16" s="648" t="n"/>
      <c r="Y16" s="8" t="n"/>
    </row>
    <row r="17" ht="35.2" customHeight="1" s="66">
      <c r="A17" s="660" t="n"/>
      <c r="C17" s="658" t="n"/>
      <c r="D17" s="664" t="n"/>
      <c r="E17" s="647" t="n"/>
      <c r="F17" s="647" t="n"/>
      <c r="G17" s="647" t="n"/>
      <c r="H17" s="647" t="n"/>
      <c r="I17" s="647" t="n"/>
      <c r="J17" s="647" t="n"/>
      <c r="K17" s="647" t="n"/>
      <c r="L17" s="647" t="n"/>
      <c r="M17" s="647" t="n"/>
      <c r="N17" s="648" t="n"/>
      <c r="O17" s="677" t="inlineStr">
        <is>
          <t xml:space="preserve">
Terms Of Payment:           Payable immediately</t>
        </is>
      </c>
      <c r="P17" s="652" t="n"/>
      <c r="Q17" s="652" t="n"/>
      <c r="R17" s="652" t="n"/>
      <c r="S17" s="652" t="n"/>
      <c r="T17" s="652" t="n"/>
      <c r="U17" s="652" t="n"/>
      <c r="V17" s="652" t="n"/>
      <c r="W17" s="652" t="n"/>
      <c r="X17" s="653" t="n"/>
      <c r="Y17" s="8" t="n"/>
    </row>
    <row r="18" ht="38.25" customHeight="1" s="66">
      <c r="A18" s="646" t="n"/>
      <c r="B18" s="647" t="n"/>
      <c r="C18" s="648" t="n"/>
      <c r="D18" s="678" t="inlineStr">
        <is>
          <t>Transport Agent Name: NA</t>
        </is>
      </c>
      <c r="N18" s="658" t="n"/>
      <c r="O18" s="659" t="n"/>
      <c r="X18" s="658" t="n"/>
      <c r="Y18" s="8" t="n"/>
    </row>
    <row r="19" ht="8.199999999999999" customHeight="1" s="66">
      <c r="A19" s="679" t="inlineStr">
        <is>
          <t>Indirect Reseller
Reseller Name:</t>
        </is>
      </c>
      <c r="B19" s="652" t="n"/>
      <c r="C19" s="653" t="n"/>
      <c r="D19" s="664" t="n"/>
      <c r="E19" s="647" t="n"/>
      <c r="F19" s="647" t="n"/>
      <c r="G19" s="647" t="n"/>
      <c r="H19" s="647" t="n"/>
      <c r="I19" s="647" t="n"/>
      <c r="J19" s="647" t="n"/>
      <c r="K19" s="647" t="n"/>
      <c r="L19" s="647" t="n"/>
      <c r="M19" s="647" t="n"/>
      <c r="N19" s="648" t="n"/>
      <c r="O19" s="659" t="n"/>
      <c r="X19" s="658" t="n"/>
      <c r="Y19" s="8" t="n"/>
    </row>
    <row r="20" ht="17.2" customHeight="1" s="66">
      <c r="A20" s="660" t="n"/>
      <c r="C20" s="658" t="n"/>
      <c r="D20" s="680" t="inlineStr">
        <is>
          <t>Vehicle Regn#: NA</t>
        </is>
      </c>
      <c r="E20" s="681" t="n"/>
      <c r="F20" s="681" t="n"/>
      <c r="G20" s="681" t="n"/>
      <c r="H20" s="681" t="n"/>
      <c r="I20" s="681" t="n"/>
      <c r="J20" s="681" t="n"/>
      <c r="K20" s="681" t="n"/>
      <c r="L20" s="681" t="n"/>
      <c r="M20" s="681" t="n"/>
      <c r="N20" s="682" t="n"/>
      <c r="O20" s="659" t="n"/>
      <c r="X20" s="658" t="n"/>
      <c r="Y20" s="8" t="n"/>
    </row>
    <row r="21" ht="26.2" customHeight="1" s="66">
      <c r="A21" s="660" t="n"/>
      <c r="C21" s="658" t="n"/>
      <c r="D21" s="683" t="inlineStr">
        <is>
          <t>Way Bill#: NA</t>
        </is>
      </c>
      <c r="E21" s="652" t="n"/>
      <c r="F21" s="652" t="n"/>
      <c r="G21" s="652" t="n"/>
      <c r="H21" s="652" t="n"/>
      <c r="I21" s="652" t="n"/>
      <c r="J21" s="652" t="n"/>
      <c r="K21" s="652" t="n"/>
      <c r="L21" s="652" t="n"/>
      <c r="M21" s="652" t="n"/>
      <c r="N21" s="653" t="n"/>
      <c r="O21" s="659" t="n"/>
      <c r="X21" s="658" t="n"/>
      <c r="Y21" s="8" t="n"/>
    </row>
    <row r="22" ht="37.5" customHeight="1" s="66">
      <c r="A22" s="355" t="inlineStr">
        <is>
          <t>Description &amp; HSN / SAC</t>
        </is>
      </c>
      <c r="B22" s="624" t="n"/>
      <c r="C22" s="357" t="inlineStr">
        <is>
          <t>Period</t>
        </is>
      </c>
      <c r="D22" s="624" t="n"/>
      <c r="E22" s="356" t="inlineStr">
        <is>
          <t xml:space="preserve">Rent </t>
        </is>
      </c>
      <c r="F22" s="356" t="inlineStr">
        <is>
          <t>CTAX (%)</t>
        </is>
      </c>
      <c r="G22" s="623" t="n"/>
      <c r="H22" s="623" t="n"/>
      <c r="I22" s="624" t="n"/>
      <c r="J22" s="361" t="inlineStr">
        <is>
          <t>CTAX</t>
        </is>
      </c>
      <c r="K22" s="623" t="n"/>
      <c r="L22" s="624" t="n"/>
      <c r="M22" s="362" t="inlineStr">
        <is>
          <t>STAX (%)</t>
        </is>
      </c>
      <c r="N22" s="623" t="n"/>
      <c r="O22" s="624" t="n"/>
      <c r="P22" s="361" t="inlineStr">
        <is>
          <t>STAX</t>
        </is>
      </c>
      <c r="Q22" s="624" t="n"/>
      <c r="R22" s="362" t="inlineStr">
        <is>
          <t>ITAX (%)</t>
        </is>
      </c>
      <c r="S22" s="623" t="n"/>
      <c r="T22" s="623" t="n"/>
      <c r="U22" s="624" t="n"/>
      <c r="V22" s="361" t="inlineStr">
        <is>
          <t>ITAX</t>
        </is>
      </c>
      <c r="W22" s="624" t="n"/>
      <c r="X22" s="10" t="inlineStr">
        <is>
          <t>Amount</t>
        </is>
      </c>
      <c r="Y22" s="8" t="n"/>
    </row>
    <row r="23" ht="60" customHeight="1" s="66">
      <c r="A23" s="363" t="inlineStr">
        <is>
          <t>Lease Rent as per Sub Lease Agreement dated June 1, 2022             (SAC 997212)</t>
        </is>
      </c>
      <c r="B23" s="624" t="n"/>
      <c r="C23" s="365" t="inlineStr">
        <is>
          <t>For the Month of Jan 23</t>
        </is>
      </c>
      <c r="D23" s="624" t="n"/>
      <c r="E23" s="684">
        <f>25000</f>
        <v/>
      </c>
      <c r="F23" s="685" t="n">
        <v>0.09</v>
      </c>
      <c r="G23" s="623" t="n"/>
      <c r="H23" s="623" t="n"/>
      <c r="I23" s="624" t="n"/>
      <c r="J23" s="686">
        <f>ROUND(E23*9%,0)</f>
        <v/>
      </c>
      <c r="K23" s="623" t="n"/>
      <c r="L23" s="624" t="n"/>
      <c r="M23" s="370" t="n">
        <v>0.09</v>
      </c>
      <c r="N23" s="623" t="n"/>
      <c r="O23" s="624" t="n"/>
      <c r="P23" s="371">
        <f>ROUND(E23*9%,0)</f>
        <v/>
      </c>
      <c r="Q23" s="624" t="n"/>
      <c r="R23" s="372" t="n">
        <v>0</v>
      </c>
      <c r="S23" s="623" t="n"/>
      <c r="T23" s="623" t="n"/>
      <c r="U23" s="624" t="n"/>
      <c r="V23" s="778">
        <f>ROUND(+G23*R23,0)</f>
        <v/>
      </c>
      <c r="W23" s="624" t="n"/>
      <c r="X23" s="684">
        <f>+E23+J23+P23</f>
        <v/>
      </c>
      <c r="Y23" s="8" t="n"/>
    </row>
    <row r="24" ht="3" customHeight="1" s="66">
      <c r="A24" s="687" t="n"/>
      <c r="H24" s="658" t="n"/>
      <c r="I24" s="380" t="n"/>
      <c r="N24" s="375" t="n"/>
      <c r="S24" s="375" t="n"/>
      <c r="W24" s="688" t="n"/>
      <c r="Y24" s="689" t="n"/>
    </row>
    <row r="25" ht="25" customHeight="1" s="66">
      <c r="A25" s="660" t="n"/>
      <c r="H25" s="658" t="n"/>
      <c r="I25" s="306" t="n"/>
      <c r="N25" s="382" t="inlineStr">
        <is>
          <t>Base Price</t>
        </is>
      </c>
      <c r="S25" s="383" t="n"/>
      <c r="W25" s="690">
        <f>E23</f>
        <v/>
      </c>
      <c r="Y25" s="689" t="n"/>
    </row>
    <row r="26" ht="17.2" customHeight="1" s="66">
      <c r="A26" s="660" t="n"/>
      <c r="H26" s="658" t="n"/>
      <c r="I26" s="306" t="n"/>
      <c r="N26" s="382" t="inlineStr">
        <is>
          <t>CGST @ 9%</t>
        </is>
      </c>
      <c r="S26" s="382" t="n"/>
      <c r="W26" s="690">
        <f>J23</f>
        <v/>
      </c>
      <c r="Y26" s="689" t="n"/>
    </row>
    <row r="27" ht="17.2" customHeight="1" s="66">
      <c r="A27" s="660" t="n"/>
      <c r="H27" s="658" t="n"/>
      <c r="I27" s="306" t="n"/>
      <c r="J27" s="307" t="n"/>
      <c r="K27" s="307" t="n"/>
      <c r="L27" s="307" t="n"/>
      <c r="M27" s="307" t="n"/>
      <c r="N27" s="382" t="inlineStr">
        <is>
          <t>SGST @ 9%</t>
        </is>
      </c>
      <c r="S27" s="382" t="n"/>
      <c r="T27" s="382" t="n"/>
      <c r="U27" s="382" t="n"/>
      <c r="V27" s="382" t="n"/>
      <c r="W27" s="690">
        <f>P23</f>
        <v/>
      </c>
      <c r="Y27" s="689" t="n"/>
    </row>
    <row r="28" ht="27" customHeight="1" s="66">
      <c r="A28" s="646" t="n"/>
      <c r="B28" s="647" t="n"/>
      <c r="C28" s="647" t="n"/>
      <c r="D28" s="647" t="n"/>
      <c r="E28" s="647" t="n"/>
      <c r="F28" s="647" t="n"/>
      <c r="G28" s="647" t="n"/>
      <c r="H28" s="648" t="n"/>
      <c r="I28" s="306" t="n"/>
      <c r="N28" s="405" t="inlineStr">
        <is>
          <t>Total Amount</t>
        </is>
      </c>
      <c r="S28" s="405" t="n"/>
      <c r="W28" s="691">
        <f>SUM(W25:Y27)</f>
        <v/>
      </c>
      <c r="Y28" s="689" t="n"/>
    </row>
    <row r="29" ht="8.199999999999999" customHeight="1" s="66">
      <c r="A29" s="692" t="inlineStr">
        <is>
          <t>Regd. Office: 807, New Delhi House, Barakhamba Road, New Delhi 110001, India CIN No. U73100DL2004PTC129754</t>
        </is>
      </c>
      <c r="B29" s="652" t="n"/>
      <c r="C29" s="652" t="n"/>
      <c r="D29" s="652" t="n"/>
      <c r="E29" s="652" t="n"/>
      <c r="F29" s="652" t="n"/>
      <c r="G29" s="652" t="n"/>
      <c r="H29" s="653" t="n"/>
      <c r="I29" s="392" t="n"/>
      <c r="J29" s="647" t="n"/>
      <c r="K29" s="647" t="n"/>
      <c r="L29" s="647" t="n"/>
      <c r="M29" s="647" t="n"/>
      <c r="N29" s="343" t="n"/>
      <c r="O29" s="647" t="n"/>
      <c r="P29" s="647" t="n"/>
      <c r="Q29" s="647" t="n"/>
      <c r="R29" s="647" t="n"/>
      <c r="S29" s="343" t="n"/>
      <c r="T29" s="647" t="n"/>
      <c r="U29" s="647" t="n"/>
      <c r="V29" s="647" t="n"/>
      <c r="W29" s="393" t="n"/>
      <c r="X29" s="647" t="n"/>
      <c r="Y29" s="693" t="n"/>
      <c r="AA29" s="694" t="n"/>
    </row>
    <row r="30" ht="34.5" customHeight="1" s="66">
      <c r="A30" s="660" t="n"/>
      <c r="H30" s="658" t="n"/>
      <c r="I30" s="695" t="inlineStr">
        <is>
          <t>RUPEES TWENTY NINE THOUSAND FIVE HUNDRED ONLY</t>
        </is>
      </c>
      <c r="J30" s="681" t="n"/>
      <c r="K30" s="681" t="n"/>
      <c r="L30" s="681" t="n"/>
      <c r="M30" s="681" t="n"/>
      <c r="N30" s="681" t="n"/>
      <c r="O30" s="681" t="n"/>
      <c r="P30" s="681" t="n"/>
      <c r="Q30" s="681" t="n"/>
      <c r="R30" s="681" t="n"/>
      <c r="S30" s="681" t="n"/>
      <c r="T30" s="681" t="n"/>
      <c r="U30" s="681" t="n"/>
      <c r="V30" s="681" t="n"/>
      <c r="W30" s="681" t="n"/>
      <c r="X30" s="681" t="n"/>
      <c r="Y30" s="696" t="n"/>
    </row>
    <row r="31" ht="50.2" customHeight="1" s="66" thickBot="1">
      <c r="A31" s="697" t="n"/>
      <c r="B31" s="698" t="n"/>
      <c r="C31" s="698" t="n"/>
      <c r="D31" s="698" t="n"/>
      <c r="E31" s="698" t="n"/>
      <c r="F31" s="698" t="n"/>
      <c r="G31" s="698" t="n"/>
      <c r="H31" s="699" t="n"/>
      <c r="I31" s="700" t="inlineStr">
        <is>
          <t>Authorized Signatory</t>
        </is>
      </c>
      <c r="J31" s="701" t="n"/>
      <c r="K31" s="702" t="n"/>
      <c r="L31" s="703" t="n"/>
      <c r="M31" s="703" t="n"/>
      <c r="N31" s="703" t="n"/>
      <c r="O31" s="703" t="n"/>
      <c r="P31" s="703" t="n"/>
      <c r="Q31" s="703" t="n"/>
      <c r="R31" s="703" t="n"/>
      <c r="S31" s="703" t="n"/>
      <c r="T31" s="703" t="n"/>
      <c r="U31" s="703" t="n"/>
      <c r="V31" s="703" t="n"/>
      <c r="W31" s="703" t="n"/>
      <c r="X31" s="703" t="n"/>
      <c r="Y31" s="704" t="n"/>
    </row>
    <row r="33">
      <c r="A33" s="0" t="n"/>
    </row>
  </sheetData>
  <mergeCells count="78">
    <mergeCell ref="N26:R26"/>
    <mergeCell ref="D20:N20"/>
    <mergeCell ref="O6:P6"/>
    <mergeCell ref="Q4:S4"/>
    <mergeCell ref="S29:V29"/>
    <mergeCell ref="D1:T1"/>
    <mergeCell ref="K31:Y31"/>
    <mergeCell ref="P22:Q22"/>
    <mergeCell ref="Q6:S6"/>
    <mergeCell ref="D9:N10"/>
    <mergeCell ref="A24:H28"/>
    <mergeCell ref="A1:C2"/>
    <mergeCell ref="D21:N21"/>
    <mergeCell ref="I24:M24"/>
    <mergeCell ref="N28:R28"/>
    <mergeCell ref="D4:N4"/>
    <mergeCell ref="A22:B22"/>
    <mergeCell ref="O2:P2"/>
    <mergeCell ref="F23:I23"/>
    <mergeCell ref="O3:P3"/>
    <mergeCell ref="Q5:S5"/>
    <mergeCell ref="M22:O22"/>
    <mergeCell ref="O7:S11"/>
    <mergeCell ref="I28:M28"/>
    <mergeCell ref="M23:O23"/>
    <mergeCell ref="D6:N7"/>
    <mergeCell ref="W24:Y24"/>
    <mergeCell ref="D13:N17"/>
    <mergeCell ref="O12:S16"/>
    <mergeCell ref="W26:Y26"/>
    <mergeCell ref="S24:V24"/>
    <mergeCell ref="T7:X11"/>
    <mergeCell ref="V23:W23"/>
    <mergeCell ref="A16:C18"/>
    <mergeCell ref="D18:N19"/>
    <mergeCell ref="R23:U23"/>
    <mergeCell ref="I25:M25"/>
    <mergeCell ref="O5:P5"/>
    <mergeCell ref="O17:X21"/>
    <mergeCell ref="D2:N2"/>
    <mergeCell ref="C22:D22"/>
    <mergeCell ref="O4:P4"/>
    <mergeCell ref="W29:Y29"/>
    <mergeCell ref="T12:X16"/>
    <mergeCell ref="A23:B23"/>
    <mergeCell ref="C23:D23"/>
    <mergeCell ref="D3:N3"/>
    <mergeCell ref="S28:V28"/>
    <mergeCell ref="I29:M29"/>
    <mergeCell ref="A3:C8"/>
    <mergeCell ref="V22:W22"/>
    <mergeCell ref="D5:N5"/>
    <mergeCell ref="N27:R27"/>
    <mergeCell ref="F22:I22"/>
    <mergeCell ref="R22:U22"/>
    <mergeCell ref="I30:Y30"/>
    <mergeCell ref="N25:R25"/>
    <mergeCell ref="I26:M26"/>
    <mergeCell ref="S26:V26"/>
    <mergeCell ref="U1:X1"/>
    <mergeCell ref="J22:L22"/>
    <mergeCell ref="W27:Y27"/>
    <mergeCell ref="S25:V25"/>
    <mergeCell ref="P23:Q23"/>
    <mergeCell ref="Q2:S2"/>
    <mergeCell ref="N29:R29"/>
    <mergeCell ref="J23:L23"/>
    <mergeCell ref="W28:Y28"/>
    <mergeCell ref="A19:C21"/>
    <mergeCell ref="W25:Y25"/>
    <mergeCell ref="Q3:S3"/>
    <mergeCell ref="D8:N8"/>
    <mergeCell ref="T2:X6"/>
    <mergeCell ref="A29:H31"/>
    <mergeCell ref="N24:R24"/>
    <mergeCell ref="A9:C15"/>
    <mergeCell ref="D11:N12"/>
    <mergeCell ref="I31:J31"/>
  </mergeCells>
  <pageMargins left="0.25" right="0.25" top="0.75" bottom="0.75" header="0.3" footer="0.3"/>
  <pageSetup orientation="landscape" paperSize="9" scale="55"/>
  <drawing xmlns:r="http://schemas.openxmlformats.org/officeDocument/2006/relationships" r:id="rId1"/>
</worksheet>
</file>

<file path=xl/worksheets/sheet11.xml><?xml version="1.0" encoding="utf-8"?>
<worksheet xmlns="http://schemas.openxmlformats.org/spreadsheetml/2006/main">
  <sheetPr>
    <tabColor rgb="FF92D050"/>
    <outlinePr summaryBelow="1" summaryRight="1"/>
    <pageSetUpPr/>
  </sheetPr>
  <dimension ref="A1:AD36"/>
  <sheetViews>
    <sheetView showGridLines="0" tabSelected="1" zoomScale="75" zoomScaleNormal="100" zoomScaleSheetLayoutView="40" zoomScalePageLayoutView="40" workbookViewId="0">
      <selection activeCell="E8" sqref="E8:N8"/>
    </sheetView>
  </sheetViews>
  <sheetFormatPr baseColWidth="8" defaultColWidth="9.265625" defaultRowHeight="13"/>
  <cols>
    <col width="19.6640625" customWidth="1" style="7" min="1" max="1"/>
    <col width="46.6640625" customWidth="1" style="7" min="2" max="2"/>
    <col width="12.6640625" customWidth="1" style="7" min="3" max="3"/>
    <col width="10.46484375" customWidth="1" style="7" min="4" max="4"/>
    <col width="19.6640625" customWidth="1" style="7" min="5" max="5"/>
    <col width="0.19921875" customWidth="1" style="7" min="6" max="7"/>
    <col width="15.3984375" customWidth="1" style="7" min="8" max="8"/>
    <col width="15.19921875" customWidth="1" style="7" min="9" max="9"/>
    <col width="9.265625" customWidth="1" style="7" min="10" max="10"/>
    <col width="2.19921875" customWidth="1" style="7" min="11" max="11"/>
    <col width="2.6640625" customWidth="1" style="7" min="12" max="12"/>
    <col width="1.19921875" customWidth="1" style="7" min="13" max="13"/>
    <col width="14.19921875" customWidth="1" style="7" min="14" max="14"/>
    <col width="4.265625" customWidth="1" style="7" min="15" max="15"/>
    <col width="11" customWidth="1" style="7" min="16" max="16"/>
    <col width="18.6640625" customWidth="1" style="7" min="17" max="17"/>
    <col width="4.6640625" customWidth="1" style="7" min="18" max="18"/>
    <col width="12" customWidth="1" style="7" min="19" max="19"/>
    <col width="13.33203125" customWidth="1" style="7" min="20" max="20"/>
    <col width="2.19921875" customWidth="1" style="7" min="21" max="21"/>
    <col width="8" customWidth="1" style="7" min="22" max="22"/>
    <col width="11.265625" customWidth="1" style="7" min="23" max="23"/>
    <col width="32.19921875" customWidth="1" style="7" min="24" max="24"/>
    <col width="0.265625" customWidth="1" style="7" min="25" max="25"/>
    <col width="11.19921875" bestFit="1" customWidth="1" style="7" min="26" max="26"/>
    <col width="14.265625" bestFit="1" customWidth="1" style="7" min="27" max="27"/>
    <col width="9.265625" customWidth="1" style="7" min="28" max="28"/>
    <col width="11.19921875" bestFit="1" customWidth="1" style="7" min="29" max="29"/>
    <col width="59.53125" customWidth="1" style="7" min="30" max="30"/>
    <col width="9.265625" customWidth="1" style="7" min="31" max="16384"/>
  </cols>
  <sheetData>
    <row r="1" ht="53.2" customHeight="1" s="66">
      <c r="A1" s="639" t="n"/>
      <c r="B1" s="640" t="n"/>
      <c r="C1" s="641" t="n"/>
      <c r="D1" s="642" t="inlineStr">
        <is>
          <t>Tax Invoice</t>
        </is>
      </c>
      <c r="E1" s="643" t="n"/>
      <c r="F1" s="643" t="n"/>
      <c r="G1" s="643" t="n"/>
      <c r="H1" s="643" t="n"/>
      <c r="I1" s="643" t="n"/>
      <c r="J1" s="643" t="n"/>
      <c r="K1" s="643" t="n"/>
      <c r="L1" s="643" t="n"/>
      <c r="M1" s="643" t="n"/>
      <c r="N1" s="643" t="n"/>
      <c r="O1" s="643" t="n"/>
      <c r="P1" s="643" t="n"/>
      <c r="Q1" s="643" t="n"/>
      <c r="R1" s="643" t="n"/>
      <c r="S1" s="643" t="n"/>
      <c r="T1" s="644" t="n"/>
      <c r="U1" s="645" t="inlineStr">
        <is>
          <t>Page 1 of 1</t>
        </is>
      </c>
      <c r="V1" s="643" t="n"/>
      <c r="W1" s="643" t="n"/>
      <c r="X1" s="644" t="n"/>
      <c r="Y1" s="6" t="n"/>
    </row>
    <row r="2" ht="35.2" customHeight="1" s="66">
      <c r="A2" s="646" t="n"/>
      <c r="B2" s="647" t="n"/>
      <c r="C2" s="648" t="n"/>
      <c r="D2" s="238" t="inlineStr">
        <is>
          <t xml:space="preserve">Pay to:       </t>
        </is>
      </c>
      <c r="E2" s="540" t="inlineStr">
        <is>
          <t>Microsoft Research Lab India Pvt. Ltd</t>
        </is>
      </c>
      <c r="F2" s="652" t="n"/>
      <c r="G2" s="652" t="n"/>
      <c r="H2" s="652" t="n"/>
      <c r="I2" s="652" t="n"/>
      <c r="J2" s="652" t="n"/>
      <c r="K2" s="652" t="n"/>
      <c r="L2" s="652" t="n"/>
      <c r="M2" s="652" t="n"/>
      <c r="N2" s="653" t="n"/>
      <c r="O2" s="535" t="inlineStr">
        <is>
          <t>Invoice#:</t>
        </is>
      </c>
      <c r="P2" s="652" t="n"/>
      <c r="Q2" s="538" t="n">
        <v>119</v>
      </c>
      <c r="R2" s="652" t="n"/>
      <c r="S2" s="653" t="n"/>
      <c r="T2" s="535" t="inlineStr">
        <is>
          <t>09-04-2029</t>
        </is>
      </c>
      <c r="U2" s="652" t="n"/>
      <c r="V2" s="538" t="n"/>
      <c r="W2" s="652" t="n"/>
      <c r="X2" s="653" t="n"/>
      <c r="Y2" s="236" t="n"/>
    </row>
    <row r="3" ht="36.7" customHeight="1" s="66">
      <c r="A3" s="251" t="n"/>
      <c r="B3" s="244" t="n"/>
      <c r="C3" s="244" t="n"/>
      <c r="D3" s="240" t="inlineStr">
        <is>
          <t xml:space="preserve">Address:   </t>
        </is>
      </c>
      <c r="E3" s="557" t="inlineStr">
        <is>
          <t xml:space="preserve">Cosmo Lavelle, No 9, First Floor, Lavelle road, Residency Road, Richmond Circle,Bangalore Urban, Karnataka- 560025
</t>
        </is>
      </c>
      <c r="N3" s="657" t="n"/>
      <c r="O3" s="779" t="n"/>
      <c r="S3" s="658" t="n"/>
      <c r="T3" s="780" t="n"/>
      <c r="X3" s="658" t="n"/>
      <c r="Y3" s="236" t="n"/>
    </row>
    <row r="4" ht="24" customHeight="1" s="66">
      <c r="A4" s="252" t="n"/>
      <c r="B4" s="246" t="n"/>
      <c r="C4" s="246" t="n"/>
      <c r="D4" s="661" t="n"/>
      <c r="N4" s="657" t="n"/>
      <c r="O4" s="737" t="n"/>
      <c r="S4" s="658" t="n"/>
      <c r="T4" s="659" t="n"/>
      <c r="X4" s="658" t="n"/>
      <c r="Y4" s="236" t="n"/>
    </row>
    <row r="5" ht="18" customHeight="1" s="66">
      <c r="A5" s="252" t="n"/>
      <c r="B5" s="246" t="n"/>
      <c r="C5" s="246" t="n"/>
      <c r="D5" s="239" t="inlineStr">
        <is>
          <t xml:space="preserve">PAN#  </t>
        </is>
      </c>
      <c r="E5" s="559" t="inlineStr">
        <is>
          <t>AAECM2252R</t>
        </is>
      </c>
      <c r="N5" s="657" t="n"/>
      <c r="O5" s="665" t="n"/>
      <c r="P5" s="666" t="n"/>
      <c r="Q5" s="666" t="n"/>
      <c r="R5" s="666" t="n"/>
      <c r="S5" s="781" t="n"/>
      <c r="T5" s="782" t="n"/>
      <c r="U5" s="666" t="n"/>
      <c r="V5" s="666" t="n"/>
      <c r="W5" s="666" t="n"/>
      <c r="X5" s="781" t="n"/>
      <c r="Y5" s="236" t="n"/>
    </row>
    <row r="6" ht="85.7" customHeight="1" s="66">
      <c r="A6" s="783" t="inlineStr">
        <is>
          <t>Bill From:</t>
        </is>
      </c>
      <c r="C6" s="657" t="n"/>
      <c r="D6" s="239" t="inlineStr">
        <is>
          <t>Tel:</t>
        </is>
      </c>
      <c r="E6" s="560" t="inlineStr">
        <is>
          <t>+91-080-66856226</t>
        </is>
      </c>
      <c r="O6" s="541" t="n"/>
      <c r="P6" s="650" t="n"/>
      <c r="Q6" s="650" t="n"/>
      <c r="R6" s="650" t="n"/>
      <c r="S6" s="651" t="n"/>
      <c r="T6" s="784" t="n"/>
      <c r="U6" s="564" t="n"/>
      <c r="V6" s="650" t="n"/>
      <c r="W6" s="650" t="n"/>
      <c r="X6" s="650" t="n"/>
      <c r="Y6" s="651" t="n"/>
    </row>
    <row r="7" ht="85.7" customHeight="1" s="66">
      <c r="A7" s="377" t="inlineStr">
        <is>
          <t>Microsoft Research Lab India Pvt Ltd
Cosmo Lavelle, No 9, First Floor, Lavelle road, Residency Road, Richmond Circle,Bangalore Urban, Karnataka- 560025
Phone - 918066586226
Company Website- www.microsoft.com
Email- gscfin@microsoft.com
Import Export Code :                      705006441
GSTIN For Microsoft#                   29AAECM2252R1ZX</t>
        </is>
      </c>
      <c r="D7" s="241" t="n"/>
      <c r="E7" s="242" t="n"/>
      <c r="F7" s="242" t="n"/>
      <c r="G7" s="242" t="n"/>
      <c r="H7" s="242" t="n"/>
      <c r="I7" s="242" t="n"/>
      <c r="J7" s="242" t="n"/>
      <c r="K7" s="242" t="n"/>
      <c r="L7" s="242" t="n"/>
      <c r="M7" s="242" t="n"/>
      <c r="N7" s="242" t="n"/>
      <c r="O7" s="737" t="n"/>
      <c r="S7" s="657" t="n"/>
      <c r="T7" s="737" t="n"/>
      <c r="U7" s="566" t="n"/>
      <c r="Y7" s="657" t="n"/>
      <c r="AD7" s="607" t="inlineStr">
        <is>
          <t>Ship to:
Affirmed Networks India Private Limited,
1 seat Cosmo Lavelle Building, No.9, Residency Road, Richmond Circle, Bangalore, Pin-560001 
 GSTIN #                      29AAOCA1307M1ZF</t>
        </is>
      </c>
    </row>
    <row r="8" ht="119.2" customHeight="1" s="66">
      <c r="A8" s="646" t="n"/>
      <c r="B8" s="647" t="n"/>
      <c r="C8" s="647" t="n"/>
      <c r="D8" s="243" t="inlineStr">
        <is>
          <t xml:space="preserve">Remit to:   </t>
        </is>
      </c>
      <c r="E8" s="555" t="inlineStr">
        <is>
          <t>Citibank N.A., M. G. Road, Bangalore – 560 001 AD Code: 64800018400009 Beneficiary A/c# 0035571019, IFSC Code: CITI0000004</t>
        </is>
      </c>
      <c r="F8" s="623" t="n"/>
      <c r="G8" s="623" t="n"/>
      <c r="H8" s="623" t="n"/>
      <c r="I8" s="623" t="n"/>
      <c r="J8" s="623" t="n"/>
      <c r="K8" s="623" t="n"/>
      <c r="L8" s="623" t="n"/>
      <c r="M8" s="623" t="n"/>
      <c r="N8" s="623" t="n"/>
      <c r="O8" s="737" t="n"/>
      <c r="S8" s="657" t="n"/>
      <c r="T8" s="665" t="n"/>
      <c r="U8" s="666" t="n"/>
      <c r="V8" s="666" t="n"/>
      <c r="W8" s="666" t="n"/>
      <c r="X8" s="666" t="n"/>
      <c r="Y8" s="667" t="n"/>
    </row>
    <row r="9" ht="19.45" customHeight="1" s="66">
      <c r="A9" s="785" t="inlineStr">
        <is>
          <t>Bill To:</t>
        </is>
      </c>
      <c r="B9" s="652" t="n"/>
      <c r="C9" s="731" t="n"/>
      <c r="D9" s="554" t="n"/>
      <c r="E9" s="623" t="n"/>
      <c r="F9" s="623" t="n"/>
      <c r="G9" s="623" t="n"/>
      <c r="H9" s="623" t="n"/>
      <c r="I9" s="623" t="n"/>
      <c r="J9" s="623" t="n"/>
      <c r="K9" s="623" t="n"/>
      <c r="L9" s="623" t="n"/>
      <c r="M9" s="623" t="n"/>
      <c r="N9" s="623" t="n"/>
      <c r="O9" s="737" t="n"/>
      <c r="S9" s="657" t="n"/>
      <c r="T9" s="253" t="inlineStr">
        <is>
          <t>IRN No:</t>
        </is>
      </c>
      <c r="U9" s="562" t="n"/>
      <c r="Y9" s="689" t="n"/>
    </row>
    <row r="10" ht="19.45" customHeight="1" s="66">
      <c r="A10" s="377" t="n"/>
      <c r="D10" s="567" t="n"/>
      <c r="E10" s="623" t="n"/>
      <c r="F10" s="623" t="n"/>
      <c r="G10" s="623" t="n"/>
      <c r="H10" s="623" t="n"/>
      <c r="I10" s="623" t="n"/>
      <c r="J10" s="623" t="n"/>
      <c r="K10" s="623" t="n"/>
      <c r="L10" s="623" t="n"/>
      <c r="M10" s="623" t="n"/>
      <c r="N10" s="624" t="n"/>
      <c r="O10" s="737" t="n"/>
      <c r="S10" s="657" t="n"/>
      <c r="T10" s="253" t="inlineStr">
        <is>
          <t>ACK No.:</t>
        </is>
      </c>
      <c r="U10" s="562" t="n"/>
      <c r="Y10" s="689" t="n"/>
    </row>
    <row r="11" ht="19.45" customHeight="1" s="66">
      <c r="A11" s="660" t="n"/>
      <c r="D11" s="673" t="inlineStr">
        <is>
          <t>End Customer:</t>
        </is>
      </c>
      <c r="N11" s="658" t="n"/>
      <c r="O11" s="665" t="n"/>
      <c r="P11" s="666" t="n"/>
      <c r="Q11" s="666" t="n"/>
      <c r="R11" s="666" t="n"/>
      <c r="S11" s="667" t="n"/>
      <c r="T11" s="254" t="inlineStr">
        <is>
          <t>ACK Date:</t>
        </is>
      </c>
      <c r="U11" s="562" t="n"/>
      <c r="Y11" s="689" t="n"/>
    </row>
    <row r="12" ht="8.199999999999999" customHeight="1" s="66">
      <c r="A12" s="660" t="n"/>
      <c r="D12" s="659" t="n"/>
      <c r="N12" s="658" t="n"/>
      <c r="O12" s="786" t="n"/>
      <c r="S12" s="658" t="n"/>
      <c r="T12" s="247" t="n"/>
      <c r="U12" s="244" t="n"/>
      <c r="V12" s="244" t="n"/>
      <c r="W12" s="244" t="n"/>
      <c r="X12" s="245" t="n"/>
      <c r="Y12" s="8" t="n"/>
    </row>
    <row r="13" ht="24.75" customHeight="1" s="66">
      <c r="A13" s="660" t="n"/>
      <c r="D13" s="675" t="n"/>
      <c r="N13" s="658" t="n"/>
      <c r="O13" s="787" t="inlineStr">
        <is>
          <t>Supplier's Ref(Customer PO#)</t>
        </is>
      </c>
      <c r="S13" s="658" t="n"/>
      <c r="T13" s="787" t="inlineStr">
        <is>
          <t>State Of Destination / State Code</t>
        </is>
      </c>
      <c r="X13" s="658" t="n"/>
      <c r="Y13" s="8" t="n"/>
    </row>
    <row r="14" hidden="1" ht="14.25" customHeight="1" s="66">
      <c r="A14" s="660" t="n"/>
      <c r="D14" s="659" t="n"/>
      <c r="N14" s="658" t="n"/>
      <c r="O14" s="248" t="n"/>
      <c r="P14" s="249" t="n"/>
      <c r="Q14" s="249" t="n"/>
      <c r="R14" s="249" t="n"/>
      <c r="S14" s="250" t="n"/>
      <c r="T14" s="248" t="n"/>
      <c r="U14" s="249" t="n"/>
      <c r="V14" s="249" t="n"/>
      <c r="W14" s="249" t="n"/>
      <c r="X14" s="250" t="n"/>
      <c r="Y14" s="8" t="n"/>
    </row>
    <row r="15" ht="10.5" customHeight="1" s="66">
      <c r="A15" s="646" t="n"/>
      <c r="B15" s="647" t="n"/>
      <c r="C15" s="647" t="n"/>
      <c r="D15" s="659" t="n"/>
      <c r="N15" s="658" t="n"/>
      <c r="O15" s="788" t="n"/>
      <c r="S15" s="658" t="n"/>
      <c r="T15" s="788" t="inlineStr">
        <is>
          <t>Karnataka / 29</t>
        </is>
      </c>
      <c r="X15" s="658" t="n"/>
      <c r="Y15" s="8" t="n"/>
    </row>
    <row r="16" ht="17.2" customHeight="1" s="66">
      <c r="A16" s="785" t="inlineStr">
        <is>
          <t>Ship To:</t>
        </is>
      </c>
      <c r="B16" s="652" t="n"/>
      <c r="C16" s="731" t="n"/>
      <c r="D16" s="659" t="n"/>
      <c r="N16" s="658" t="n"/>
      <c r="O16" s="664" t="n"/>
      <c r="P16" s="647" t="n"/>
      <c r="Q16" s="647" t="n"/>
      <c r="R16" s="647" t="n"/>
      <c r="S16" s="648" t="n"/>
      <c r="T16" s="664" t="n"/>
      <c r="U16" s="647" t="n"/>
      <c r="V16" s="647" t="n"/>
      <c r="W16" s="647" t="n"/>
      <c r="X16" s="648" t="n"/>
      <c r="Y16" s="8" t="n"/>
    </row>
    <row r="17" ht="35.2" customHeight="1" s="66">
      <c r="A17" s="789" t="n"/>
      <c r="C17" s="658" t="n"/>
      <c r="D17" s="664" t="n"/>
      <c r="E17" s="647" t="n"/>
      <c r="F17" s="647" t="n"/>
      <c r="G17" s="647" t="n"/>
      <c r="H17" s="647" t="n"/>
      <c r="I17" s="647" t="n"/>
      <c r="J17" s="647" t="n"/>
      <c r="K17" s="647" t="n"/>
      <c r="L17" s="647" t="n"/>
      <c r="M17" s="647" t="n"/>
      <c r="N17" s="648" t="n"/>
      <c r="O17" s="790" t="n"/>
      <c r="P17" s="652" t="n"/>
      <c r="Q17" s="652" t="n"/>
      <c r="R17" s="652" t="n"/>
      <c r="S17" s="652" t="n"/>
      <c r="T17" s="652" t="n"/>
      <c r="U17" s="652" t="n"/>
      <c r="V17" s="652" t="n"/>
      <c r="W17" s="652" t="n"/>
      <c r="X17" s="653" t="n"/>
      <c r="Y17" s="8" t="n"/>
    </row>
    <row r="18" ht="38.25" customHeight="1" s="66">
      <c r="A18" s="646" t="n"/>
      <c r="B18" s="647" t="n"/>
      <c r="C18" s="648" t="n"/>
      <c r="D18" s="678" t="inlineStr">
        <is>
          <t>Transport Agent Name: NA</t>
        </is>
      </c>
      <c r="N18" s="658" t="n"/>
      <c r="O18" s="570" t="inlineStr">
        <is>
          <t>Terms Of Payment:</t>
        </is>
      </c>
      <c r="R18" s="572" t="inlineStr">
        <is>
          <t>Payable immediately</t>
        </is>
      </c>
      <c r="X18" s="658" t="n"/>
      <c r="Y18" s="8" t="n"/>
    </row>
    <row r="19" ht="8.199999999999999" customHeight="1" s="66">
      <c r="A19" s="679" t="inlineStr">
        <is>
          <t>Indirect Reseller
Reseller Name:</t>
        </is>
      </c>
      <c r="B19" s="652" t="n"/>
      <c r="C19" s="653" t="n"/>
      <c r="D19" s="664" t="n"/>
      <c r="E19" s="647" t="n"/>
      <c r="F19" s="647" t="n"/>
      <c r="G19" s="647" t="n"/>
      <c r="H19" s="647" t="n"/>
      <c r="I19" s="647" t="n"/>
      <c r="J19" s="647" t="n"/>
      <c r="K19" s="647" t="n"/>
      <c r="L19" s="647" t="n"/>
      <c r="M19" s="647" t="n"/>
      <c r="N19" s="648" t="n"/>
      <c r="O19" s="791" t="n"/>
      <c r="X19" s="658" t="n"/>
      <c r="Y19" s="8" t="n"/>
    </row>
    <row r="20" ht="17.2" customHeight="1" s="66">
      <c r="A20" s="660" t="n"/>
      <c r="C20" s="658" t="n"/>
      <c r="D20" s="680" t="inlineStr">
        <is>
          <t>Vehicle Regn#: NA</t>
        </is>
      </c>
      <c r="E20" s="681" t="n"/>
      <c r="F20" s="681" t="n"/>
      <c r="G20" s="681" t="n"/>
      <c r="H20" s="681" t="n"/>
      <c r="I20" s="681" t="n"/>
      <c r="J20" s="681" t="n"/>
      <c r="K20" s="681" t="n"/>
      <c r="L20" s="681" t="n"/>
      <c r="M20" s="681" t="n"/>
      <c r="N20" s="682" t="n"/>
      <c r="O20" s="659" t="n"/>
      <c r="X20" s="658" t="n"/>
      <c r="Y20" s="8" t="n"/>
    </row>
    <row r="21" ht="26.2" customHeight="1" s="66">
      <c r="A21" s="660" t="n"/>
      <c r="C21" s="658" t="n"/>
      <c r="D21" s="683" t="inlineStr">
        <is>
          <t>Way Bill#: NA</t>
        </is>
      </c>
      <c r="E21" s="652" t="n"/>
      <c r="F21" s="652" t="n"/>
      <c r="G21" s="652" t="n"/>
      <c r="H21" s="652" t="n"/>
      <c r="I21" s="652" t="n"/>
      <c r="J21" s="652" t="n"/>
      <c r="K21" s="652" t="n"/>
      <c r="L21" s="652" t="n"/>
      <c r="M21" s="652" t="n"/>
      <c r="N21" s="653" t="n"/>
      <c r="O21" s="782" t="n"/>
      <c r="P21" s="666" t="n"/>
      <c r="Q21" s="666" t="n"/>
      <c r="R21" s="666" t="n"/>
      <c r="S21" s="666" t="n"/>
      <c r="T21" s="666" t="n"/>
      <c r="U21" s="666" t="n"/>
      <c r="V21" s="666" t="n"/>
      <c r="W21" s="666" t="n"/>
      <c r="X21" s="781" t="n"/>
      <c r="Y21" s="8" t="n"/>
    </row>
    <row r="22" ht="37.5" customHeight="1" s="66">
      <c r="A22" s="355" t="inlineStr">
        <is>
          <t>Description &amp; HSN / SAC</t>
        </is>
      </c>
      <c r="B22" s="624" t="n"/>
      <c r="C22" s="357" t="inlineStr">
        <is>
          <t>Period</t>
        </is>
      </c>
      <c r="D22" s="624" t="n"/>
      <c r="E22" s="356" t="inlineStr">
        <is>
          <t xml:space="preserve">Rent </t>
        </is>
      </c>
      <c r="F22" s="356" t="inlineStr">
        <is>
          <t>CTAX (%)</t>
        </is>
      </c>
      <c r="G22" s="623" t="n"/>
      <c r="H22" s="623" t="n"/>
      <c r="I22" s="624" t="n"/>
      <c r="J22" s="361" t="inlineStr">
        <is>
          <t>CTAX</t>
        </is>
      </c>
      <c r="K22" s="623" t="n"/>
      <c r="L22" s="624" t="n"/>
      <c r="M22" s="362" t="inlineStr">
        <is>
          <t>STAX (%)</t>
        </is>
      </c>
      <c r="N22" s="623" t="n"/>
      <c r="O22" s="624" t="n"/>
      <c r="P22" s="361" t="inlineStr">
        <is>
          <t>STAX</t>
        </is>
      </c>
      <c r="Q22" s="624" t="n"/>
      <c r="R22" s="362" t="inlineStr">
        <is>
          <t>ITAX (%)</t>
        </is>
      </c>
      <c r="S22" s="623" t="n"/>
      <c r="T22" s="623" t="n"/>
      <c r="U22" s="624" t="n"/>
      <c r="V22" s="361" t="inlineStr">
        <is>
          <t>ITAX</t>
        </is>
      </c>
      <c r="W22" s="624" t="n"/>
      <c r="X22" s="10" t="inlineStr">
        <is>
          <t>Amount</t>
        </is>
      </c>
      <c r="Y22" s="8" t="n"/>
    </row>
    <row r="23" ht="60" customHeight="1" s="66">
      <c r="A23" s="591" t="inlineStr">
        <is>
          <t>Test Description 9 SAC (1098)</t>
        </is>
      </c>
      <c r="B23" s="624" t="n"/>
      <c r="C23" s="593" t="inlineStr">
        <is>
          <t>April to March</t>
        </is>
      </c>
      <c r="D23" s="624" t="n"/>
      <c r="E23" s="792" t="n">
        <v>1000000</v>
      </c>
      <c r="F23" s="793" t="inlineStr">
        <is>
          <t>9%</t>
        </is>
      </c>
      <c r="G23" s="623" t="n"/>
      <c r="H23" s="623" t="n"/>
      <c r="I23" s="624" t="n"/>
      <c r="J23" s="794">
        <f>E23*F23</f>
        <v/>
      </c>
      <c r="K23" s="623" t="n"/>
      <c r="L23" s="624" t="n"/>
      <c r="M23" s="600" t="inlineStr">
        <is>
          <t>9%</t>
        </is>
      </c>
      <c r="N23" s="623" t="n"/>
      <c r="O23" s="624" t="n"/>
      <c r="P23" s="795">
        <f>M23*$E$23</f>
        <v/>
      </c>
      <c r="Q23" s="624" t="n"/>
      <c r="R23" s="602" t="inlineStr">
        <is>
          <t>0%</t>
        </is>
      </c>
      <c r="S23" s="623" t="n"/>
      <c r="T23" s="623" t="n"/>
      <c r="U23" s="624" t="n"/>
      <c r="V23" s="795">
        <f>R23*$E$23</f>
        <v/>
      </c>
      <c r="W23" s="624" t="n"/>
      <c r="X23" s="792">
        <f>+E23+J23+P23</f>
        <v/>
      </c>
      <c r="Y23" s="8" t="n"/>
    </row>
    <row r="24" ht="34" customHeight="1" s="66">
      <c r="A24" s="687" t="n"/>
      <c r="H24" s="658" t="n"/>
      <c r="I24" s="380" t="n"/>
      <c r="N24" s="375" t="n"/>
      <c r="S24" s="375" t="n"/>
      <c r="W24" s="688" t="n"/>
      <c r="Y24" s="689" t="n"/>
    </row>
    <row r="25" ht="25" customHeight="1" s="66">
      <c r="A25" s="660" t="n"/>
      <c r="H25" s="658" t="n"/>
      <c r="I25" s="306" t="n"/>
      <c r="N25" s="382" t="inlineStr">
        <is>
          <t>Base Price</t>
        </is>
      </c>
      <c r="S25" s="383" t="n"/>
      <c r="W25" s="690">
        <f>E23</f>
        <v/>
      </c>
      <c r="Y25" s="689" t="n"/>
    </row>
    <row r="26" ht="17.2" customHeight="1" s="66">
      <c r="A26" s="660" t="n"/>
      <c r="H26" s="658" t="n"/>
      <c r="I26" s="306" t="n"/>
      <c r="N26" s="382" t="inlineStr">
        <is>
          <t>CGST @ 9%</t>
        </is>
      </c>
      <c r="S26" s="382" t="n"/>
      <c r="W26" s="690">
        <f>J23</f>
        <v/>
      </c>
      <c r="Y26" s="689" t="n"/>
    </row>
    <row r="27" ht="17.2" customHeight="1" s="66">
      <c r="A27" s="660" t="n"/>
      <c r="H27" s="658" t="n"/>
      <c r="I27" s="306" t="n"/>
      <c r="J27" s="307" t="n"/>
      <c r="K27" s="307" t="n"/>
      <c r="L27" s="307" t="n"/>
      <c r="M27" s="307" t="n"/>
      <c r="N27" s="382" t="inlineStr">
        <is>
          <t>SGST @ 9%</t>
        </is>
      </c>
      <c r="S27" s="382" t="n"/>
      <c r="T27" s="382" t="n"/>
      <c r="U27" s="382" t="n"/>
      <c r="V27" s="382" t="n"/>
      <c r="W27" s="690">
        <f>P23</f>
        <v/>
      </c>
      <c r="Y27" s="689" t="n"/>
    </row>
    <row r="28" ht="17.2" customHeight="1" s="66">
      <c r="A28" s="660" t="n"/>
      <c r="H28" s="658" t="n"/>
      <c r="I28" s="306" t="n"/>
      <c r="J28" s="307" t="n"/>
      <c r="K28" s="307" t="n"/>
      <c r="L28" s="307" t="n"/>
      <c r="M28" s="307" t="n"/>
      <c r="N28" s="382" t="inlineStr">
        <is>
          <t>SGST @ 9%</t>
        </is>
      </c>
      <c r="S28" s="382" t="n"/>
      <c r="T28" s="382" t="n"/>
      <c r="U28" s="382" t="n"/>
      <c r="V28" s="382" t="n"/>
      <c r="W28" s="690">
        <f>V23</f>
        <v/>
      </c>
      <c r="Y28" s="689" t="n"/>
    </row>
    <row r="29" ht="27" customHeight="1" s="66">
      <c r="A29" s="646" t="n"/>
      <c r="B29" s="647" t="n"/>
      <c r="C29" s="647" t="n"/>
      <c r="D29" s="647" t="n"/>
      <c r="E29" s="647" t="n"/>
      <c r="F29" s="647" t="n"/>
      <c r="G29" s="647" t="n"/>
      <c r="H29" s="648" t="n"/>
      <c r="I29" s="306" t="n"/>
      <c r="N29" s="405" t="inlineStr">
        <is>
          <t>Total Amount</t>
        </is>
      </c>
      <c r="S29" s="405" t="n"/>
      <c r="W29" s="690">
        <f>X23</f>
        <v/>
      </c>
      <c r="Y29" s="689" t="n"/>
    </row>
    <row r="30" ht="8.199999999999999" customHeight="1" s="66">
      <c r="A30" s="692" t="inlineStr">
        <is>
          <t>Regd. Office: T-10 and T-11, 3rd Floor Malikbuildcon Plaza 1,Plot No 2, Pocket No 6 , Sector 12,Dwaraka,N.S.I.T.Dwaraka, South West Delhi,New Delhi,Delhi,India-110078 India CIN No. U73100DL2004PTC129754</t>
        </is>
      </c>
      <c r="B30" s="652" t="n"/>
      <c r="C30" s="652" t="n"/>
      <c r="D30" s="652" t="n"/>
      <c r="E30" s="652" t="n"/>
      <c r="F30" s="652" t="n"/>
      <c r="G30" s="652" t="n"/>
      <c r="H30" s="653" t="n"/>
      <c r="I30" s="392" t="n"/>
      <c r="J30" s="647" t="n"/>
      <c r="K30" s="647" t="n"/>
      <c r="L30" s="647" t="n"/>
      <c r="M30" s="647" t="n"/>
      <c r="N30" s="343" t="n"/>
      <c r="O30" s="647" t="n"/>
      <c r="P30" s="647" t="n"/>
      <c r="Q30" s="647" t="n"/>
      <c r="R30" s="647" t="n"/>
      <c r="S30" s="343" t="n"/>
      <c r="T30" s="647" t="n"/>
      <c r="U30" s="647" t="n"/>
      <c r="V30" s="647" t="n"/>
      <c r="W30" s="393" t="n"/>
      <c r="X30" s="647" t="n"/>
      <c r="Y30" s="693" t="n"/>
      <c r="AA30" s="694" t="n"/>
    </row>
    <row r="31" ht="34.5" customHeight="1" s="66">
      <c r="A31" s="660" t="n"/>
      <c r="H31" s="658" t="n"/>
      <c r="I31" s="796" t="n"/>
      <c r="J31" s="681" t="n"/>
      <c r="K31" s="681" t="n"/>
      <c r="L31" s="681" t="n"/>
      <c r="M31" s="681" t="n"/>
      <c r="N31" s="681" t="n"/>
      <c r="O31" s="681" t="n"/>
      <c r="P31" s="681" t="n"/>
      <c r="Q31" s="681" t="n"/>
      <c r="R31" s="681" t="n"/>
      <c r="S31" s="681" t="n"/>
      <c r="T31" s="681" t="n"/>
      <c r="U31" s="681" t="n"/>
      <c r="V31" s="681" t="n"/>
      <c r="W31" s="681" t="n"/>
      <c r="X31" s="681" t="n"/>
      <c r="Y31" s="696" t="n"/>
    </row>
    <row r="32" ht="50.2" customHeight="1" s="66" thickBot="1">
      <c r="A32" s="697" t="n"/>
      <c r="B32" s="698" t="n"/>
      <c r="C32" s="698" t="n"/>
      <c r="D32" s="698" t="n"/>
      <c r="E32" s="698" t="n"/>
      <c r="F32" s="698" t="n"/>
      <c r="G32" s="698" t="n"/>
      <c r="H32" s="699" t="n"/>
      <c r="I32" s="700" t="inlineStr">
        <is>
          <t>Authorized Signatory</t>
        </is>
      </c>
      <c r="J32" s="701" t="n"/>
      <c r="K32" s="702" t="n"/>
      <c r="L32" s="703" t="n"/>
      <c r="M32" s="703" t="n"/>
      <c r="N32" s="703" t="n"/>
      <c r="O32" s="703" t="n"/>
      <c r="P32" s="703" t="n"/>
      <c r="Q32" s="703" t="n"/>
      <c r="R32" s="703" t="n"/>
      <c r="S32" s="703" t="n"/>
      <c r="T32" s="703" t="n"/>
      <c r="U32" s="703" t="n"/>
      <c r="V32" s="703" t="n"/>
      <c r="W32" s="703" t="n"/>
      <c r="X32" s="703" t="n"/>
      <c r="Y32" s="704" t="n"/>
    </row>
    <row r="36">
      <c r="A36" s="0" t="n"/>
    </row>
  </sheetData>
  <mergeCells count="91">
    <mergeCell ref="U9:Y9"/>
    <mergeCell ref="I30:M30"/>
    <mergeCell ref="N26:R26"/>
    <mergeCell ref="D20:N20"/>
    <mergeCell ref="T6:T8"/>
    <mergeCell ref="S29:V29"/>
    <mergeCell ref="D1:T1"/>
    <mergeCell ref="O3:S5"/>
    <mergeCell ref="P22:Q22"/>
    <mergeCell ref="R18:X18"/>
    <mergeCell ref="A1:C2"/>
    <mergeCell ref="D21:N21"/>
    <mergeCell ref="A7:C8"/>
    <mergeCell ref="I24:M24"/>
    <mergeCell ref="O15:S16"/>
    <mergeCell ref="N28:R28"/>
    <mergeCell ref="D4:N4"/>
    <mergeCell ref="A22:B22"/>
    <mergeCell ref="O2:P2"/>
    <mergeCell ref="N30:R30"/>
    <mergeCell ref="A6:C6"/>
    <mergeCell ref="O6:S11"/>
    <mergeCell ref="E6:N6"/>
    <mergeCell ref="W30:Y30"/>
    <mergeCell ref="U10:Y10"/>
    <mergeCell ref="F23:I23"/>
    <mergeCell ref="T3:X5"/>
    <mergeCell ref="S30:V30"/>
    <mergeCell ref="M22:O22"/>
    <mergeCell ref="A10:C15"/>
    <mergeCell ref="I32:J32"/>
    <mergeCell ref="T15:X16"/>
    <mergeCell ref="M23:O23"/>
    <mergeCell ref="T2:U2"/>
    <mergeCell ref="E8:N8"/>
    <mergeCell ref="D9:N9"/>
    <mergeCell ref="W24:Y24"/>
    <mergeCell ref="D13:N17"/>
    <mergeCell ref="O18:Q18"/>
    <mergeCell ref="A17:C18"/>
    <mergeCell ref="U7:Y8"/>
    <mergeCell ref="W26:Y26"/>
    <mergeCell ref="O13:S13"/>
    <mergeCell ref="S24:V24"/>
    <mergeCell ref="A16:C16"/>
    <mergeCell ref="E2:N2"/>
    <mergeCell ref="I31:Y31"/>
    <mergeCell ref="V23:W23"/>
    <mergeCell ref="D10:N10"/>
    <mergeCell ref="AD7:AD11"/>
    <mergeCell ref="A30:H32"/>
    <mergeCell ref="D18:N19"/>
    <mergeCell ref="R23:U23"/>
    <mergeCell ref="I25:M25"/>
    <mergeCell ref="U11:Y11"/>
    <mergeCell ref="C22:D22"/>
    <mergeCell ref="W29:Y29"/>
    <mergeCell ref="A23:B23"/>
    <mergeCell ref="C23:D23"/>
    <mergeCell ref="V2:X2"/>
    <mergeCell ref="T13:X13"/>
    <mergeCell ref="O12:S12"/>
    <mergeCell ref="I29:M29"/>
    <mergeCell ref="A24:H29"/>
    <mergeCell ref="V22:W22"/>
    <mergeCell ref="N27:R27"/>
    <mergeCell ref="F22:I22"/>
    <mergeCell ref="R22:U22"/>
    <mergeCell ref="U6:Y6"/>
    <mergeCell ref="N25:R25"/>
    <mergeCell ref="K32:Y32"/>
    <mergeCell ref="O17:X17"/>
    <mergeCell ref="I26:M26"/>
    <mergeCell ref="S26:V26"/>
    <mergeCell ref="U1:X1"/>
    <mergeCell ref="J22:L22"/>
    <mergeCell ref="W27:Y27"/>
    <mergeCell ref="E3:N3"/>
    <mergeCell ref="S25:V25"/>
    <mergeCell ref="P23:Q23"/>
    <mergeCell ref="Q2:S2"/>
    <mergeCell ref="O19:X21"/>
    <mergeCell ref="E5:N5"/>
    <mergeCell ref="N29:R29"/>
    <mergeCell ref="J23:L23"/>
    <mergeCell ref="A9:C9"/>
    <mergeCell ref="W28:Y28"/>
    <mergeCell ref="A19:C21"/>
    <mergeCell ref="W25:Y25"/>
    <mergeCell ref="N24:R24"/>
    <mergeCell ref="D11:N12"/>
  </mergeCells>
  <pageMargins left="0.25" right="0.25" top="0.75" bottom="0.75" header="0.3" footer="0.3"/>
  <pageSetup orientation="landscape" paperSize="9" scale="55"/>
  <drawing xmlns:r="http://schemas.openxmlformats.org/officeDocument/2006/relationships" r:id="rId1"/>
</worksheet>
</file>

<file path=xl/worksheets/sheet12.xml><?xml version="1.0" encoding="utf-8"?>
<worksheet xmlns="http://schemas.openxmlformats.org/spreadsheetml/2006/main">
  <sheetPr>
    <tabColor rgb="FF92D050"/>
    <outlinePr summaryBelow="1" summaryRight="1"/>
    <pageSetUpPr/>
  </sheetPr>
  <dimension ref="A1:AA34"/>
  <sheetViews>
    <sheetView topLeftCell="A5" zoomScale="51" zoomScaleNormal="106" zoomScaleSheetLayoutView="40" zoomScalePageLayoutView="40" workbookViewId="0">
      <selection activeCell="T2" sqref="T2:X6"/>
    </sheetView>
  </sheetViews>
  <sheetFormatPr baseColWidth="8" defaultColWidth="9.265625" defaultRowHeight="13"/>
  <cols>
    <col width="19.6640625" customWidth="1" style="7" min="1" max="1"/>
    <col width="46.6640625" customWidth="1" style="7" min="2" max="2"/>
    <col width="12.6640625" customWidth="1" style="7" min="3" max="3"/>
    <col width="8" customWidth="1" style="7" min="4" max="4"/>
    <col width="19.6640625" customWidth="1" style="7" min="5" max="5"/>
    <col width="0.19921875" customWidth="1" style="7" min="6" max="7"/>
    <col width="5.6640625" customWidth="1" style="7" min="8" max="8"/>
    <col width="15.19921875" customWidth="1" style="7" min="9" max="9"/>
    <col width="9.265625" customWidth="1" style="7" min="10" max="10"/>
    <col width="2.19921875" customWidth="1" style="7" min="11" max="11"/>
    <col width="2.6640625" customWidth="1" style="7" min="12" max="12"/>
    <col width="1.19921875" customWidth="1" style="7" min="13" max="13"/>
    <col width="14.19921875" customWidth="1" style="7" min="14" max="14"/>
    <col width="4.265625" customWidth="1" style="7" min="15" max="15"/>
    <col width="11" customWidth="1" style="7" min="16" max="16"/>
    <col width="18.6640625" customWidth="1" style="7" min="17" max="17"/>
    <col width="4.6640625" customWidth="1" style="7" min="18" max="18"/>
    <col width="12" customWidth="1" style="7" min="19" max="19"/>
    <col hidden="1" width="4.6640625" customWidth="1" style="7" min="20" max="20"/>
    <col width="2.19921875" customWidth="1" style="7" min="21" max="21"/>
    <col width="8" customWidth="1" style="7" min="22" max="22"/>
    <col width="11.265625" customWidth="1" style="7" min="23" max="23"/>
    <col width="32.19921875" customWidth="1" style="7" min="24" max="24"/>
    <col width="0.265625" customWidth="1" style="7" min="25" max="25"/>
    <col width="11.19921875" bestFit="1" customWidth="1" style="7" min="26" max="26"/>
    <col width="14.265625" bestFit="1" customWidth="1" style="7" min="27" max="27"/>
    <col width="9.265625" customWidth="1" style="7" min="28" max="28"/>
    <col width="11.19921875" bestFit="1" customWidth="1" style="7" min="29" max="29"/>
    <col width="9.265625" customWidth="1" style="7" min="30" max="16384"/>
  </cols>
  <sheetData>
    <row r="1" ht="53.2" customHeight="1" s="66">
      <c r="A1" s="639" t="n"/>
      <c r="B1" s="640" t="n"/>
      <c r="C1" s="641" t="n"/>
      <c r="D1" s="642" t="inlineStr">
        <is>
          <t>Tax Invoice</t>
        </is>
      </c>
      <c r="E1" s="643" t="n"/>
      <c r="F1" s="643" t="n"/>
      <c r="G1" s="643" t="n"/>
      <c r="H1" s="643" t="n"/>
      <c r="I1" s="643" t="n"/>
      <c r="J1" s="643" t="n"/>
      <c r="K1" s="643" t="n"/>
      <c r="L1" s="643" t="n"/>
      <c r="M1" s="643" t="n"/>
      <c r="N1" s="643" t="n"/>
      <c r="O1" s="643" t="n"/>
      <c r="P1" s="643" t="n"/>
      <c r="Q1" s="643" t="n"/>
      <c r="R1" s="643" t="n"/>
      <c r="S1" s="643" t="n"/>
      <c r="T1" s="644" t="n"/>
      <c r="U1" s="645" t="inlineStr">
        <is>
          <t>Page 1 of 1</t>
        </is>
      </c>
      <c r="V1" s="643" t="n"/>
      <c r="W1" s="643" t="n"/>
      <c r="X1" s="644" t="n"/>
      <c r="Y1" s="6" t="n"/>
    </row>
    <row r="2" ht="35.2" customHeight="1" s="66">
      <c r="A2" s="646" t="n"/>
      <c r="B2" s="647" t="n"/>
      <c r="C2" s="648" t="n"/>
      <c r="D2" s="649" t="inlineStr">
        <is>
          <t>Pay to:       Microsoft Research Lab India Pvt Ltd</t>
        </is>
      </c>
      <c r="E2" s="650" t="n"/>
      <c r="F2" s="650" t="n"/>
      <c r="G2" s="650" t="n"/>
      <c r="H2" s="650" t="n"/>
      <c r="I2" s="650" t="n"/>
      <c r="J2" s="650" t="n"/>
      <c r="K2" s="650" t="n"/>
      <c r="L2" s="650" t="n"/>
      <c r="M2" s="650" t="n"/>
      <c r="N2" s="651" t="n"/>
      <c r="O2" s="275" t="inlineStr">
        <is>
          <t>Invoice#:</t>
        </is>
      </c>
      <c r="P2" s="652" t="n"/>
      <c r="Q2" s="278" t="inlineStr">
        <is>
          <t>MSR/DTR/22-23/36</t>
        </is>
      </c>
      <c r="R2" s="652" t="n"/>
      <c r="S2" s="653" t="n"/>
      <c r="T2" s="654" t="inlineStr">
        <is>
          <t>Invoice Date:
18/01/2023</t>
        </is>
      </c>
      <c r="U2" s="652" t="n"/>
      <c r="V2" s="652" t="n"/>
      <c r="W2" s="652" t="n"/>
      <c r="X2" s="653" t="n"/>
      <c r="Y2" s="8" t="n"/>
    </row>
    <row r="3" ht="36.7" customHeight="1" s="66">
      <c r="A3" s="655"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2" t="n"/>
      <c r="C3" s="653" t="n"/>
      <c r="D3" s="656" t="inlineStr">
        <is>
          <t xml:space="preserve">Address:   Cosmo Lavelle, No 9, First Floor, Lavelle road, Residency Road, Richmond Circle,Bangalore Urban, Karnataka- 560001
</t>
        </is>
      </c>
      <c r="N3" s="657" t="n"/>
      <c r="O3" s="296" t="inlineStr">
        <is>
          <t xml:space="preserve">Document#:
 </t>
        </is>
      </c>
      <c r="Q3" s="292" t="n"/>
      <c r="S3" s="658" t="n"/>
      <c r="T3" s="659" t="n"/>
      <c r="X3" s="658" t="n"/>
      <c r="Y3" s="8" t="n"/>
    </row>
    <row r="4" ht="24" customHeight="1" s="66">
      <c r="A4" s="660" t="n"/>
      <c r="C4" s="658" t="n"/>
      <c r="D4" s="661" t="n"/>
      <c r="N4" s="657" t="n"/>
      <c r="O4" s="301" t="n"/>
      <c r="Q4" s="662" t="n"/>
      <c r="S4" s="658" t="n"/>
      <c r="T4" s="659" t="n"/>
      <c r="X4" s="658" t="n"/>
      <c r="Y4" s="8" t="n"/>
    </row>
    <row r="5" ht="18" customHeight="1" s="66">
      <c r="A5" s="660" t="n"/>
      <c r="C5" s="658" t="n"/>
      <c r="D5" s="661" t="inlineStr">
        <is>
          <t>PAN#  AAECM2252R</t>
        </is>
      </c>
      <c r="N5" s="657" t="n"/>
      <c r="O5" s="306" t="n"/>
      <c r="Q5" s="308" t="n"/>
      <c r="S5" s="658" t="n"/>
      <c r="T5" s="659" t="n"/>
      <c r="X5" s="658" t="n"/>
      <c r="Y5" s="8" t="n"/>
    </row>
    <row r="6" ht="11.2" customHeight="1" s="66">
      <c r="A6" s="660" t="n"/>
      <c r="C6" s="658" t="n"/>
      <c r="D6" s="663" t="inlineStr">
        <is>
          <t>Tel: +91-080-66856226</t>
        </is>
      </c>
      <c r="N6" s="657" t="n"/>
      <c r="O6" s="312" t="n"/>
      <c r="P6" s="647" t="n"/>
      <c r="Q6" s="265" t="n"/>
      <c r="R6" s="647" t="n"/>
      <c r="S6" s="648" t="n"/>
      <c r="T6" s="664" t="n"/>
      <c r="U6" s="647" t="n"/>
      <c r="V6" s="647" t="n"/>
      <c r="W6" s="647" t="n"/>
      <c r="X6" s="648" t="n"/>
      <c r="Y6" s="8" t="n"/>
    </row>
    <row r="7" ht="6" customHeight="1" s="66">
      <c r="A7" s="660" t="n"/>
      <c r="C7" s="658" t="n"/>
      <c r="D7" s="665" t="n"/>
      <c r="E7" s="666" t="n"/>
      <c r="F7" s="666" t="n"/>
      <c r="G7" s="666" t="n"/>
      <c r="H7" s="666" t="n"/>
      <c r="I7" s="666" t="n"/>
      <c r="J7" s="666" t="n"/>
      <c r="K7" s="666" t="n"/>
      <c r="L7" s="666" t="n"/>
      <c r="M7" s="666" t="n"/>
      <c r="N7" s="667" t="n"/>
      <c r="O7" s="668" t="n"/>
      <c r="P7" s="652" t="n"/>
      <c r="Q7" s="652" t="n"/>
      <c r="R7" s="652" t="n"/>
      <c r="S7" s="653" t="n"/>
      <c r="T7" s="669" t="inlineStr">
        <is>
          <t>IRN:</t>
        </is>
      </c>
      <c r="U7" s="652" t="n"/>
      <c r="V7" s="652" t="n"/>
      <c r="W7" s="652" t="n"/>
      <c r="X7" s="653" t="n"/>
      <c r="Y7" s="8" t="n"/>
    </row>
    <row r="8" ht="132" customHeight="1" s="66">
      <c r="A8" s="660" t="n"/>
      <c r="C8" s="658" t="n"/>
      <c r="D8" s="670" t="inlineStr">
        <is>
          <t>Remit to:   Citibank N.A., M. G. Road, Bangalore – 560 001        AD Code: 64800018400009 Beneficiary A/c#        0035571019             ,      IFSC Code:           CITI0000004</t>
        </is>
      </c>
      <c r="E8" s="623" t="n"/>
      <c r="F8" s="623" t="n"/>
      <c r="G8" s="623" t="n"/>
      <c r="H8" s="623" t="n"/>
      <c r="I8" s="623" t="n"/>
      <c r="J8" s="623" t="n"/>
      <c r="K8" s="623" t="n"/>
      <c r="L8" s="623" t="n"/>
      <c r="M8" s="623" t="n"/>
      <c r="N8" s="671" t="n"/>
      <c r="O8" s="659" t="n"/>
      <c r="S8" s="658" t="n"/>
      <c r="T8" s="659" t="n"/>
      <c r="X8" s="658" t="n"/>
      <c r="Y8" s="8" t="n"/>
    </row>
    <row r="9" ht="35.2" customHeight="1" s="66">
      <c r="A9" s="777" t="inlineStr">
        <is>
          <t>Ship to:
SOFTOMOTIVE ROBOTIC PROCESS AUTOMATION PRIVATE LIMITED,
4/02, 15th Cross, South End, Jayanagar 2nd Block, Bangalore, Pin-560011 
 GSTIN #                     NA</t>
        </is>
      </c>
      <c r="B9" s="652" t="n"/>
      <c r="C9" s="653" t="n"/>
      <c r="D9" s="567" t="n"/>
      <c r="E9" s="650" t="n"/>
      <c r="F9" s="650" t="n"/>
      <c r="G9" s="650" t="n"/>
      <c r="H9" s="650" t="n"/>
      <c r="I9" s="650" t="n"/>
      <c r="J9" s="650" t="n"/>
      <c r="K9" s="650" t="n"/>
      <c r="L9" s="650" t="n"/>
      <c r="M9" s="650" t="n"/>
      <c r="N9" s="651" t="n"/>
      <c r="O9" s="659" t="n"/>
      <c r="S9" s="658" t="n"/>
      <c r="T9" s="659" t="n"/>
      <c r="X9" s="658" t="n"/>
      <c r="Y9" s="8" t="n"/>
    </row>
    <row r="10" ht="62.2" customHeight="1" s="66">
      <c r="A10" s="660" t="n"/>
      <c r="C10" s="658" t="n"/>
      <c r="D10" s="665" t="n"/>
      <c r="E10" s="666" t="n"/>
      <c r="F10" s="666" t="n"/>
      <c r="G10" s="666" t="n"/>
      <c r="H10" s="666" t="n"/>
      <c r="I10" s="666" t="n"/>
      <c r="J10" s="666" t="n"/>
      <c r="K10" s="666" t="n"/>
      <c r="L10" s="666" t="n"/>
      <c r="M10" s="666" t="n"/>
      <c r="N10" s="667" t="n"/>
      <c r="O10" s="659" t="n"/>
      <c r="S10" s="658" t="n"/>
      <c r="T10" s="659" t="n"/>
      <c r="X10" s="658" t="n"/>
      <c r="Y10" s="8" t="n"/>
    </row>
    <row r="11" ht="17.2" customHeight="1" s="66">
      <c r="A11" s="660" t="n"/>
      <c r="C11" s="658" t="n"/>
      <c r="D11" s="673" t="inlineStr">
        <is>
          <t>End Customer:</t>
        </is>
      </c>
      <c r="N11" s="658" t="n"/>
      <c r="O11" s="664" t="n"/>
      <c r="P11" s="647" t="n"/>
      <c r="Q11" s="647" t="n"/>
      <c r="R11" s="647" t="n"/>
      <c r="S11" s="648" t="n"/>
      <c r="T11" s="664" t="n"/>
      <c r="U11" s="647" t="n"/>
      <c r="V11" s="647" t="n"/>
      <c r="W11" s="647" t="n"/>
      <c r="X11" s="648" t="n"/>
      <c r="Y11" s="8" t="n"/>
    </row>
    <row r="12" ht="8.199999999999999" customHeight="1" s="66">
      <c r="A12" s="660" t="n"/>
      <c r="C12" s="658" t="n"/>
      <c r="D12" s="659" t="n"/>
      <c r="N12" s="658" t="n"/>
      <c r="O12" s="674" t="inlineStr">
        <is>
          <t>Supplier's Ref(Customer PO#)
Sub Lease Agreement dated July 1, 2022</t>
        </is>
      </c>
      <c r="P12" s="652" t="n"/>
      <c r="Q12" s="652" t="n"/>
      <c r="R12" s="652" t="n"/>
      <c r="S12" s="653" t="n"/>
      <c r="T12" s="669" t="inlineStr">
        <is>
          <t>State Of Destination / State Code
Karnataka / 29</t>
        </is>
      </c>
      <c r="U12" s="652" t="n"/>
      <c r="V12" s="652" t="n"/>
      <c r="W12" s="652" t="n"/>
      <c r="X12" s="653" t="n"/>
      <c r="Y12" s="8" t="n"/>
    </row>
    <row r="13" ht="24.75" customHeight="1" s="66">
      <c r="A13" s="660" t="n"/>
      <c r="C13" s="658" t="n"/>
      <c r="D13" s="675" t="inlineStr">
        <is>
          <t>SOFTOMOTIVE ROBOTIC PROCESS AUTOMATION PRIVATE LIMITED,
4/02, 15th Cross, South End, Jayanagar 2nd Block, Bangalore, Pin-560011 GSTIN #                     NA</t>
        </is>
      </c>
      <c r="N13" s="658" t="n"/>
      <c r="O13" s="659" t="n"/>
      <c r="S13" s="658" t="n"/>
      <c r="T13" s="659" t="n"/>
      <c r="X13" s="658" t="n"/>
      <c r="Y13" s="8" t="n"/>
    </row>
    <row r="14" hidden="1" ht="14.25" customHeight="1" s="66">
      <c r="A14" s="660" t="n"/>
      <c r="C14" s="658" t="n"/>
      <c r="D14" s="659" t="n"/>
      <c r="N14" s="658" t="n"/>
      <c r="O14" s="659" t="n"/>
      <c r="S14" s="658" t="n"/>
      <c r="T14" s="659" t="n"/>
      <c r="X14" s="658" t="n"/>
      <c r="Y14" s="8" t="n"/>
    </row>
    <row r="15" ht="10.5" customHeight="1" s="66">
      <c r="A15" s="646" t="n"/>
      <c r="B15" s="647" t="n"/>
      <c r="C15" s="648" t="n"/>
      <c r="D15" s="659" t="n"/>
      <c r="N15" s="658" t="n"/>
      <c r="O15" s="659" t="n"/>
      <c r="S15" s="658" t="n"/>
      <c r="T15" s="659" t="n"/>
      <c r="X15" s="658" t="n"/>
      <c r="Y15" s="8" t="n"/>
    </row>
    <row r="16" ht="17.2" customHeight="1" s="66">
      <c r="A16" s="676" t="inlineStr">
        <is>
          <t>Ship to:
SOFTOMOTIVE ROBOTIC PROCESS AUTOMATION PRIVATE LIMITED,
4/02, 15th Cross, South End, Jayanagar 2nd Block, Bangalore, Pin-560011
 GSTIN #                     NA</t>
        </is>
      </c>
      <c r="B16" s="652" t="n"/>
      <c r="C16" s="653" t="n"/>
      <c r="D16" s="659" t="n"/>
      <c r="N16" s="658" t="n"/>
      <c r="O16" s="664" t="n"/>
      <c r="P16" s="647" t="n"/>
      <c r="Q16" s="647" t="n"/>
      <c r="R16" s="647" t="n"/>
      <c r="S16" s="648" t="n"/>
      <c r="T16" s="664" t="n"/>
      <c r="U16" s="647" t="n"/>
      <c r="V16" s="647" t="n"/>
      <c r="W16" s="647" t="n"/>
      <c r="X16" s="648" t="n"/>
      <c r="Y16" s="8" t="n"/>
    </row>
    <row r="17" ht="35.2" customHeight="1" s="66">
      <c r="A17" s="660" t="n"/>
      <c r="C17" s="658" t="n"/>
      <c r="D17" s="664" t="n"/>
      <c r="E17" s="647" t="n"/>
      <c r="F17" s="647" t="n"/>
      <c r="G17" s="647" t="n"/>
      <c r="H17" s="647" t="n"/>
      <c r="I17" s="647" t="n"/>
      <c r="J17" s="647" t="n"/>
      <c r="K17" s="647" t="n"/>
      <c r="L17" s="647" t="n"/>
      <c r="M17" s="647" t="n"/>
      <c r="N17" s="648" t="n"/>
      <c r="O17" s="677" t="inlineStr">
        <is>
          <t xml:space="preserve">
Terms Of Payment:           Payable immediately</t>
        </is>
      </c>
      <c r="P17" s="652" t="n"/>
      <c r="Q17" s="652" t="n"/>
      <c r="R17" s="652" t="n"/>
      <c r="S17" s="652" t="n"/>
      <c r="T17" s="652" t="n"/>
      <c r="U17" s="652" t="n"/>
      <c r="V17" s="652" t="n"/>
      <c r="W17" s="652" t="n"/>
      <c r="X17" s="653" t="n"/>
      <c r="Y17" s="8" t="n"/>
    </row>
    <row r="18" ht="38.25" customHeight="1" s="66">
      <c r="A18" s="646" t="n"/>
      <c r="B18" s="647" t="n"/>
      <c r="C18" s="648" t="n"/>
      <c r="D18" s="678" t="inlineStr">
        <is>
          <t>Transport Agent Name: NA</t>
        </is>
      </c>
      <c r="N18" s="658" t="n"/>
      <c r="O18" s="659" t="n"/>
      <c r="X18" s="658" t="n"/>
      <c r="Y18" s="8" t="n"/>
    </row>
    <row r="19" ht="8.199999999999999" customHeight="1" s="66">
      <c r="A19" s="679" t="inlineStr">
        <is>
          <t>Indirect Reseller
Reseller Name:</t>
        </is>
      </c>
      <c r="B19" s="652" t="n"/>
      <c r="C19" s="653" t="n"/>
      <c r="D19" s="664" t="n"/>
      <c r="E19" s="647" t="n"/>
      <c r="F19" s="647" t="n"/>
      <c r="G19" s="647" t="n"/>
      <c r="H19" s="647" t="n"/>
      <c r="I19" s="647" t="n"/>
      <c r="J19" s="647" t="n"/>
      <c r="K19" s="647" t="n"/>
      <c r="L19" s="647" t="n"/>
      <c r="M19" s="647" t="n"/>
      <c r="N19" s="648" t="n"/>
      <c r="O19" s="659" t="n"/>
      <c r="X19" s="658" t="n"/>
      <c r="Y19" s="8" t="n"/>
    </row>
    <row r="20" ht="17.2" customHeight="1" s="66">
      <c r="A20" s="660" t="n"/>
      <c r="C20" s="658" t="n"/>
      <c r="D20" s="680" t="inlineStr">
        <is>
          <t>Vehicle Regn#: NA</t>
        </is>
      </c>
      <c r="E20" s="681" t="n"/>
      <c r="F20" s="681" t="n"/>
      <c r="G20" s="681" t="n"/>
      <c r="H20" s="681" t="n"/>
      <c r="I20" s="681" t="n"/>
      <c r="J20" s="681" t="n"/>
      <c r="K20" s="681" t="n"/>
      <c r="L20" s="681" t="n"/>
      <c r="M20" s="681" t="n"/>
      <c r="N20" s="682" t="n"/>
      <c r="O20" s="659" t="n"/>
      <c r="X20" s="658" t="n"/>
      <c r="Y20" s="8" t="n"/>
    </row>
    <row r="21" ht="26.2" customHeight="1" s="66">
      <c r="A21" s="660" t="n"/>
      <c r="C21" s="658" t="n"/>
      <c r="D21" s="683" t="inlineStr">
        <is>
          <t>Way Bill#: NA</t>
        </is>
      </c>
      <c r="E21" s="652" t="n"/>
      <c r="F21" s="652" t="n"/>
      <c r="G21" s="652" t="n"/>
      <c r="H21" s="652" t="n"/>
      <c r="I21" s="652" t="n"/>
      <c r="J21" s="652" t="n"/>
      <c r="K21" s="652" t="n"/>
      <c r="L21" s="652" t="n"/>
      <c r="M21" s="652" t="n"/>
      <c r="N21" s="653" t="n"/>
      <c r="O21" s="659" t="n"/>
      <c r="X21" s="658" t="n"/>
      <c r="Y21" s="8" t="n"/>
    </row>
    <row r="22" ht="37.5" customHeight="1" s="66">
      <c r="A22" s="355" t="inlineStr">
        <is>
          <t>Description &amp; HSN / SAC</t>
        </is>
      </c>
      <c r="B22" s="624" t="n"/>
      <c r="C22" s="357" t="inlineStr">
        <is>
          <t>Period</t>
        </is>
      </c>
      <c r="D22" s="624" t="n"/>
      <c r="E22" s="356" t="inlineStr">
        <is>
          <t xml:space="preserve">Rent </t>
        </is>
      </c>
      <c r="F22" s="356" t="inlineStr">
        <is>
          <t>CTAX (%)</t>
        </is>
      </c>
      <c r="G22" s="623" t="n"/>
      <c r="H22" s="623" t="n"/>
      <c r="I22" s="624" t="n"/>
      <c r="J22" s="361" t="inlineStr">
        <is>
          <t>CTAX</t>
        </is>
      </c>
      <c r="K22" s="623" t="n"/>
      <c r="L22" s="624" t="n"/>
      <c r="M22" s="362" t="inlineStr">
        <is>
          <t>STAX (%)</t>
        </is>
      </c>
      <c r="N22" s="623" t="n"/>
      <c r="O22" s="624" t="n"/>
      <c r="P22" s="361" t="inlineStr">
        <is>
          <t>STAX</t>
        </is>
      </c>
      <c r="Q22" s="624" t="n"/>
      <c r="R22" s="362" t="inlineStr">
        <is>
          <t>ITAX (%)</t>
        </is>
      </c>
      <c r="S22" s="623" t="n"/>
      <c r="T22" s="623" t="n"/>
      <c r="U22" s="624" t="n"/>
      <c r="V22" s="361" t="inlineStr">
        <is>
          <t>ITAX</t>
        </is>
      </c>
      <c r="W22" s="624" t="n"/>
      <c r="X22" s="10" t="inlineStr">
        <is>
          <t>Amount</t>
        </is>
      </c>
      <c r="Y22" s="8" t="n"/>
    </row>
    <row r="23" ht="60" customHeight="1" s="66">
      <c r="A23" s="363" t="inlineStr">
        <is>
          <t>Lease Rent as per Sub Lease Agreement dated July 1, 2022             (SAC 997212)</t>
        </is>
      </c>
      <c r="B23" s="624" t="n"/>
      <c r="C23" s="365" t="inlineStr">
        <is>
          <t>For the Month of Jan 23</t>
        </is>
      </c>
      <c r="D23" s="624" t="n"/>
      <c r="E23" s="684">
        <f>25000</f>
        <v/>
      </c>
      <c r="F23" s="685" t="n">
        <v>0.09</v>
      </c>
      <c r="G23" s="623" t="n"/>
      <c r="H23" s="623" t="n"/>
      <c r="I23" s="624" t="n"/>
      <c r="J23" s="686">
        <f>ROUND(E23*9%,0)</f>
        <v/>
      </c>
      <c r="K23" s="623" t="n"/>
      <c r="L23" s="624" t="n"/>
      <c r="M23" s="370" t="n">
        <v>0.09</v>
      </c>
      <c r="N23" s="623" t="n"/>
      <c r="O23" s="624" t="n"/>
      <c r="P23" s="371">
        <f>ROUND(E23*9%,0)</f>
        <v/>
      </c>
      <c r="Q23" s="624" t="n"/>
      <c r="R23" s="372" t="n">
        <v>0</v>
      </c>
      <c r="S23" s="623" t="n"/>
      <c r="T23" s="623" t="n"/>
      <c r="U23" s="624" t="n"/>
      <c r="V23" s="778">
        <f>ROUND(+G23*R23,0)</f>
        <v/>
      </c>
      <c r="W23" s="624" t="n"/>
      <c r="X23" s="684">
        <f>+E23+J23+P23</f>
        <v/>
      </c>
      <c r="Y23" s="8" t="n"/>
    </row>
    <row r="24" ht="3" customHeight="1" s="66">
      <c r="A24" s="687" t="n"/>
      <c r="H24" s="658" t="n"/>
      <c r="I24" s="380" t="n"/>
      <c r="N24" s="375" t="n"/>
      <c r="S24" s="375" t="n"/>
      <c r="W24" s="688" t="n"/>
      <c r="Y24" s="689" t="n"/>
    </row>
    <row r="25" ht="25" customHeight="1" s="66">
      <c r="A25" s="660" t="n"/>
      <c r="H25" s="658" t="n"/>
      <c r="I25" s="306" t="n"/>
      <c r="N25" s="382" t="inlineStr">
        <is>
          <t>Base Price</t>
        </is>
      </c>
      <c r="S25" s="383" t="n"/>
      <c r="W25" s="690">
        <f>E23</f>
        <v/>
      </c>
      <c r="Y25" s="689" t="n"/>
    </row>
    <row r="26" ht="17.2" customHeight="1" s="66">
      <c r="A26" s="660" t="n"/>
      <c r="H26" s="658" t="n"/>
      <c r="I26" s="306" t="n"/>
      <c r="N26" s="382" t="inlineStr">
        <is>
          <t>CGST @ 9%</t>
        </is>
      </c>
      <c r="S26" s="382" t="n"/>
      <c r="W26" s="690">
        <f>J23</f>
        <v/>
      </c>
      <c r="Y26" s="689" t="n"/>
    </row>
    <row r="27" ht="17.2" customHeight="1" s="66">
      <c r="A27" s="660" t="n"/>
      <c r="H27" s="658" t="n"/>
      <c r="I27" s="306" t="n"/>
      <c r="J27" s="307" t="n"/>
      <c r="K27" s="307" t="n"/>
      <c r="L27" s="307" t="n"/>
      <c r="M27" s="307" t="n"/>
      <c r="N27" s="382" t="inlineStr">
        <is>
          <t>SGST @ 9%</t>
        </is>
      </c>
      <c r="S27" s="382" t="n"/>
      <c r="T27" s="382" t="n"/>
      <c r="U27" s="382" t="n"/>
      <c r="V27" s="382" t="n"/>
      <c r="W27" s="690">
        <f>P23</f>
        <v/>
      </c>
      <c r="Y27" s="689" t="n"/>
    </row>
    <row r="28" ht="27" customHeight="1" s="66">
      <c r="A28" s="646" t="n"/>
      <c r="B28" s="647" t="n"/>
      <c r="C28" s="647" t="n"/>
      <c r="D28" s="647" t="n"/>
      <c r="E28" s="647" t="n"/>
      <c r="F28" s="647" t="n"/>
      <c r="G28" s="647" t="n"/>
      <c r="H28" s="648" t="n"/>
      <c r="I28" s="306" t="n"/>
      <c r="N28" s="405" t="inlineStr">
        <is>
          <t>Total Amount</t>
        </is>
      </c>
      <c r="S28" s="405" t="n"/>
      <c r="W28" s="691">
        <f>SUM(W25:Y27)</f>
        <v/>
      </c>
      <c r="Y28" s="689" t="n"/>
    </row>
    <row r="29" ht="8.199999999999999" customHeight="1" s="66">
      <c r="A29" s="692" t="inlineStr">
        <is>
          <t>Regd. Office: 807, New Delhi House, Barakhamba Road, New Delhi 110001, India CIN No. U73100DL2004PTC129754</t>
        </is>
      </c>
      <c r="B29" s="652" t="n"/>
      <c r="C29" s="652" t="n"/>
      <c r="D29" s="652" t="n"/>
      <c r="E29" s="652" t="n"/>
      <c r="F29" s="652" t="n"/>
      <c r="G29" s="652" t="n"/>
      <c r="H29" s="653" t="n"/>
      <c r="I29" s="392" t="n"/>
      <c r="J29" s="647" t="n"/>
      <c r="K29" s="647" t="n"/>
      <c r="L29" s="647" t="n"/>
      <c r="M29" s="647" t="n"/>
      <c r="N29" s="343" t="n"/>
      <c r="O29" s="647" t="n"/>
      <c r="P29" s="647" t="n"/>
      <c r="Q29" s="647" t="n"/>
      <c r="R29" s="647" t="n"/>
      <c r="S29" s="343" t="n"/>
      <c r="T29" s="647" t="n"/>
      <c r="U29" s="647" t="n"/>
      <c r="V29" s="647" t="n"/>
      <c r="W29" s="393" t="n"/>
      <c r="X29" s="647" t="n"/>
      <c r="Y29" s="693" t="n"/>
      <c r="AA29" s="694" t="n"/>
    </row>
    <row r="30" ht="34.5" customHeight="1" s="66">
      <c r="A30" s="660" t="n"/>
      <c r="H30" s="658" t="n"/>
      <c r="I30" s="695" t="inlineStr">
        <is>
          <t>RUPEES TWENTY NINE THOUSAND FIVE HUNDRED ONLY</t>
        </is>
      </c>
      <c r="J30" s="681" t="n"/>
      <c r="K30" s="681" t="n"/>
      <c r="L30" s="681" t="n"/>
      <c r="M30" s="681" t="n"/>
      <c r="N30" s="681" t="n"/>
      <c r="O30" s="681" t="n"/>
      <c r="P30" s="681" t="n"/>
      <c r="Q30" s="681" t="n"/>
      <c r="R30" s="681" t="n"/>
      <c r="S30" s="681" t="n"/>
      <c r="T30" s="681" t="n"/>
      <c r="U30" s="681" t="n"/>
      <c r="V30" s="681" t="n"/>
      <c r="W30" s="681" t="n"/>
      <c r="X30" s="681" t="n"/>
      <c r="Y30" s="696" t="n"/>
    </row>
    <row r="31" ht="50.2" customHeight="1" s="66" thickBot="1">
      <c r="A31" s="697" t="n"/>
      <c r="B31" s="698" t="n"/>
      <c r="C31" s="698" t="n"/>
      <c r="D31" s="698" t="n"/>
      <c r="E31" s="698" t="n"/>
      <c r="F31" s="698" t="n"/>
      <c r="G31" s="698" t="n"/>
      <c r="H31" s="699" t="n"/>
      <c r="I31" s="700" t="inlineStr">
        <is>
          <t>Authorized Signatory</t>
        </is>
      </c>
      <c r="J31" s="701" t="n"/>
      <c r="K31" s="702" t="n"/>
      <c r="L31" s="703" t="n"/>
      <c r="M31" s="703" t="n"/>
      <c r="N31" s="703" t="n"/>
      <c r="O31" s="703" t="n"/>
      <c r="P31" s="703" t="n"/>
      <c r="Q31" s="703" t="n"/>
      <c r="R31" s="703" t="n"/>
      <c r="S31" s="703" t="n"/>
      <c r="T31" s="703" t="n"/>
      <c r="U31" s="703" t="n"/>
      <c r="V31" s="703" t="n"/>
      <c r="W31" s="703" t="n"/>
      <c r="X31" s="703" t="n"/>
      <c r="Y31" s="704" t="n"/>
    </row>
    <row r="34">
      <c r="A34" s="0" t="n"/>
    </row>
  </sheetData>
  <mergeCells count="78">
    <mergeCell ref="N26:R26"/>
    <mergeCell ref="D20:N20"/>
    <mergeCell ref="O6:P6"/>
    <mergeCell ref="Q4:S4"/>
    <mergeCell ref="S29:V29"/>
    <mergeCell ref="D1:T1"/>
    <mergeCell ref="K31:Y31"/>
    <mergeCell ref="P22:Q22"/>
    <mergeCell ref="Q6:S6"/>
    <mergeCell ref="D9:N10"/>
    <mergeCell ref="A24:H28"/>
    <mergeCell ref="A1:C2"/>
    <mergeCell ref="D21:N21"/>
    <mergeCell ref="I24:M24"/>
    <mergeCell ref="N28:R28"/>
    <mergeCell ref="D4:N4"/>
    <mergeCell ref="A22:B22"/>
    <mergeCell ref="O2:P2"/>
    <mergeCell ref="F23:I23"/>
    <mergeCell ref="O3:P3"/>
    <mergeCell ref="Q5:S5"/>
    <mergeCell ref="M22:O22"/>
    <mergeCell ref="O7:S11"/>
    <mergeCell ref="I28:M28"/>
    <mergeCell ref="M23:O23"/>
    <mergeCell ref="D6:N7"/>
    <mergeCell ref="O12:S16"/>
    <mergeCell ref="D13:N17"/>
    <mergeCell ref="W24:Y24"/>
    <mergeCell ref="W26:Y26"/>
    <mergeCell ref="S24:V24"/>
    <mergeCell ref="T7:X11"/>
    <mergeCell ref="V23:W23"/>
    <mergeCell ref="A16:C18"/>
    <mergeCell ref="D18:N19"/>
    <mergeCell ref="R23:U23"/>
    <mergeCell ref="O5:P5"/>
    <mergeCell ref="I25:M25"/>
    <mergeCell ref="O17:X21"/>
    <mergeCell ref="D2:N2"/>
    <mergeCell ref="C22:D22"/>
    <mergeCell ref="O4:P4"/>
    <mergeCell ref="W29:Y29"/>
    <mergeCell ref="T12:X16"/>
    <mergeCell ref="A23:B23"/>
    <mergeCell ref="C23:D23"/>
    <mergeCell ref="D3:N3"/>
    <mergeCell ref="S28:V28"/>
    <mergeCell ref="I29:M29"/>
    <mergeCell ref="A3:C8"/>
    <mergeCell ref="D5:N5"/>
    <mergeCell ref="V22:W22"/>
    <mergeCell ref="N27:R27"/>
    <mergeCell ref="F22:I22"/>
    <mergeCell ref="R22:U22"/>
    <mergeCell ref="I30:Y30"/>
    <mergeCell ref="N25:R25"/>
    <mergeCell ref="I26:M26"/>
    <mergeCell ref="U1:X1"/>
    <mergeCell ref="S26:V26"/>
    <mergeCell ref="J22:L22"/>
    <mergeCell ref="W27:Y27"/>
    <mergeCell ref="S25:V25"/>
    <mergeCell ref="P23:Q23"/>
    <mergeCell ref="Q2:S2"/>
    <mergeCell ref="N29:R29"/>
    <mergeCell ref="J23:L23"/>
    <mergeCell ref="W28:Y28"/>
    <mergeCell ref="A19:C21"/>
    <mergeCell ref="Q3:S3"/>
    <mergeCell ref="W25:Y25"/>
    <mergeCell ref="D8:N8"/>
    <mergeCell ref="T2:X6"/>
    <mergeCell ref="A29:H31"/>
    <mergeCell ref="N24:R24"/>
    <mergeCell ref="A9:C15"/>
    <mergeCell ref="D11:N12"/>
    <mergeCell ref="I31:J31"/>
  </mergeCells>
  <pageMargins left="0.25" right="0.25" top="0.75" bottom="0.75" header="0.3" footer="0.3"/>
  <pageSetup orientation="landscape" paperSize="9" scale="55"/>
  <drawing xmlns:r="http://schemas.openxmlformats.org/officeDocument/2006/relationships" r:id="rId1"/>
</worksheet>
</file>

<file path=xl/worksheets/sheet13.xml><?xml version="1.0" encoding="utf-8"?>
<worksheet xmlns="http://schemas.openxmlformats.org/spreadsheetml/2006/main">
  <sheetPr>
    <tabColor rgb="FF92D050"/>
    <outlinePr summaryBelow="1" summaryRight="1"/>
    <pageSetUpPr/>
  </sheetPr>
  <dimension ref="A1:AA35"/>
  <sheetViews>
    <sheetView topLeftCell="A2" zoomScale="46" zoomScaleNormal="106" zoomScaleSheetLayoutView="40" zoomScalePageLayoutView="40" workbookViewId="0">
      <selection activeCell="T2" sqref="T2:X6"/>
    </sheetView>
  </sheetViews>
  <sheetFormatPr baseColWidth="8" defaultColWidth="9.265625" defaultRowHeight="13"/>
  <cols>
    <col width="19.6640625" customWidth="1" style="7" min="1" max="1"/>
    <col width="46.6640625" customWidth="1" style="7" min="2" max="2"/>
    <col width="12.6640625" customWidth="1" style="7" min="3" max="3"/>
    <col width="8" customWidth="1" style="7" min="4" max="4"/>
    <col width="19.6640625" customWidth="1" style="7" min="5" max="5"/>
    <col width="0.19921875" customWidth="1" style="7" min="6" max="7"/>
    <col width="5.6640625" customWidth="1" style="7" min="8" max="8"/>
    <col width="15.19921875" customWidth="1" style="7" min="9" max="9"/>
    <col width="9.265625" customWidth="1" style="7" min="10" max="10"/>
    <col width="2.19921875" customWidth="1" style="7" min="11" max="11"/>
    <col width="2.6640625" customWidth="1" style="7" min="12" max="12"/>
    <col width="1.19921875" customWidth="1" style="7" min="13" max="13"/>
    <col width="14.19921875" customWidth="1" style="7" min="14" max="14"/>
    <col width="4.265625" customWidth="1" style="7" min="15" max="15"/>
    <col width="11" customWidth="1" style="7" min="16" max="16"/>
    <col width="18.6640625" customWidth="1" style="7" min="17" max="17"/>
    <col width="4.6640625" customWidth="1" style="7" min="18" max="18"/>
    <col width="12" customWidth="1" style="7" min="19" max="19"/>
    <col hidden="1" width="4.6640625" customWidth="1" style="7" min="20" max="20"/>
    <col width="2.19921875" customWidth="1" style="7" min="21" max="21"/>
    <col width="8" customWidth="1" style="7" min="22" max="22"/>
    <col width="11.265625" customWidth="1" style="7" min="23" max="23"/>
    <col width="32.19921875" customWidth="1" style="7" min="24" max="24"/>
    <col width="0.265625" customWidth="1" style="7" min="25" max="25"/>
    <col width="11.19921875" bestFit="1" customWidth="1" style="7" min="26" max="26"/>
    <col width="14.265625" bestFit="1" customWidth="1" style="7" min="27" max="27"/>
    <col width="9.265625" customWidth="1" style="7" min="28" max="28"/>
    <col width="11.19921875" bestFit="1" customWidth="1" style="7" min="29" max="29"/>
    <col width="9.265625" customWidth="1" style="7" min="30" max="16384"/>
  </cols>
  <sheetData>
    <row r="1" ht="53.2" customHeight="1" s="66">
      <c r="A1" s="639" t="n"/>
      <c r="B1" s="640" t="n"/>
      <c r="C1" s="641" t="n"/>
      <c r="D1" s="642" t="inlineStr">
        <is>
          <t>Tax Invoice</t>
        </is>
      </c>
      <c r="E1" s="643" t="n"/>
      <c r="F1" s="643" t="n"/>
      <c r="G1" s="643" t="n"/>
      <c r="H1" s="643" t="n"/>
      <c r="I1" s="643" t="n"/>
      <c r="J1" s="643" t="n"/>
      <c r="K1" s="643" t="n"/>
      <c r="L1" s="643" t="n"/>
      <c r="M1" s="643" t="n"/>
      <c r="N1" s="643" t="n"/>
      <c r="O1" s="643" t="n"/>
      <c r="P1" s="643" t="n"/>
      <c r="Q1" s="643" t="n"/>
      <c r="R1" s="643" t="n"/>
      <c r="S1" s="643" t="n"/>
      <c r="T1" s="644" t="n"/>
      <c r="U1" s="645" t="inlineStr">
        <is>
          <t>Page 1 of 1</t>
        </is>
      </c>
      <c r="V1" s="643" t="n"/>
      <c r="W1" s="643" t="n"/>
      <c r="X1" s="644" t="n"/>
      <c r="Y1" s="6" t="n"/>
    </row>
    <row r="2" ht="35.2" customHeight="1" s="66">
      <c r="A2" s="646" t="n"/>
      <c r="B2" s="647" t="n"/>
      <c r="C2" s="648" t="n"/>
      <c r="D2" s="649" t="inlineStr">
        <is>
          <t>Pay to:       Microsoft Research Lab India Pvt Ltd</t>
        </is>
      </c>
      <c r="E2" s="650" t="n"/>
      <c r="F2" s="650" t="n"/>
      <c r="G2" s="650" t="n"/>
      <c r="H2" s="650" t="n"/>
      <c r="I2" s="650" t="n"/>
      <c r="J2" s="650" t="n"/>
      <c r="K2" s="650" t="n"/>
      <c r="L2" s="650" t="n"/>
      <c r="M2" s="650" t="n"/>
      <c r="N2" s="651" t="n"/>
      <c r="O2" s="275" t="inlineStr">
        <is>
          <t>Invoice#:</t>
        </is>
      </c>
      <c r="P2" s="652" t="n"/>
      <c r="Q2" s="278" t="inlineStr">
        <is>
          <t>MSR/DTR/22-23/37</t>
        </is>
      </c>
      <c r="R2" s="652" t="n"/>
      <c r="S2" s="653" t="n"/>
      <c r="T2" s="654" t="inlineStr">
        <is>
          <t>Invoice Date:
18/01/2023</t>
        </is>
      </c>
      <c r="U2" s="652" t="n"/>
      <c r="V2" s="652" t="n"/>
      <c r="W2" s="652" t="n"/>
      <c r="X2" s="653" t="n"/>
      <c r="Y2" s="8" t="n"/>
    </row>
    <row r="3" ht="36.7" customHeight="1" s="66">
      <c r="A3" s="655"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2" t="n"/>
      <c r="C3" s="653" t="n"/>
      <c r="D3" s="656" t="inlineStr">
        <is>
          <t xml:space="preserve">Address:   Cosmo Lavelle, No 9, First Floor, Lavelle road, Residency Road, Richmond Circle,Bangalore Urban, Karnataka- 560001
</t>
        </is>
      </c>
      <c r="N3" s="657" t="n"/>
      <c r="O3" s="296" t="inlineStr">
        <is>
          <t xml:space="preserve">Document#:
 </t>
        </is>
      </c>
      <c r="Q3" s="292" t="n"/>
      <c r="S3" s="658" t="n"/>
      <c r="T3" s="659" t="n"/>
      <c r="X3" s="658" t="n"/>
      <c r="Y3" s="8" t="n"/>
    </row>
    <row r="4" ht="24" customHeight="1" s="66">
      <c r="A4" s="660" t="n"/>
      <c r="C4" s="658" t="n"/>
      <c r="D4" s="661" t="n"/>
      <c r="N4" s="657" t="n"/>
      <c r="O4" s="301" t="n"/>
      <c r="Q4" s="662" t="n"/>
      <c r="S4" s="658" t="n"/>
      <c r="T4" s="659" t="n"/>
      <c r="X4" s="658" t="n"/>
      <c r="Y4" s="8" t="n"/>
    </row>
    <row r="5" ht="18" customHeight="1" s="66">
      <c r="A5" s="660" t="n"/>
      <c r="C5" s="658" t="n"/>
      <c r="D5" s="661" t="inlineStr">
        <is>
          <t>PAN#  AAECM2252R</t>
        </is>
      </c>
      <c r="N5" s="657" t="n"/>
      <c r="O5" s="306" t="n"/>
      <c r="Q5" s="308" t="n"/>
      <c r="S5" s="658" t="n"/>
      <c r="T5" s="659" t="n"/>
      <c r="X5" s="658" t="n"/>
      <c r="Y5" s="8" t="n"/>
    </row>
    <row r="6" ht="11.2" customHeight="1" s="66">
      <c r="A6" s="660" t="n"/>
      <c r="C6" s="658" t="n"/>
      <c r="D6" s="663" t="inlineStr">
        <is>
          <t>Tel: +91-080-66856226</t>
        </is>
      </c>
      <c r="N6" s="657" t="n"/>
      <c r="O6" s="312" t="n"/>
      <c r="P6" s="647" t="n"/>
      <c r="Q6" s="265" t="n"/>
      <c r="R6" s="647" t="n"/>
      <c r="S6" s="648" t="n"/>
      <c r="T6" s="664" t="n"/>
      <c r="U6" s="647" t="n"/>
      <c r="V6" s="647" t="n"/>
      <c r="W6" s="647" t="n"/>
      <c r="X6" s="648" t="n"/>
      <c r="Y6" s="8" t="n"/>
    </row>
    <row r="7" ht="6" customHeight="1" s="66">
      <c r="A7" s="660" t="n"/>
      <c r="C7" s="658" t="n"/>
      <c r="D7" s="665" t="n"/>
      <c r="E7" s="666" t="n"/>
      <c r="F7" s="666" t="n"/>
      <c r="G7" s="666" t="n"/>
      <c r="H7" s="666" t="n"/>
      <c r="I7" s="666" t="n"/>
      <c r="J7" s="666" t="n"/>
      <c r="K7" s="666" t="n"/>
      <c r="L7" s="666" t="n"/>
      <c r="M7" s="666" t="n"/>
      <c r="N7" s="667" t="n"/>
      <c r="O7" s="668" t="n"/>
      <c r="P7" s="652" t="n"/>
      <c r="Q7" s="652" t="n"/>
      <c r="R7" s="652" t="n"/>
      <c r="S7" s="653" t="n"/>
      <c r="T7" s="669" t="inlineStr">
        <is>
          <t>IRN:</t>
        </is>
      </c>
      <c r="U7" s="652" t="n"/>
      <c r="V7" s="652" t="n"/>
      <c r="W7" s="652" t="n"/>
      <c r="X7" s="653" t="n"/>
      <c r="Y7" s="8" t="n"/>
    </row>
    <row r="8" ht="132" customHeight="1" s="66">
      <c r="A8" s="660" t="n"/>
      <c r="C8" s="658" t="n"/>
      <c r="D8" s="670" t="inlineStr">
        <is>
          <t>Remit to:   Citibank N.A., M. G. Road, Bangalore – 560 001        AD Code: 64800018400009 Beneficiary A/c#        0035571019             ,      IFSC Code:           CITI0000004</t>
        </is>
      </c>
      <c r="E8" s="623" t="n"/>
      <c r="F8" s="623" t="n"/>
      <c r="G8" s="623" t="n"/>
      <c r="H8" s="623" t="n"/>
      <c r="I8" s="623" t="n"/>
      <c r="J8" s="623" t="n"/>
      <c r="K8" s="623" t="n"/>
      <c r="L8" s="623" t="n"/>
      <c r="M8" s="623" t="n"/>
      <c r="N8" s="671" t="n"/>
      <c r="O8" s="659" t="n"/>
      <c r="S8" s="658" t="n"/>
      <c r="T8" s="659" t="n"/>
      <c r="X8" s="658" t="n"/>
      <c r="Y8" s="8" t="n"/>
    </row>
    <row r="9" ht="35.2" customHeight="1" s="66">
      <c r="A9" s="777" t="inlineStr">
        <is>
          <t>Bill to:
BLUETALON SOFTWARE INDIA PRIVATE LIMITED,
No.1, Commissariat road no.8B, 8th Floor, ICICI Bank Tower, Sobha Pearl, Bangalore, Pin-560025
 GSTIN #                     NA</t>
        </is>
      </c>
      <c r="B9" s="652" t="n"/>
      <c r="C9" s="653" t="n"/>
      <c r="D9" s="567" t="n"/>
      <c r="E9" s="650" t="n"/>
      <c r="F9" s="650" t="n"/>
      <c r="G9" s="650" t="n"/>
      <c r="H9" s="650" t="n"/>
      <c r="I9" s="650" t="n"/>
      <c r="J9" s="650" t="n"/>
      <c r="K9" s="650" t="n"/>
      <c r="L9" s="650" t="n"/>
      <c r="M9" s="650" t="n"/>
      <c r="N9" s="651" t="n"/>
      <c r="O9" s="659" t="n"/>
      <c r="S9" s="658" t="n"/>
      <c r="T9" s="659" t="n"/>
      <c r="X9" s="658" t="n"/>
      <c r="Y9" s="8" t="n"/>
    </row>
    <row r="10" ht="62.2" customHeight="1" s="66">
      <c r="A10" s="660" t="n"/>
      <c r="C10" s="658" t="n"/>
      <c r="D10" s="665" t="n"/>
      <c r="E10" s="666" t="n"/>
      <c r="F10" s="666" t="n"/>
      <c r="G10" s="666" t="n"/>
      <c r="H10" s="666" t="n"/>
      <c r="I10" s="666" t="n"/>
      <c r="J10" s="666" t="n"/>
      <c r="K10" s="666" t="n"/>
      <c r="L10" s="666" t="n"/>
      <c r="M10" s="666" t="n"/>
      <c r="N10" s="667" t="n"/>
      <c r="O10" s="659" t="n"/>
      <c r="S10" s="658" t="n"/>
      <c r="T10" s="659" t="n"/>
      <c r="X10" s="658" t="n"/>
      <c r="Y10" s="8" t="n"/>
    </row>
    <row r="11" ht="17.2" customHeight="1" s="66">
      <c r="A11" s="660" t="n"/>
      <c r="C11" s="658" t="n"/>
      <c r="D11" s="673" t="inlineStr">
        <is>
          <t>End Customer:</t>
        </is>
      </c>
      <c r="N11" s="658" t="n"/>
      <c r="O11" s="664" t="n"/>
      <c r="P11" s="647" t="n"/>
      <c r="Q11" s="647" t="n"/>
      <c r="R11" s="647" t="n"/>
      <c r="S11" s="648" t="n"/>
      <c r="T11" s="664" t="n"/>
      <c r="U11" s="647" t="n"/>
      <c r="V11" s="647" t="n"/>
      <c r="W11" s="647" t="n"/>
      <c r="X11" s="648" t="n"/>
      <c r="Y11" s="8" t="n"/>
    </row>
    <row r="12" ht="8.199999999999999" customHeight="1" s="66">
      <c r="A12" s="660" t="n"/>
      <c r="C12" s="658" t="n"/>
      <c r="D12" s="659" t="n"/>
      <c r="N12" s="658" t="n"/>
      <c r="O12" s="674" t="inlineStr">
        <is>
          <t>Supplier's Ref(Customer PO#)
Sub Lease Agreement dated July 1, 2022</t>
        </is>
      </c>
      <c r="P12" s="652" t="n"/>
      <c r="Q12" s="652" t="n"/>
      <c r="R12" s="652" t="n"/>
      <c r="S12" s="653" t="n"/>
      <c r="T12" s="669" t="inlineStr">
        <is>
          <t>State Of Destination / State Code
Karnataka / 29</t>
        </is>
      </c>
      <c r="U12" s="652" t="n"/>
      <c r="V12" s="652" t="n"/>
      <c r="W12" s="652" t="n"/>
      <c r="X12" s="653" t="n"/>
      <c r="Y12" s="8" t="n"/>
    </row>
    <row r="13" ht="24.75" customHeight="1" s="66">
      <c r="A13" s="660" t="n"/>
      <c r="C13" s="658" t="n"/>
      <c r="D13" s="675" t="inlineStr">
        <is>
          <t>BLUETALON SOFTWARE INDIA PRIVATE LIMITED,
No.1, Commissariat road no.8B, 8th Floor, ICICI Bank Tower, Sobha Pearl, Bangalore, Pin-560025
 GSTIN #                     NA</t>
        </is>
      </c>
      <c r="N13" s="658" t="n"/>
      <c r="O13" s="659" t="n"/>
      <c r="S13" s="658" t="n"/>
      <c r="T13" s="659" t="n"/>
      <c r="X13" s="658" t="n"/>
      <c r="Y13" s="8" t="n"/>
    </row>
    <row r="14" hidden="1" ht="14.25" customHeight="1" s="66">
      <c r="A14" s="660" t="n"/>
      <c r="C14" s="658" t="n"/>
      <c r="D14" s="659" t="n"/>
      <c r="N14" s="658" t="n"/>
      <c r="O14" s="659" t="n"/>
      <c r="S14" s="658" t="n"/>
      <c r="T14" s="659" t="n"/>
      <c r="X14" s="658" t="n"/>
      <c r="Y14" s="8" t="n"/>
    </row>
    <row r="15" ht="10.5" customHeight="1" s="66">
      <c r="A15" s="646" t="n"/>
      <c r="B15" s="647" t="n"/>
      <c r="C15" s="648" t="n"/>
      <c r="D15" s="659" t="n"/>
      <c r="N15" s="658" t="n"/>
      <c r="O15" s="659" t="n"/>
      <c r="S15" s="658" t="n"/>
      <c r="T15" s="659" t="n"/>
      <c r="X15" s="658" t="n"/>
      <c r="Y15" s="8" t="n"/>
    </row>
    <row r="16" ht="17.2" customHeight="1" s="66">
      <c r="A16" s="676" t="inlineStr">
        <is>
          <t>Ship to:
BLUETALON SOFTWARE INDIA PRIVATE LIMITED,
No.1, Commissariat road no.8B, 8th Floor, ICICI Bank Tower, Sobha Pearl, Bangalore, Pin-560025
 GSTIN #                     NA</t>
        </is>
      </c>
      <c r="B16" s="652" t="n"/>
      <c r="C16" s="653" t="n"/>
      <c r="D16" s="659" t="n"/>
      <c r="N16" s="658" t="n"/>
      <c r="O16" s="664" t="n"/>
      <c r="P16" s="647" t="n"/>
      <c r="Q16" s="647" t="n"/>
      <c r="R16" s="647" t="n"/>
      <c r="S16" s="648" t="n"/>
      <c r="T16" s="664" t="n"/>
      <c r="U16" s="647" t="n"/>
      <c r="V16" s="647" t="n"/>
      <c r="W16" s="647" t="n"/>
      <c r="X16" s="648" t="n"/>
      <c r="Y16" s="8" t="n"/>
    </row>
    <row r="17" ht="35.2" customHeight="1" s="66">
      <c r="A17" s="660" t="n"/>
      <c r="C17" s="658" t="n"/>
      <c r="D17" s="664" t="n"/>
      <c r="E17" s="647" t="n"/>
      <c r="F17" s="647" t="n"/>
      <c r="G17" s="647" t="n"/>
      <c r="H17" s="647" t="n"/>
      <c r="I17" s="647" t="n"/>
      <c r="J17" s="647" t="n"/>
      <c r="K17" s="647" t="n"/>
      <c r="L17" s="647" t="n"/>
      <c r="M17" s="647" t="n"/>
      <c r="N17" s="648" t="n"/>
      <c r="O17" s="677" t="inlineStr">
        <is>
          <t xml:space="preserve">
Terms Of Payment:           Payable immediately</t>
        </is>
      </c>
      <c r="P17" s="652" t="n"/>
      <c r="Q17" s="652" t="n"/>
      <c r="R17" s="652" t="n"/>
      <c r="S17" s="652" t="n"/>
      <c r="T17" s="652" t="n"/>
      <c r="U17" s="652" t="n"/>
      <c r="V17" s="652" t="n"/>
      <c r="W17" s="652" t="n"/>
      <c r="X17" s="653" t="n"/>
      <c r="Y17" s="8" t="n"/>
    </row>
    <row r="18" ht="38.25" customHeight="1" s="66">
      <c r="A18" s="646" t="n"/>
      <c r="B18" s="647" t="n"/>
      <c r="C18" s="648" t="n"/>
      <c r="D18" s="678" t="inlineStr">
        <is>
          <t>Transport Agent Name: NA</t>
        </is>
      </c>
      <c r="N18" s="658" t="n"/>
      <c r="O18" s="659" t="n"/>
      <c r="X18" s="658" t="n"/>
      <c r="Y18" s="8" t="n"/>
    </row>
    <row r="19" ht="8.199999999999999" customHeight="1" s="66">
      <c r="A19" s="679" t="inlineStr">
        <is>
          <t>Indirect Reseller
Reseller Name:</t>
        </is>
      </c>
      <c r="B19" s="652" t="n"/>
      <c r="C19" s="653" t="n"/>
      <c r="D19" s="664" t="n"/>
      <c r="E19" s="647" t="n"/>
      <c r="F19" s="647" t="n"/>
      <c r="G19" s="647" t="n"/>
      <c r="H19" s="647" t="n"/>
      <c r="I19" s="647" t="n"/>
      <c r="J19" s="647" t="n"/>
      <c r="K19" s="647" t="n"/>
      <c r="L19" s="647" t="n"/>
      <c r="M19" s="647" t="n"/>
      <c r="N19" s="648" t="n"/>
      <c r="O19" s="659" t="n"/>
      <c r="X19" s="658" t="n"/>
      <c r="Y19" s="8" t="n"/>
    </row>
    <row r="20" ht="17.2" customHeight="1" s="66">
      <c r="A20" s="660" t="n"/>
      <c r="C20" s="658" t="n"/>
      <c r="D20" s="680" t="inlineStr">
        <is>
          <t>Vehicle Regn#: NA</t>
        </is>
      </c>
      <c r="E20" s="681" t="n"/>
      <c r="F20" s="681" t="n"/>
      <c r="G20" s="681" t="n"/>
      <c r="H20" s="681" t="n"/>
      <c r="I20" s="681" t="n"/>
      <c r="J20" s="681" t="n"/>
      <c r="K20" s="681" t="n"/>
      <c r="L20" s="681" t="n"/>
      <c r="M20" s="681" t="n"/>
      <c r="N20" s="682" t="n"/>
      <c r="O20" s="659" t="n"/>
      <c r="X20" s="658" t="n"/>
      <c r="Y20" s="8" t="n"/>
    </row>
    <row r="21" ht="26.2" customHeight="1" s="66">
      <c r="A21" s="660" t="n"/>
      <c r="C21" s="658" t="n"/>
      <c r="D21" s="683" t="inlineStr">
        <is>
          <t>Way Bill#: NA</t>
        </is>
      </c>
      <c r="E21" s="652" t="n"/>
      <c r="F21" s="652" t="n"/>
      <c r="G21" s="652" t="n"/>
      <c r="H21" s="652" t="n"/>
      <c r="I21" s="652" t="n"/>
      <c r="J21" s="652" t="n"/>
      <c r="K21" s="652" t="n"/>
      <c r="L21" s="652" t="n"/>
      <c r="M21" s="652" t="n"/>
      <c r="N21" s="653" t="n"/>
      <c r="O21" s="659" t="n"/>
      <c r="X21" s="658" t="n"/>
      <c r="Y21" s="8" t="n"/>
    </row>
    <row r="22" ht="37.5" customHeight="1" s="66">
      <c r="A22" s="355" t="inlineStr">
        <is>
          <t>Description &amp; HSN / SAC</t>
        </is>
      </c>
      <c r="B22" s="624" t="n"/>
      <c r="C22" s="357" t="inlineStr">
        <is>
          <t>Period</t>
        </is>
      </c>
      <c r="D22" s="624" t="n"/>
      <c r="E22" s="356" t="inlineStr">
        <is>
          <t xml:space="preserve">Rent </t>
        </is>
      </c>
      <c r="F22" s="356" t="inlineStr">
        <is>
          <t>CTAX (%)</t>
        </is>
      </c>
      <c r="G22" s="623" t="n"/>
      <c r="H22" s="623" t="n"/>
      <c r="I22" s="624" t="n"/>
      <c r="J22" s="361" t="inlineStr">
        <is>
          <t>CTAX</t>
        </is>
      </c>
      <c r="K22" s="623" t="n"/>
      <c r="L22" s="624" t="n"/>
      <c r="M22" s="362" t="inlineStr">
        <is>
          <t>STAX (%)</t>
        </is>
      </c>
      <c r="N22" s="623" t="n"/>
      <c r="O22" s="624" t="n"/>
      <c r="P22" s="361" t="inlineStr">
        <is>
          <t>STAX</t>
        </is>
      </c>
      <c r="Q22" s="624" t="n"/>
      <c r="R22" s="362" t="inlineStr">
        <is>
          <t>ITAX (%)</t>
        </is>
      </c>
      <c r="S22" s="623" t="n"/>
      <c r="T22" s="623" t="n"/>
      <c r="U22" s="624" t="n"/>
      <c r="V22" s="361" t="inlineStr">
        <is>
          <t>ITAX</t>
        </is>
      </c>
      <c r="W22" s="624" t="n"/>
      <c r="X22" s="10" t="inlineStr">
        <is>
          <t>Amount</t>
        </is>
      </c>
      <c r="Y22" s="8" t="n"/>
    </row>
    <row r="23" ht="60" customHeight="1" s="66">
      <c r="A23" s="363" t="inlineStr">
        <is>
          <t>Lease Rent as per Sub Lease Agreement dated July 1, 2022             (SAC 997212)</t>
        </is>
      </c>
      <c r="B23" s="624" t="n"/>
      <c r="C23" s="365" t="inlineStr">
        <is>
          <t>For the Month of Jan 23</t>
        </is>
      </c>
      <c r="D23" s="624" t="n"/>
      <c r="E23" s="684">
        <f>25000</f>
        <v/>
      </c>
      <c r="F23" s="685" t="n">
        <v>0.09</v>
      </c>
      <c r="G23" s="623" t="n"/>
      <c r="H23" s="623" t="n"/>
      <c r="I23" s="624" t="n"/>
      <c r="J23" s="686">
        <f>ROUND(E23*9%,0)</f>
        <v/>
      </c>
      <c r="K23" s="623" t="n"/>
      <c r="L23" s="624" t="n"/>
      <c r="M23" s="370" t="n">
        <v>0.09</v>
      </c>
      <c r="N23" s="623" t="n"/>
      <c r="O23" s="624" t="n"/>
      <c r="P23" s="371">
        <f>ROUND(E23*9%,0)</f>
        <v/>
      </c>
      <c r="Q23" s="624" t="n"/>
      <c r="R23" s="372" t="n">
        <v>0</v>
      </c>
      <c r="S23" s="623" t="n"/>
      <c r="T23" s="623" t="n"/>
      <c r="U23" s="624" t="n"/>
      <c r="V23" s="778">
        <f>ROUND(+G23*R23,0)</f>
        <v/>
      </c>
      <c r="W23" s="624" t="n"/>
      <c r="X23" s="684">
        <f>+E23+J23+P23</f>
        <v/>
      </c>
      <c r="Y23" s="8" t="n"/>
    </row>
    <row r="24" ht="3" customHeight="1" s="66">
      <c r="A24" s="687" t="n"/>
      <c r="H24" s="658" t="n"/>
      <c r="I24" s="380" t="n"/>
      <c r="N24" s="375" t="n"/>
      <c r="S24" s="375" t="n"/>
      <c r="W24" s="688" t="n"/>
      <c r="Y24" s="689" t="n"/>
    </row>
    <row r="25" ht="25" customHeight="1" s="66">
      <c r="A25" s="660" t="n"/>
      <c r="H25" s="658" t="n"/>
      <c r="I25" s="306" t="n"/>
      <c r="N25" s="382" t="inlineStr">
        <is>
          <t>Base Price</t>
        </is>
      </c>
      <c r="S25" s="383" t="n"/>
      <c r="W25" s="690">
        <f>E23</f>
        <v/>
      </c>
      <c r="Y25" s="689" t="n"/>
    </row>
    <row r="26" ht="17.2" customHeight="1" s="66">
      <c r="A26" s="660" t="n"/>
      <c r="H26" s="658" t="n"/>
      <c r="I26" s="306" t="n"/>
      <c r="N26" s="382" t="inlineStr">
        <is>
          <t>CGST @ 9%</t>
        </is>
      </c>
      <c r="S26" s="382" t="n"/>
      <c r="W26" s="690">
        <f>J23</f>
        <v/>
      </c>
      <c r="Y26" s="689" t="n"/>
    </row>
    <row r="27" ht="17.2" customHeight="1" s="66">
      <c r="A27" s="660" t="n"/>
      <c r="H27" s="658" t="n"/>
      <c r="I27" s="306" t="n"/>
      <c r="J27" s="307" t="n"/>
      <c r="K27" s="307" t="n"/>
      <c r="L27" s="307" t="n"/>
      <c r="M27" s="307" t="n"/>
      <c r="N27" s="382" t="inlineStr">
        <is>
          <t>SGST @ 9%</t>
        </is>
      </c>
      <c r="S27" s="382" t="n"/>
      <c r="T27" s="382" t="n"/>
      <c r="U27" s="382" t="n"/>
      <c r="V27" s="382" t="n"/>
      <c r="W27" s="690">
        <f>P23</f>
        <v/>
      </c>
      <c r="Y27" s="689" t="n"/>
    </row>
    <row r="28" ht="27" customHeight="1" s="66">
      <c r="A28" s="646" t="n"/>
      <c r="B28" s="647" t="n"/>
      <c r="C28" s="647" t="n"/>
      <c r="D28" s="647" t="n"/>
      <c r="E28" s="647" t="n"/>
      <c r="F28" s="647" t="n"/>
      <c r="G28" s="647" t="n"/>
      <c r="H28" s="648" t="n"/>
      <c r="I28" s="306" t="n"/>
      <c r="N28" s="405" t="inlineStr">
        <is>
          <t>Total Amount</t>
        </is>
      </c>
      <c r="S28" s="405" t="n"/>
      <c r="W28" s="691">
        <f>SUM(W25:Y27)</f>
        <v/>
      </c>
      <c r="Y28" s="689" t="n"/>
    </row>
    <row r="29" ht="8.199999999999999" customHeight="1" s="66">
      <c r="A29" s="692" t="inlineStr">
        <is>
          <t>Regd. Office: 807, New Delhi House, Barakhamba Road, New Delhi 110001, India CIN No. U73100DL2004PTC129754</t>
        </is>
      </c>
      <c r="B29" s="652" t="n"/>
      <c r="C29" s="652" t="n"/>
      <c r="D29" s="652" t="n"/>
      <c r="E29" s="652" t="n"/>
      <c r="F29" s="652" t="n"/>
      <c r="G29" s="652" t="n"/>
      <c r="H29" s="653" t="n"/>
      <c r="I29" s="392" t="n"/>
      <c r="J29" s="647" t="n"/>
      <c r="K29" s="647" t="n"/>
      <c r="L29" s="647" t="n"/>
      <c r="M29" s="647" t="n"/>
      <c r="N29" s="343" t="n"/>
      <c r="O29" s="647" t="n"/>
      <c r="P29" s="647" t="n"/>
      <c r="Q29" s="647" t="n"/>
      <c r="R29" s="647" t="n"/>
      <c r="S29" s="343" t="n"/>
      <c r="T29" s="647" t="n"/>
      <c r="U29" s="647" t="n"/>
      <c r="V29" s="647" t="n"/>
      <c r="W29" s="393" t="n"/>
      <c r="X29" s="647" t="n"/>
      <c r="Y29" s="693" t="n"/>
      <c r="AA29" s="694" t="n"/>
    </row>
    <row r="30" ht="34.5" customHeight="1" s="66">
      <c r="A30" s="660" t="n"/>
      <c r="H30" s="658" t="n"/>
      <c r="I30" s="695" t="inlineStr">
        <is>
          <t>RUPEES TWENTY NINE THOUSAND FIVE HUNDRED ONLY</t>
        </is>
      </c>
      <c r="J30" s="681" t="n"/>
      <c r="K30" s="681" t="n"/>
      <c r="L30" s="681" t="n"/>
      <c r="M30" s="681" t="n"/>
      <c r="N30" s="681" t="n"/>
      <c r="O30" s="681" t="n"/>
      <c r="P30" s="681" t="n"/>
      <c r="Q30" s="681" t="n"/>
      <c r="R30" s="681" t="n"/>
      <c r="S30" s="681" t="n"/>
      <c r="T30" s="681" t="n"/>
      <c r="U30" s="681" t="n"/>
      <c r="V30" s="681" t="n"/>
      <c r="W30" s="681" t="n"/>
      <c r="X30" s="681" t="n"/>
      <c r="Y30" s="696" t="n"/>
    </row>
    <row r="31" ht="50.2" customHeight="1" s="66" thickBot="1">
      <c r="A31" s="697" t="n"/>
      <c r="B31" s="698" t="n"/>
      <c r="C31" s="698" t="n"/>
      <c r="D31" s="698" t="n"/>
      <c r="E31" s="698" t="n"/>
      <c r="F31" s="698" t="n"/>
      <c r="G31" s="698" t="n"/>
      <c r="H31" s="699" t="n"/>
      <c r="I31" s="700" t="inlineStr">
        <is>
          <t>Authorized Signatory</t>
        </is>
      </c>
      <c r="J31" s="701" t="n"/>
      <c r="K31" s="702" t="n"/>
      <c r="L31" s="703" t="n"/>
      <c r="M31" s="703" t="n"/>
      <c r="N31" s="703" t="n"/>
      <c r="O31" s="703" t="n"/>
      <c r="P31" s="703" t="n"/>
      <c r="Q31" s="703" t="n"/>
      <c r="R31" s="703" t="n"/>
      <c r="S31" s="703" t="n"/>
      <c r="T31" s="703" t="n"/>
      <c r="U31" s="703" t="n"/>
      <c r="V31" s="703" t="n"/>
      <c r="W31" s="703" t="n"/>
      <c r="X31" s="703" t="n"/>
      <c r="Y31" s="704" t="n"/>
    </row>
    <row r="35">
      <c r="A35" s="0" t="n"/>
    </row>
  </sheetData>
  <mergeCells count="78">
    <mergeCell ref="N26:R26"/>
    <mergeCell ref="D20:N20"/>
    <mergeCell ref="O6:P6"/>
    <mergeCell ref="Q4:S4"/>
    <mergeCell ref="S29:V29"/>
    <mergeCell ref="D1:T1"/>
    <mergeCell ref="K31:Y31"/>
    <mergeCell ref="P22:Q22"/>
    <mergeCell ref="Q6:S6"/>
    <mergeCell ref="D9:N10"/>
    <mergeCell ref="A24:H28"/>
    <mergeCell ref="A1:C2"/>
    <mergeCell ref="D21:N21"/>
    <mergeCell ref="I24:M24"/>
    <mergeCell ref="N28:R28"/>
    <mergeCell ref="D4:N4"/>
    <mergeCell ref="A22:B22"/>
    <mergeCell ref="O2:P2"/>
    <mergeCell ref="F23:I23"/>
    <mergeCell ref="O3:P3"/>
    <mergeCell ref="Q5:S5"/>
    <mergeCell ref="M22:O22"/>
    <mergeCell ref="O7:S11"/>
    <mergeCell ref="I28:M28"/>
    <mergeCell ref="M23:O23"/>
    <mergeCell ref="D6:N7"/>
    <mergeCell ref="O12:S16"/>
    <mergeCell ref="D13:N17"/>
    <mergeCell ref="W24:Y24"/>
    <mergeCell ref="W26:Y26"/>
    <mergeCell ref="S24:V24"/>
    <mergeCell ref="T7:X11"/>
    <mergeCell ref="V23:W23"/>
    <mergeCell ref="A16:C18"/>
    <mergeCell ref="D18:N19"/>
    <mergeCell ref="R23:U23"/>
    <mergeCell ref="O5:P5"/>
    <mergeCell ref="I25:M25"/>
    <mergeCell ref="O17:X21"/>
    <mergeCell ref="D2:N2"/>
    <mergeCell ref="C22:D22"/>
    <mergeCell ref="O4:P4"/>
    <mergeCell ref="W29:Y29"/>
    <mergeCell ref="T12:X16"/>
    <mergeCell ref="A23:B23"/>
    <mergeCell ref="C23:D23"/>
    <mergeCell ref="D3:N3"/>
    <mergeCell ref="S28:V28"/>
    <mergeCell ref="I29:M29"/>
    <mergeCell ref="A3:C8"/>
    <mergeCell ref="D5:N5"/>
    <mergeCell ref="V22:W22"/>
    <mergeCell ref="N27:R27"/>
    <mergeCell ref="F22:I22"/>
    <mergeCell ref="R22:U22"/>
    <mergeCell ref="I30:Y30"/>
    <mergeCell ref="N25:R25"/>
    <mergeCell ref="I26:M26"/>
    <mergeCell ref="U1:X1"/>
    <mergeCell ref="S26:V26"/>
    <mergeCell ref="J22:L22"/>
    <mergeCell ref="W27:Y27"/>
    <mergeCell ref="S25:V25"/>
    <mergeCell ref="P23:Q23"/>
    <mergeCell ref="Q2:S2"/>
    <mergeCell ref="N29:R29"/>
    <mergeCell ref="J23:L23"/>
    <mergeCell ref="W28:Y28"/>
    <mergeCell ref="A19:C21"/>
    <mergeCell ref="Q3:S3"/>
    <mergeCell ref="W25:Y25"/>
    <mergeCell ref="D8:N8"/>
    <mergeCell ref="T2:X6"/>
    <mergeCell ref="A29:H31"/>
    <mergeCell ref="N24:R24"/>
    <mergeCell ref="A9:C15"/>
    <mergeCell ref="D11:N12"/>
    <mergeCell ref="I31:J31"/>
  </mergeCells>
  <pageMargins left="0.25" right="0.25" top="0.75" bottom="0.75" header="0.3" footer="0.3"/>
  <pageSetup orientation="landscape" paperSize="9" scale="55"/>
  <drawing xmlns:r="http://schemas.openxmlformats.org/officeDocument/2006/relationships" r:id="rId1"/>
</worksheet>
</file>

<file path=xl/worksheets/sheet14.xml><?xml version="1.0" encoding="utf-8"?>
<worksheet xmlns="http://schemas.openxmlformats.org/spreadsheetml/2006/main">
  <sheetPr>
    <outlinePr summaryBelow="1" summaryRight="1"/>
    <pageSetUpPr/>
  </sheetPr>
  <dimension ref="A1:J5"/>
  <sheetViews>
    <sheetView workbookViewId="0">
      <selection activeCell="E9" sqref="E9"/>
    </sheetView>
  </sheetViews>
  <sheetFormatPr baseColWidth="8" defaultRowHeight="12.7"/>
  <cols>
    <col width="16.796875" bestFit="1" customWidth="1" style="66" min="1" max="1"/>
    <col width="15.796875" bestFit="1" customWidth="1" style="66" min="2" max="2"/>
    <col width="10.796875" bestFit="1" customWidth="1" style="66" min="3" max="3"/>
    <col width="10.19921875" bestFit="1" customWidth="1" style="66" min="4" max="4"/>
    <col width="38.19921875" customWidth="1" style="66" min="5" max="5"/>
    <col width="16.3984375" bestFit="1" customWidth="1" style="66" min="7" max="7"/>
    <col width="10.265625" bestFit="1" customWidth="1" style="66" min="8" max="8"/>
    <col width="26.796875" customWidth="1" style="66" min="9" max="9"/>
    <col width="20.3984375" customWidth="1" style="66" min="10" max="10"/>
  </cols>
  <sheetData>
    <row r="1" ht="14.35" customHeight="1" s="66">
      <c r="A1" s="216" t="inlineStr">
        <is>
          <t>Self invoice no.</t>
        </is>
      </c>
      <c r="B1" s="217" t="inlineStr">
        <is>
          <t>Self invoice date</t>
        </is>
      </c>
      <c r="C1" s="217" t="inlineStr">
        <is>
          <t>Doc#</t>
        </is>
      </c>
      <c r="D1" s="217" t="inlineStr">
        <is>
          <t>Remarks</t>
        </is>
      </c>
      <c r="E1" s="217" t="inlineStr">
        <is>
          <t>Source</t>
        </is>
      </c>
    </row>
    <row r="2" ht="38" customHeight="1" s="66">
      <c r="A2" s="2" t="inlineStr">
        <is>
          <t>MSRSELF/2223/22</t>
        </is>
      </c>
      <c r="B2" s="206" t="n">
        <v>44926</v>
      </c>
      <c r="C2" s="2" t="n">
        <v>5100029109</v>
      </c>
      <c r="D2" s="219" t="inlineStr">
        <is>
          <t>Not cleared  as on 31.01.2023</t>
        </is>
      </c>
      <c r="E2" s="103" t="inlineStr">
        <is>
          <t>Cross Checked with vendor dump data file</t>
        </is>
      </c>
    </row>
    <row r="3" ht="38" customHeight="1" s="66">
      <c r="A3" s="218" t="inlineStr">
        <is>
          <t>MSRSELF/2223/23</t>
        </is>
      </c>
      <c r="B3" s="206" t="n">
        <v>44926</v>
      </c>
      <c r="C3" s="2" t="n"/>
      <c r="D3" s="187" t="n"/>
      <c r="E3" s="219" t="inlineStr">
        <is>
          <t>It will not be cleared at all for FOC  - all 04 quarters , so corresponding payment voucher will be there</t>
        </is>
      </c>
    </row>
    <row r="4" ht="38" customHeight="1" s="66">
      <c r="A4" s="2" t="inlineStr">
        <is>
          <t>MSRSELF/2223/20</t>
        </is>
      </c>
      <c r="B4" s="206" t="n">
        <v>44895</v>
      </c>
      <c r="C4" s="2" t="n">
        <v>5100028976</v>
      </c>
      <c r="D4" s="219" t="inlineStr">
        <is>
          <t>Not cleared  as on 31.01.2023</t>
        </is>
      </c>
      <c r="E4" s="103" t="inlineStr">
        <is>
          <t>Cross Checked with vendor dump data file</t>
        </is>
      </c>
    </row>
    <row r="5" customFormat="1" s="227">
      <c r="A5" s="224" t="n"/>
      <c r="B5" s="225" t="n"/>
      <c r="C5" s="224" t="n"/>
      <c r="D5" s="226" t="n"/>
      <c r="E5" s="226" t="n"/>
      <c r="G5" s="0" t="n"/>
      <c r="H5" s="0" t="n"/>
      <c r="I5" s="0" t="n"/>
      <c r="J5" s="223" t="n"/>
    </row>
  </sheetData>
  <autoFilter ref="A1:E5"/>
  <pageMargins left="0.7" right="0.7" top="0.75" bottom="0.75" header="0.3" footer="0.3"/>
  <pageSetup orientation="portrait" paperSize="9" horizontalDpi="300" verticalDpi="0"/>
</worksheet>
</file>

<file path=xl/worksheets/sheet2.xml><?xml version="1.0" encoding="utf-8"?>
<worksheet xmlns="http://schemas.openxmlformats.org/spreadsheetml/2006/main">
  <sheetPr>
    <tabColor rgb="FF92D050"/>
    <outlinePr summaryBelow="1" summaryRight="1"/>
    <pageSetUpPr/>
  </sheetPr>
  <dimension ref="A1:AA31"/>
  <sheetViews>
    <sheetView zoomScale="60" zoomScaleNormal="60" zoomScaleSheetLayoutView="40" zoomScalePageLayoutView="40" workbookViewId="0">
      <selection activeCell="AA10" sqref="AA10"/>
    </sheetView>
  </sheetViews>
  <sheetFormatPr baseColWidth="8" defaultColWidth="9.265625" defaultRowHeight="13"/>
  <cols>
    <col width="19.6640625" customWidth="1" style="7" min="1" max="1"/>
    <col width="46.6640625" customWidth="1" style="7" min="2" max="2"/>
    <col width="12.6640625" customWidth="1" style="7" min="3" max="3"/>
    <col width="8" customWidth="1" style="7" min="4" max="4"/>
    <col width="19.6640625" customWidth="1" style="7" min="5" max="5"/>
    <col width="0.19921875" customWidth="1" style="7" min="6" max="7"/>
    <col width="5.6640625" customWidth="1" style="7" min="8" max="8"/>
    <col width="15.19921875" customWidth="1" style="7" min="9" max="9"/>
    <col width="9.265625" customWidth="1" style="7" min="10" max="10"/>
    <col width="2.19921875" customWidth="1" style="7" min="11" max="11"/>
    <col width="2.6640625" customWidth="1" style="7" min="12" max="12"/>
    <col width="1.19921875" customWidth="1" style="7" min="13" max="13"/>
    <col width="14.19921875" customWidth="1" style="7" min="14" max="14"/>
    <col width="4.265625" customWidth="1" style="7" min="15" max="15"/>
    <col width="11" customWidth="1" style="7" min="16" max="16"/>
    <col width="18.6640625" customWidth="1" style="7" min="17" max="17"/>
    <col width="4.6640625" customWidth="1" style="7" min="18" max="18"/>
    <col width="12" customWidth="1" style="7" min="19" max="19"/>
    <col hidden="1" width="4.6640625" customWidth="1" style="7" min="20" max="20"/>
    <col width="2.19921875" customWidth="1" style="7" min="21" max="21"/>
    <col width="8" customWidth="1" style="7" min="22" max="22"/>
    <col width="11.265625" customWidth="1" style="7" min="23" max="23"/>
    <col width="32.19921875" customWidth="1" style="7" min="24" max="24"/>
    <col width="0.265625" customWidth="1" style="7" min="25" max="25"/>
    <col width="11.19921875" bestFit="1" customWidth="1" style="7" min="26" max="26"/>
    <col width="14.265625" bestFit="1" customWidth="1" style="7" min="27" max="27"/>
    <col width="9.265625" customWidth="1" style="7" min="28" max="28"/>
    <col width="11.19921875" bestFit="1" customWidth="1" style="7" min="29" max="29"/>
    <col width="9.265625" customWidth="1" style="7" min="30" max="16384"/>
  </cols>
  <sheetData>
    <row r="1" ht="53.2" customHeight="1" s="66">
      <c r="A1" s="639" t="n"/>
      <c r="B1" s="640" t="n"/>
      <c r="C1" s="641" t="n"/>
      <c r="D1" s="642" t="inlineStr">
        <is>
          <t>Tax Invoice</t>
        </is>
      </c>
      <c r="E1" s="643" t="n"/>
      <c r="F1" s="643" t="n"/>
      <c r="G1" s="643" t="n"/>
      <c r="H1" s="643" t="n"/>
      <c r="I1" s="643" t="n"/>
      <c r="J1" s="643" t="n"/>
      <c r="K1" s="643" t="n"/>
      <c r="L1" s="643" t="n"/>
      <c r="M1" s="643" t="n"/>
      <c r="N1" s="643" t="n"/>
      <c r="O1" s="643" t="n"/>
      <c r="P1" s="643" t="n"/>
      <c r="Q1" s="643" t="n"/>
      <c r="R1" s="643" t="n"/>
      <c r="S1" s="643" t="n"/>
      <c r="T1" s="644" t="n"/>
      <c r="U1" s="645" t="inlineStr">
        <is>
          <t>Page 1 of 1</t>
        </is>
      </c>
      <c r="V1" s="643" t="n"/>
      <c r="W1" s="643" t="n"/>
      <c r="X1" s="644" t="n"/>
      <c r="Y1" s="6" t="n"/>
    </row>
    <row r="2" ht="35.2" customHeight="1" s="66">
      <c r="A2" s="646" t="n"/>
      <c r="B2" s="647" t="n"/>
      <c r="C2" s="648" t="n"/>
      <c r="D2" s="649" t="inlineStr">
        <is>
          <t>Pay to:       Microsoft Research Lab India Pvt Ltd</t>
        </is>
      </c>
      <c r="E2" s="650" t="n"/>
      <c r="F2" s="650" t="n"/>
      <c r="G2" s="650" t="n"/>
      <c r="H2" s="650" t="n"/>
      <c r="I2" s="650" t="n"/>
      <c r="J2" s="650" t="n"/>
      <c r="K2" s="650" t="n"/>
      <c r="L2" s="650" t="n"/>
      <c r="M2" s="650" t="n"/>
      <c r="N2" s="651" t="n"/>
      <c r="O2" s="275" t="inlineStr">
        <is>
          <t>Invoice#:</t>
        </is>
      </c>
      <c r="P2" s="652" t="n"/>
      <c r="Q2" s="278" t="inlineStr">
        <is>
          <t>MSR/DTR/22-23/08</t>
        </is>
      </c>
      <c r="R2" s="652" t="n"/>
      <c r="S2" s="653" t="n"/>
      <c r="T2" s="654" t="inlineStr">
        <is>
          <t>Invoice Date:
28/07/2022</t>
        </is>
      </c>
      <c r="U2" s="652" t="n"/>
      <c r="V2" s="652" t="n"/>
      <c r="W2" s="652" t="n"/>
      <c r="X2" s="653" t="n"/>
      <c r="Y2" s="8" t="n"/>
    </row>
    <row r="3" ht="36.7" customHeight="1" s="66">
      <c r="A3" s="655"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2" t="n"/>
      <c r="C3" s="653" t="n"/>
      <c r="D3" s="656" t="inlineStr">
        <is>
          <t xml:space="preserve">Address:   Cosmo Lavelle, No 9, First Floor, Lavelle road, Residency Road, Richmond Circle,Bangalore Urban, Karnataka- 560001
</t>
        </is>
      </c>
      <c r="N3" s="657" t="n"/>
      <c r="O3" s="296" t="inlineStr">
        <is>
          <t xml:space="preserve">Document#:
 </t>
        </is>
      </c>
      <c r="Q3" s="292" t="n"/>
      <c r="S3" s="658" t="n"/>
      <c r="T3" s="659" t="n"/>
      <c r="X3" s="658" t="n"/>
      <c r="Y3" s="8" t="n"/>
    </row>
    <row r="4" ht="24" customHeight="1" s="66">
      <c r="A4" s="660" t="n"/>
      <c r="C4" s="658" t="n"/>
      <c r="D4" s="661" t="n"/>
      <c r="N4" s="657" t="n"/>
      <c r="O4" s="301" t="n"/>
      <c r="Q4" s="662" t="n"/>
      <c r="S4" s="658" t="n"/>
      <c r="T4" s="659" t="n"/>
      <c r="X4" s="658" t="n"/>
      <c r="Y4" s="8" t="n"/>
    </row>
    <row r="5" ht="18" customHeight="1" s="66">
      <c r="A5" s="660" t="n"/>
      <c r="C5" s="658" t="n"/>
      <c r="D5" s="661" t="inlineStr">
        <is>
          <t>PAN#  AAECM2252R</t>
        </is>
      </c>
      <c r="N5" s="657" t="n"/>
      <c r="O5" s="306" t="n"/>
      <c r="Q5" s="308" t="n"/>
      <c r="S5" s="658" t="n"/>
      <c r="T5" s="659" t="n"/>
      <c r="X5" s="658" t="n"/>
      <c r="Y5" s="8" t="n"/>
    </row>
    <row r="6" ht="11.2" customHeight="1" s="66">
      <c r="A6" s="660" t="n"/>
      <c r="C6" s="658" t="n"/>
      <c r="D6" s="663" t="inlineStr">
        <is>
          <t>Tel: +91-080-66856226</t>
        </is>
      </c>
      <c r="N6" s="657" t="n"/>
      <c r="O6" s="312" t="n"/>
      <c r="P6" s="647" t="n"/>
      <c r="Q6" s="265" t="n"/>
      <c r="R6" s="647" t="n"/>
      <c r="S6" s="648" t="n"/>
      <c r="T6" s="664" t="n"/>
      <c r="U6" s="647" t="n"/>
      <c r="V6" s="647" t="n"/>
      <c r="W6" s="647" t="n"/>
      <c r="X6" s="648" t="n"/>
      <c r="Y6" s="8" t="n"/>
    </row>
    <row r="7" ht="6" customHeight="1" s="66">
      <c r="A7" s="660" t="n"/>
      <c r="C7" s="658" t="n"/>
      <c r="D7" s="665" t="n"/>
      <c r="E7" s="666" t="n"/>
      <c r="F7" s="666" t="n"/>
      <c r="G7" s="666" t="n"/>
      <c r="H7" s="666" t="n"/>
      <c r="I7" s="666" t="n"/>
      <c r="J7" s="666" t="n"/>
      <c r="K7" s="666" t="n"/>
      <c r="L7" s="666" t="n"/>
      <c r="M7" s="666" t="n"/>
      <c r="N7" s="667" t="n"/>
      <c r="O7" s="668" t="n"/>
      <c r="P7" s="652" t="n"/>
      <c r="Q7" s="652" t="n"/>
      <c r="R7" s="652" t="n"/>
      <c r="S7" s="653" t="n"/>
      <c r="T7" s="669" t="inlineStr">
        <is>
          <t>IRN:</t>
        </is>
      </c>
      <c r="U7" s="652" t="n"/>
      <c r="V7" s="652" t="n"/>
      <c r="W7" s="652" t="n"/>
      <c r="X7" s="653" t="n"/>
      <c r="Y7" s="8" t="n"/>
    </row>
    <row r="8" ht="132" customHeight="1" s="66">
      <c r="A8" s="660" t="n"/>
      <c r="C8" s="658" t="n"/>
      <c r="D8" s="670" t="inlineStr">
        <is>
          <t>Remit to:   Citibank N.A., M. G. Road, Bangalore – 560 001        AD Code: 64800018400009 Beneficiary A/c#        0035571019             ,      IFSC Code:           CITI0000004</t>
        </is>
      </c>
      <c r="E8" s="623" t="n"/>
      <c r="F8" s="623" t="n"/>
      <c r="G8" s="623" t="n"/>
      <c r="H8" s="623" t="n"/>
      <c r="I8" s="623" t="n"/>
      <c r="J8" s="623" t="n"/>
      <c r="K8" s="623" t="n"/>
      <c r="L8" s="623" t="n"/>
      <c r="M8" s="623" t="n"/>
      <c r="N8" s="671" t="n"/>
      <c r="O8" s="659" t="n"/>
      <c r="S8" s="658" t="n"/>
      <c r="T8" s="659" t="n"/>
      <c r="X8" s="658" t="n"/>
      <c r="Y8" s="8" t="n"/>
    </row>
    <row r="9" ht="35.2" customHeight="1" s="66">
      <c r="A9" s="672" t="inlineStr">
        <is>
          <t>Bill to:                                                                                                      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is>
      </c>
      <c r="B9" s="652" t="n"/>
      <c r="C9" s="652" t="n"/>
      <c r="D9" s="567" t="n"/>
      <c r="E9" s="650" t="n"/>
      <c r="F9" s="650" t="n"/>
      <c r="G9" s="650" t="n"/>
      <c r="H9" s="650" t="n"/>
      <c r="I9" s="650" t="n"/>
      <c r="J9" s="650" t="n"/>
      <c r="K9" s="650" t="n"/>
      <c r="L9" s="650" t="n"/>
      <c r="M9" s="650" t="n"/>
      <c r="N9" s="651" t="n"/>
      <c r="O9" s="659" t="n"/>
      <c r="S9" s="658" t="n"/>
      <c r="T9" s="659" t="n"/>
      <c r="X9" s="658" t="n"/>
      <c r="Y9" s="8" t="n"/>
    </row>
    <row r="10" ht="62.2" customHeight="1" s="66">
      <c r="A10" s="660" t="n"/>
      <c r="D10" s="665" t="n"/>
      <c r="E10" s="666" t="n"/>
      <c r="F10" s="666" t="n"/>
      <c r="G10" s="666" t="n"/>
      <c r="H10" s="666" t="n"/>
      <c r="I10" s="666" t="n"/>
      <c r="J10" s="666" t="n"/>
      <c r="K10" s="666" t="n"/>
      <c r="L10" s="666" t="n"/>
      <c r="M10" s="666" t="n"/>
      <c r="N10" s="667" t="n"/>
      <c r="O10" s="659" t="n"/>
      <c r="S10" s="658" t="n"/>
      <c r="T10" s="659" t="n"/>
      <c r="X10" s="658" t="n"/>
      <c r="Y10" s="8" t="n"/>
    </row>
    <row r="11" ht="17.2" customHeight="1" s="66">
      <c r="A11" s="660" t="n"/>
      <c r="D11" s="673" t="inlineStr">
        <is>
          <t>End Customer:</t>
        </is>
      </c>
      <c r="N11" s="658" t="n"/>
      <c r="O11" s="664" t="n"/>
      <c r="P11" s="647" t="n"/>
      <c r="Q11" s="647" t="n"/>
      <c r="R11" s="647" t="n"/>
      <c r="S11" s="648" t="n"/>
      <c r="T11" s="664" t="n"/>
      <c r="U11" s="647" t="n"/>
      <c r="V11" s="647" t="n"/>
      <c r="W11" s="647" t="n"/>
      <c r="X11" s="648" t="n"/>
      <c r="Y11" s="8" t="n"/>
    </row>
    <row r="12" ht="8.199999999999999" customHeight="1" s="66">
      <c r="A12" s="660" t="n"/>
      <c r="D12" s="659" t="n"/>
      <c r="N12" s="658" t="n"/>
      <c r="O12" s="674" t="inlineStr">
        <is>
          <t>Supplier's Ref(Customer PO#)
Business support services for 
services for Q1 in FY 2022-23</t>
        </is>
      </c>
      <c r="P12" s="652" t="n"/>
      <c r="Q12" s="652" t="n"/>
      <c r="R12" s="652" t="n"/>
      <c r="S12" s="653" t="n"/>
      <c r="T12" s="669" t="inlineStr">
        <is>
          <t>State Of Destination / State Code
Telangana / 36</t>
        </is>
      </c>
      <c r="U12" s="652" t="n"/>
      <c r="V12" s="652" t="n"/>
      <c r="W12" s="652" t="n"/>
      <c r="X12" s="653" t="n"/>
      <c r="Y12" s="8" t="n"/>
    </row>
    <row r="13" ht="17.5" customHeight="1" s="66">
      <c r="A13" s="660" t="n"/>
      <c r="D13" s="675" t="inlineStr">
        <is>
          <t>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is>
      </c>
      <c r="N13" s="658" t="n"/>
      <c r="O13" s="659" t="n"/>
      <c r="S13" s="658" t="n"/>
      <c r="T13" s="659" t="n"/>
      <c r="X13" s="658" t="n"/>
      <c r="Y13" s="8" t="n"/>
    </row>
    <row r="14" hidden="1" ht="14.25" customHeight="1" s="66">
      <c r="A14" s="660" t="n"/>
      <c r="D14" s="659" t="n"/>
      <c r="N14" s="658" t="n"/>
      <c r="O14" s="659" t="n"/>
      <c r="S14" s="658" t="n"/>
      <c r="T14" s="659" t="n"/>
      <c r="X14" s="658" t="n"/>
      <c r="Y14" s="8" t="n"/>
    </row>
    <row r="15" hidden="1" ht="3" customHeight="1" s="66">
      <c r="A15" s="646" t="n"/>
      <c r="B15" s="647" t="n"/>
      <c r="C15" s="647" t="n"/>
      <c r="D15" s="659" t="n"/>
      <c r="N15" s="658" t="n"/>
      <c r="O15" s="659" t="n"/>
      <c r="S15" s="658" t="n"/>
      <c r="T15" s="659" t="n"/>
      <c r="X15" s="658" t="n"/>
      <c r="Y15" s="8" t="n"/>
    </row>
    <row r="16" ht="17.2" customHeight="1" s="66">
      <c r="A16" s="676" t="inlineStr">
        <is>
          <t>Ship to:                                                                                                      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is>
      </c>
      <c r="B16" s="652" t="n"/>
      <c r="C16" s="653" t="n"/>
      <c r="D16" s="659" t="n"/>
      <c r="N16" s="658" t="n"/>
      <c r="O16" s="664" t="n"/>
      <c r="P16" s="647" t="n"/>
      <c r="Q16" s="647" t="n"/>
      <c r="R16" s="647" t="n"/>
      <c r="S16" s="648" t="n"/>
      <c r="T16" s="664" t="n"/>
      <c r="U16" s="647" t="n"/>
      <c r="V16" s="647" t="n"/>
      <c r="W16" s="647" t="n"/>
      <c r="X16" s="648" t="n"/>
      <c r="Y16" s="8" t="n"/>
    </row>
    <row r="17" ht="35.2" customHeight="1" s="66">
      <c r="A17" s="660" t="n"/>
      <c r="C17" s="658" t="n"/>
      <c r="D17" s="664" t="n"/>
      <c r="E17" s="647" t="n"/>
      <c r="F17" s="647" t="n"/>
      <c r="G17" s="647" t="n"/>
      <c r="H17" s="647" t="n"/>
      <c r="I17" s="647" t="n"/>
      <c r="J17" s="647" t="n"/>
      <c r="K17" s="647" t="n"/>
      <c r="L17" s="647" t="n"/>
      <c r="M17" s="647" t="n"/>
      <c r="N17" s="648" t="n"/>
      <c r="O17" s="677" t="inlineStr">
        <is>
          <t xml:space="preserve">
Terms Of Payment:           Payable immediately</t>
        </is>
      </c>
      <c r="P17" s="652" t="n"/>
      <c r="Q17" s="652" t="n"/>
      <c r="R17" s="652" t="n"/>
      <c r="S17" s="652" t="n"/>
      <c r="T17" s="652" t="n"/>
      <c r="U17" s="652" t="n"/>
      <c r="V17" s="652" t="n"/>
      <c r="W17" s="652" t="n"/>
      <c r="X17" s="653" t="n"/>
      <c r="Y17" s="8" t="n"/>
    </row>
    <row r="18" ht="47.2" customHeight="1" s="66">
      <c r="A18" s="646" t="n"/>
      <c r="B18" s="647" t="n"/>
      <c r="C18" s="648" t="n"/>
      <c r="D18" s="678" t="inlineStr">
        <is>
          <t>Transport Agent Name: NA</t>
        </is>
      </c>
      <c r="N18" s="658" t="n"/>
      <c r="O18" s="659" t="n"/>
      <c r="X18" s="658" t="n"/>
      <c r="Y18" s="8" t="n"/>
    </row>
    <row r="19" ht="8.199999999999999" customHeight="1" s="66">
      <c r="A19" s="679" t="inlineStr">
        <is>
          <t>Indirect Reseller
Reseller Name:</t>
        </is>
      </c>
      <c r="B19" s="652" t="n"/>
      <c r="C19" s="653" t="n"/>
      <c r="D19" s="664" t="n"/>
      <c r="E19" s="647" t="n"/>
      <c r="F19" s="647" t="n"/>
      <c r="G19" s="647" t="n"/>
      <c r="H19" s="647" t="n"/>
      <c r="I19" s="647" t="n"/>
      <c r="J19" s="647" t="n"/>
      <c r="K19" s="647" t="n"/>
      <c r="L19" s="647" t="n"/>
      <c r="M19" s="647" t="n"/>
      <c r="N19" s="648" t="n"/>
      <c r="O19" s="659" t="n"/>
      <c r="X19" s="658" t="n"/>
      <c r="Y19" s="8" t="n"/>
    </row>
    <row r="20" ht="17.2" customHeight="1" s="66">
      <c r="A20" s="660" t="n"/>
      <c r="C20" s="658" t="n"/>
      <c r="D20" s="680" t="inlineStr">
        <is>
          <t>Vehicle Regn#: NA</t>
        </is>
      </c>
      <c r="E20" s="681" t="n"/>
      <c r="F20" s="681" t="n"/>
      <c r="G20" s="681" t="n"/>
      <c r="H20" s="681" t="n"/>
      <c r="I20" s="681" t="n"/>
      <c r="J20" s="681" t="n"/>
      <c r="K20" s="681" t="n"/>
      <c r="L20" s="681" t="n"/>
      <c r="M20" s="681" t="n"/>
      <c r="N20" s="682" t="n"/>
      <c r="O20" s="659" t="n"/>
      <c r="X20" s="658" t="n"/>
      <c r="Y20" s="8" t="n"/>
    </row>
    <row r="21" ht="26.2" customHeight="1" s="66">
      <c r="A21" s="660" t="n"/>
      <c r="C21" s="658" t="n"/>
      <c r="D21" s="683" t="inlineStr">
        <is>
          <t>Way Bill#: NA</t>
        </is>
      </c>
      <c r="E21" s="652" t="n"/>
      <c r="F21" s="652" t="n"/>
      <c r="G21" s="652" t="n"/>
      <c r="H21" s="652" t="n"/>
      <c r="I21" s="652" t="n"/>
      <c r="J21" s="652" t="n"/>
      <c r="K21" s="652" t="n"/>
      <c r="L21" s="652" t="n"/>
      <c r="M21" s="652" t="n"/>
      <c r="N21" s="653" t="n"/>
      <c r="O21" s="659" t="n"/>
      <c r="X21" s="658" t="n"/>
      <c r="Y21" s="8" t="n"/>
    </row>
    <row r="22" ht="37.5" customHeight="1" s="66">
      <c r="A22" s="355" t="inlineStr">
        <is>
          <t>Description &amp; HSN / SAC</t>
        </is>
      </c>
      <c r="B22" s="624" t="n"/>
      <c r="C22" s="357" t="inlineStr">
        <is>
          <t>Period</t>
        </is>
      </c>
      <c r="D22" s="624" t="n"/>
      <c r="E22" s="356" t="inlineStr">
        <is>
          <t xml:space="preserve">Rent </t>
        </is>
      </c>
      <c r="F22" s="356" t="inlineStr">
        <is>
          <t>CTAX (%)</t>
        </is>
      </c>
      <c r="G22" s="623" t="n"/>
      <c r="H22" s="623" t="n"/>
      <c r="I22" s="624" t="n"/>
      <c r="J22" s="361" t="inlineStr">
        <is>
          <t>CTAX</t>
        </is>
      </c>
      <c r="K22" s="623" t="n"/>
      <c r="L22" s="624" t="n"/>
      <c r="M22" s="362" t="inlineStr">
        <is>
          <t>STAX (%)</t>
        </is>
      </c>
      <c r="N22" s="623" t="n"/>
      <c r="O22" s="624" t="n"/>
      <c r="P22" s="361" t="inlineStr">
        <is>
          <t>STAX</t>
        </is>
      </c>
      <c r="Q22" s="624" t="n"/>
      <c r="R22" s="362" t="inlineStr">
        <is>
          <t>ITAX (%)</t>
        </is>
      </c>
      <c r="S22" s="623" t="n"/>
      <c r="T22" s="623" t="n"/>
      <c r="U22" s="624" t="n"/>
      <c r="V22" s="361" t="inlineStr">
        <is>
          <t>ITAX</t>
        </is>
      </c>
      <c r="W22" s="624" t="n"/>
      <c r="X22" s="10" t="inlineStr">
        <is>
          <t>Amount</t>
        </is>
      </c>
      <c r="Y22" s="8" t="n"/>
    </row>
    <row r="23" ht="60" customHeight="1" s="66">
      <c r="A23" s="363" t="inlineStr">
        <is>
          <t>Business support services for services 
 HSN/SAC 998599</t>
        </is>
      </c>
      <c r="B23" s="624" t="n"/>
      <c r="C23" s="365" t="n"/>
      <c r="D23" s="624" t="n"/>
      <c r="E23" s="684" t="n">
        <v>50000</v>
      </c>
      <c r="F23" s="685" t="n"/>
      <c r="G23" s="623" t="n"/>
      <c r="H23" s="623" t="n"/>
      <c r="I23" s="624" t="n"/>
      <c r="J23" s="686" t="n">
        <v>0</v>
      </c>
      <c r="K23" s="623" t="n"/>
      <c r="L23" s="624" t="n"/>
      <c r="M23" s="370" t="n"/>
      <c r="N23" s="623" t="n"/>
      <c r="O23" s="624" t="n"/>
      <c r="P23" s="371" t="n"/>
      <c r="Q23" s="624" t="n"/>
      <c r="R23" s="372" t="n">
        <v>0.18</v>
      </c>
      <c r="S23" s="623" t="n"/>
      <c r="T23" s="623" t="n"/>
      <c r="U23" s="624" t="n"/>
      <c r="V23" s="371">
        <f>ROUND(E23*18%,0)</f>
        <v/>
      </c>
      <c r="W23" s="624" t="n"/>
      <c r="X23" s="684">
        <f>E23+V23</f>
        <v/>
      </c>
      <c r="Y23" s="8" t="n"/>
    </row>
    <row r="24" ht="3" customHeight="1" s="66">
      <c r="A24" s="687" t="n"/>
      <c r="H24" s="658" t="n"/>
      <c r="I24" s="380" t="n"/>
      <c r="N24" s="375" t="n"/>
      <c r="S24" s="375" t="n"/>
      <c r="W24" s="688" t="n"/>
      <c r="Y24" s="689" t="n"/>
    </row>
    <row r="25" ht="25" customHeight="1" s="66">
      <c r="A25" s="660" t="n"/>
      <c r="H25" s="658" t="n"/>
      <c r="I25" s="306" t="n"/>
      <c r="N25" s="382" t="inlineStr">
        <is>
          <t>Base Price</t>
        </is>
      </c>
      <c r="S25" s="383" t="n"/>
      <c r="W25" s="690">
        <f>E23</f>
        <v/>
      </c>
      <c r="Y25" s="689" t="n"/>
    </row>
    <row r="26" ht="17.2" customHeight="1" s="66">
      <c r="A26" s="660" t="n"/>
      <c r="H26" s="658" t="n"/>
      <c r="I26" s="306" t="n"/>
      <c r="N26" s="382" t="inlineStr">
        <is>
          <t>IGST @ 18%</t>
        </is>
      </c>
      <c r="S26" s="382" t="n"/>
      <c r="W26" s="690">
        <f>V23</f>
        <v/>
      </c>
      <c r="Y26" s="689" t="n"/>
    </row>
    <row r="27" ht="17.2" customHeight="1" s="66">
      <c r="A27" s="660" t="n"/>
      <c r="H27" s="658" t="n"/>
      <c r="I27" s="306" t="n"/>
      <c r="J27" s="307" t="n"/>
      <c r="K27" s="307" t="n"/>
      <c r="L27" s="307" t="n"/>
      <c r="M27" s="307" t="n"/>
      <c r="N27" s="382" t="n"/>
      <c r="S27" s="382" t="n"/>
      <c r="T27" s="382" t="n"/>
      <c r="U27" s="382" t="n"/>
      <c r="V27" s="382" t="n"/>
      <c r="W27" s="690" t="n"/>
      <c r="Y27" s="689" t="n"/>
    </row>
    <row r="28" ht="27" customHeight="1" s="66">
      <c r="A28" s="646" t="n"/>
      <c r="B28" s="647" t="n"/>
      <c r="C28" s="647" t="n"/>
      <c r="D28" s="647" t="n"/>
      <c r="E28" s="647" t="n"/>
      <c r="F28" s="647" t="n"/>
      <c r="G28" s="647" t="n"/>
      <c r="H28" s="648" t="n"/>
      <c r="I28" s="306" t="n"/>
      <c r="N28" s="405" t="inlineStr">
        <is>
          <t>Total Amount</t>
        </is>
      </c>
      <c r="S28" s="405" t="n"/>
      <c r="W28" s="691">
        <f>SUM(W25:Y27)</f>
        <v/>
      </c>
      <c r="Y28" s="689" t="n"/>
    </row>
    <row r="29" ht="8.199999999999999" customHeight="1" s="66">
      <c r="A29" s="692" t="inlineStr">
        <is>
          <t>Regd. Office: 807, New Delhi House, Barakhamba Road, New Delhi 110001, India CIN No. U73100DL2004PTC129754</t>
        </is>
      </c>
      <c r="B29" s="652" t="n"/>
      <c r="C29" s="652" t="n"/>
      <c r="D29" s="652" t="n"/>
      <c r="E29" s="652" t="n"/>
      <c r="F29" s="652" t="n"/>
      <c r="G29" s="652" t="n"/>
      <c r="H29" s="653" t="n"/>
      <c r="I29" s="392" t="n"/>
      <c r="J29" s="647" t="n"/>
      <c r="K29" s="647" t="n"/>
      <c r="L29" s="647" t="n"/>
      <c r="M29" s="647" t="n"/>
      <c r="N29" s="343" t="n"/>
      <c r="O29" s="647" t="n"/>
      <c r="P29" s="647" t="n"/>
      <c r="Q29" s="647" t="n"/>
      <c r="R29" s="647" t="n"/>
      <c r="S29" s="343" t="n"/>
      <c r="T29" s="647" t="n"/>
      <c r="U29" s="647" t="n"/>
      <c r="V29" s="647" t="n"/>
      <c r="W29" s="393" t="n"/>
      <c r="X29" s="647" t="n"/>
      <c r="Y29" s="693" t="n"/>
      <c r="AA29" s="694" t="n"/>
    </row>
    <row r="30" ht="34.5" customHeight="1" s="66">
      <c r="A30" s="660" t="n"/>
      <c r="H30" s="658" t="n"/>
      <c r="I30" s="695" t="inlineStr">
        <is>
          <t>INR fifty nine thousand Only</t>
        </is>
      </c>
      <c r="J30" s="681" t="n"/>
      <c r="K30" s="681" t="n"/>
      <c r="L30" s="681" t="n"/>
      <c r="M30" s="681" t="n"/>
      <c r="N30" s="681" t="n"/>
      <c r="O30" s="681" t="n"/>
      <c r="P30" s="681" t="n"/>
      <c r="Q30" s="681" t="n"/>
      <c r="R30" s="681" t="n"/>
      <c r="S30" s="681" t="n"/>
      <c r="T30" s="681" t="n"/>
      <c r="U30" s="681" t="n"/>
      <c r="V30" s="681" t="n"/>
      <c r="W30" s="681" t="n"/>
      <c r="X30" s="681" t="n"/>
      <c r="Y30" s="696" t="n"/>
    </row>
    <row r="31" ht="50.2" customHeight="1" s="66" thickBot="1">
      <c r="A31" s="697" t="n"/>
      <c r="B31" s="698" t="n"/>
      <c r="C31" s="698" t="n"/>
      <c r="D31" s="698" t="n"/>
      <c r="E31" s="698" t="n"/>
      <c r="F31" s="698" t="n"/>
      <c r="G31" s="698" t="n"/>
      <c r="H31" s="699" t="n"/>
      <c r="I31" s="700" t="inlineStr">
        <is>
          <t>Authorized Signatory</t>
        </is>
      </c>
      <c r="J31" s="701" t="n"/>
      <c r="K31" s="702" t="n"/>
      <c r="L31" s="703" t="n"/>
      <c r="M31" s="703" t="n"/>
      <c r="N31" s="703" t="n"/>
      <c r="O31" s="703" t="n"/>
      <c r="P31" s="703" t="n"/>
      <c r="Q31" s="703" t="n"/>
      <c r="R31" s="703" t="n"/>
      <c r="S31" s="703" t="n"/>
      <c r="T31" s="703" t="n"/>
      <c r="U31" s="703" t="n"/>
      <c r="V31" s="703" t="n"/>
      <c r="W31" s="703" t="n"/>
      <c r="X31" s="703" t="n"/>
      <c r="Y31" s="704" t="n"/>
    </row>
  </sheetData>
  <mergeCells count="78">
    <mergeCell ref="N26:R26"/>
    <mergeCell ref="D20:N20"/>
    <mergeCell ref="O6:P6"/>
    <mergeCell ref="Q4:S4"/>
    <mergeCell ref="S29:V29"/>
    <mergeCell ref="D1:T1"/>
    <mergeCell ref="K31:Y31"/>
    <mergeCell ref="P22:Q22"/>
    <mergeCell ref="Q6:S6"/>
    <mergeCell ref="D9:N10"/>
    <mergeCell ref="A24:H28"/>
    <mergeCell ref="A1:C2"/>
    <mergeCell ref="D21:N21"/>
    <mergeCell ref="I24:M24"/>
    <mergeCell ref="N28:R28"/>
    <mergeCell ref="D4:N4"/>
    <mergeCell ref="A22:B22"/>
    <mergeCell ref="O2:P2"/>
    <mergeCell ref="F23:I23"/>
    <mergeCell ref="O3:P3"/>
    <mergeCell ref="Q5:S5"/>
    <mergeCell ref="M22:O22"/>
    <mergeCell ref="O7:S11"/>
    <mergeCell ref="I28:M28"/>
    <mergeCell ref="M23:O23"/>
    <mergeCell ref="D6:N7"/>
    <mergeCell ref="W24:Y24"/>
    <mergeCell ref="O12:S16"/>
    <mergeCell ref="D13:N17"/>
    <mergeCell ref="W26:Y26"/>
    <mergeCell ref="S24:V24"/>
    <mergeCell ref="T7:X11"/>
    <mergeCell ref="V23:W23"/>
    <mergeCell ref="A16:C18"/>
    <mergeCell ref="D18:N19"/>
    <mergeCell ref="R23:U23"/>
    <mergeCell ref="I25:M25"/>
    <mergeCell ref="O5:P5"/>
    <mergeCell ref="O17:X21"/>
    <mergeCell ref="D2:N2"/>
    <mergeCell ref="C22:D22"/>
    <mergeCell ref="O4:P4"/>
    <mergeCell ref="W29:Y29"/>
    <mergeCell ref="T12:X16"/>
    <mergeCell ref="A23:B23"/>
    <mergeCell ref="C23:D23"/>
    <mergeCell ref="D3:N3"/>
    <mergeCell ref="S28:V28"/>
    <mergeCell ref="I29:M29"/>
    <mergeCell ref="A3:C8"/>
    <mergeCell ref="V22:W22"/>
    <mergeCell ref="D5:N5"/>
    <mergeCell ref="N27:R27"/>
    <mergeCell ref="F22:I22"/>
    <mergeCell ref="R22:U22"/>
    <mergeCell ref="I30:Y30"/>
    <mergeCell ref="N25:R25"/>
    <mergeCell ref="I26:M26"/>
    <mergeCell ref="S26:V26"/>
    <mergeCell ref="U1:X1"/>
    <mergeCell ref="J22:L22"/>
    <mergeCell ref="W27:Y27"/>
    <mergeCell ref="S25:V25"/>
    <mergeCell ref="P23:Q23"/>
    <mergeCell ref="Q2:S2"/>
    <mergeCell ref="N29:R29"/>
    <mergeCell ref="J23:L23"/>
    <mergeCell ref="W28:Y28"/>
    <mergeCell ref="A19:C21"/>
    <mergeCell ref="W25:Y25"/>
    <mergeCell ref="Q3:S3"/>
    <mergeCell ref="D8:N8"/>
    <mergeCell ref="T2:X6"/>
    <mergeCell ref="A29:H31"/>
    <mergeCell ref="N24:R24"/>
    <mergeCell ref="A9:C15"/>
    <mergeCell ref="D11:N12"/>
    <mergeCell ref="I31:J31"/>
  </mergeCells>
  <pageMargins left="0.25" right="0.25" top="0.75" bottom="0.75" header="0.3" footer="0.3"/>
  <pageSetup orientation="landscape" paperSize="9" scale="5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Z44"/>
  <sheetViews>
    <sheetView zoomScale="90" zoomScaleNormal="90" workbookViewId="0">
      <selection activeCell="T2" sqref="T2:X6"/>
    </sheetView>
  </sheetViews>
  <sheetFormatPr baseColWidth="8" defaultRowHeight="12.7"/>
  <cols>
    <col width="21" bestFit="1" customWidth="1" style="66" min="1" max="1"/>
    <col width="64.796875" bestFit="1" customWidth="1" style="66" min="2" max="2"/>
    <col width="26.19921875" bestFit="1" customWidth="1" style="66" min="3" max="3"/>
    <col width="19.6640625" bestFit="1" customWidth="1" style="66" min="4" max="4"/>
    <col width="14" bestFit="1" customWidth="1" style="66" min="5" max="5"/>
    <col width="14.19921875" bestFit="1" customWidth="1" style="66" min="6" max="6"/>
    <col width="17.265625" bestFit="1" customWidth="1" style="66" min="7" max="7"/>
    <col width="53.265625" bestFit="1" customWidth="1" style="66" min="8" max="8"/>
    <col width="17.6640625" bestFit="1" customWidth="1" style="66" min="9" max="9"/>
    <col width="11.265625" bestFit="1" customWidth="1" style="66" min="10" max="10"/>
    <col width="10.19921875" bestFit="1" customWidth="1" style="66" min="11" max="11"/>
    <col width="17.265625" bestFit="1" customWidth="1" style="66" min="12" max="12"/>
    <col width="14.265625" bestFit="1" customWidth="1" style="66" min="13" max="13"/>
    <col width="21.6640625" bestFit="1" customWidth="1" style="66" min="14" max="14"/>
    <col width="5.796875" bestFit="1" customWidth="1" style="66" min="15" max="15"/>
    <col width="16" bestFit="1" customWidth="1" style="66" min="16" max="16"/>
    <col width="18.265625" customWidth="1" style="66" min="17" max="17"/>
    <col width="14.19921875" bestFit="1" customWidth="1" style="66" min="18" max="18"/>
    <col width="14" bestFit="1" customWidth="1" style="66" min="19" max="19"/>
    <col width="14.796875" bestFit="1" customWidth="1" style="66" min="20" max="20"/>
    <col width="14.796875" customWidth="1" style="66" min="21" max="22"/>
    <col width="17.796875" bestFit="1" customWidth="1" style="66" min="23" max="23"/>
    <col width="55.19921875" bestFit="1" customWidth="1" style="66" min="24" max="24"/>
    <col width="13.265625" bestFit="1" customWidth="1" style="66" min="25" max="25"/>
    <col width="11.6640625" bestFit="1" customWidth="1" style="66" min="26" max="26"/>
  </cols>
  <sheetData>
    <row r="1">
      <c r="A1" s="16" t="n"/>
    </row>
    <row r="2" ht="14.35" customHeight="1" s="66">
      <c r="A2" s="3" t="inlineStr">
        <is>
          <t>MSR- BLR_ Export Invoices</t>
        </is>
      </c>
      <c r="K2" s="705" t="n"/>
      <c r="P2" s="706" t="n"/>
      <c r="Q2" s="706" t="n"/>
      <c r="R2" s="706" t="n"/>
      <c r="S2" s="706" t="n"/>
      <c r="T2" s="706" t="n"/>
      <c r="U2" s="706" t="n"/>
      <c r="V2" s="706" t="n"/>
      <c r="W2" s="706" t="n"/>
    </row>
    <row r="3" ht="28.7" customFormat="1" customHeight="1" s="181">
      <c r="A3" s="185" t="inlineStr">
        <is>
          <t>S.No</t>
        </is>
      </c>
      <c r="B3" s="185" t="inlineStr">
        <is>
          <t>Name of the Customer</t>
        </is>
      </c>
      <c r="C3" s="185" t="inlineStr">
        <is>
          <t>GSTIN/UIN of Recipient</t>
        </is>
      </c>
      <c r="D3" s="185" t="inlineStr">
        <is>
          <t>Invoice Number</t>
        </is>
      </c>
      <c r="E3" s="185" t="inlineStr">
        <is>
          <t>Invoice date</t>
        </is>
      </c>
      <c r="F3" s="186" t="inlineStr">
        <is>
          <t>old invoice no. as per MS</t>
        </is>
      </c>
      <c r="G3" s="185" t="inlineStr">
        <is>
          <t>Place Of Supply</t>
        </is>
      </c>
      <c r="H3" s="185" t="inlineStr">
        <is>
          <t>Description</t>
        </is>
      </c>
      <c r="I3" s="185" t="inlineStr">
        <is>
          <t>HSN / SAC Code</t>
        </is>
      </c>
      <c r="J3" s="185" t="inlineStr">
        <is>
          <t>UQC</t>
        </is>
      </c>
      <c r="K3" s="185" t="inlineStr">
        <is>
          <t>Quantity</t>
        </is>
      </c>
      <c r="L3" s="185" t="inlineStr">
        <is>
          <t>Reverse Charge</t>
        </is>
      </c>
      <c r="M3" s="185" t="inlineStr">
        <is>
          <t>Invoice Type</t>
        </is>
      </c>
      <c r="N3" s="185" t="inlineStr">
        <is>
          <t>E-Commerce GSTIN</t>
        </is>
      </c>
      <c r="O3" s="185" t="inlineStr">
        <is>
          <t>Rate</t>
        </is>
      </c>
      <c r="P3" s="185" t="inlineStr">
        <is>
          <t>Taxable Value</t>
        </is>
      </c>
      <c r="Q3" s="185" t="inlineStr">
        <is>
          <t>IGST</t>
        </is>
      </c>
      <c r="R3" s="186" t="inlineStr">
        <is>
          <t>CGST</t>
        </is>
      </c>
      <c r="S3" s="186" t="inlineStr">
        <is>
          <t>SGST</t>
        </is>
      </c>
      <c r="T3" s="185" t="inlineStr">
        <is>
          <t>Cess Amount</t>
        </is>
      </c>
      <c r="U3" s="185" t="n"/>
      <c r="V3" s="185" t="inlineStr">
        <is>
          <t>Total Tax</t>
        </is>
      </c>
      <c r="W3" s="185" t="inlineStr">
        <is>
          <t>Invoice Amount</t>
        </is>
      </c>
      <c r="X3" s="185" t="inlineStr">
        <is>
          <t>Remarks</t>
        </is>
      </c>
    </row>
    <row r="4" ht="14.35" customHeight="1" s="66">
      <c r="A4" s="34" t="n">
        <v>1</v>
      </c>
      <c r="B4" s="106" t="inlineStr">
        <is>
          <t>Microsoft Corporation</t>
        </is>
      </c>
      <c r="C4" s="35" t="inlineStr">
        <is>
          <t>URD</t>
        </is>
      </c>
      <c r="D4" s="215" t="inlineStr">
        <is>
          <t>MSR/MC/22-23/12</t>
        </is>
      </c>
      <c r="E4" s="36" t="n">
        <v>44957</v>
      </c>
      <c r="F4" s="37" t="inlineStr">
        <is>
          <t>NA</t>
        </is>
      </c>
      <c r="G4" s="2" t="n"/>
      <c r="H4" s="38" t="inlineStr">
        <is>
          <t xml:space="preserve">Fee for research and development </t>
        </is>
      </c>
      <c r="I4" s="39" t="n">
        <v>998314</v>
      </c>
      <c r="J4" s="40" t="inlineStr">
        <is>
          <t>NA</t>
        </is>
      </c>
      <c r="K4" s="707" t="inlineStr">
        <is>
          <t>NA</t>
        </is>
      </c>
      <c r="L4" s="41" t="inlineStr">
        <is>
          <t>N</t>
        </is>
      </c>
      <c r="M4" s="41" t="inlineStr">
        <is>
          <t>Export</t>
        </is>
      </c>
      <c r="N4" s="41" t="inlineStr">
        <is>
          <t>NA</t>
        </is>
      </c>
      <c r="O4" s="42" t="n">
        <v>0</v>
      </c>
      <c r="P4" s="708" t="n">
        <v>113932320.74</v>
      </c>
      <c r="Q4" s="709" t="n">
        <v>0</v>
      </c>
      <c r="R4" s="709" t="n"/>
      <c r="S4" s="709" t="n"/>
      <c r="T4" s="709" t="n">
        <v>0</v>
      </c>
      <c r="U4" s="709" t="n"/>
      <c r="V4" s="709">
        <f>Q4+R4+S4</f>
        <v/>
      </c>
      <c r="W4" s="708">
        <f>+P4+Q4+R4+S4</f>
        <v/>
      </c>
      <c r="X4" s="38">
        <f>H4</f>
        <v/>
      </c>
    </row>
    <row r="5" ht="14.35" customHeight="1" s="66">
      <c r="A5" s="34" t="n">
        <v>2</v>
      </c>
      <c r="B5" s="106" t="inlineStr">
        <is>
          <t>Microsoft Corporation</t>
        </is>
      </c>
      <c r="C5" s="35" t="inlineStr">
        <is>
          <t>URD</t>
        </is>
      </c>
      <c r="D5" s="215" t="inlineStr">
        <is>
          <t>MSR/MC/22-23/13</t>
        </is>
      </c>
      <c r="E5" s="36" t="n">
        <v>44957</v>
      </c>
      <c r="F5" s="37" t="inlineStr">
        <is>
          <t>NA</t>
        </is>
      </c>
      <c r="G5" s="2" t="n"/>
      <c r="H5" s="38" t="inlineStr">
        <is>
          <t xml:space="preserve">Fee for research and development </t>
        </is>
      </c>
      <c r="I5" s="39" t="n">
        <v>998314</v>
      </c>
      <c r="J5" s="40" t="inlineStr">
        <is>
          <t>NA</t>
        </is>
      </c>
      <c r="K5" s="707" t="inlineStr">
        <is>
          <t>NA</t>
        </is>
      </c>
      <c r="L5" s="41" t="inlineStr">
        <is>
          <t>N</t>
        </is>
      </c>
      <c r="M5" s="41" t="inlineStr">
        <is>
          <t>Export</t>
        </is>
      </c>
      <c r="N5" s="41" t="inlineStr">
        <is>
          <t>NA</t>
        </is>
      </c>
      <c r="O5" s="42" t="n">
        <v>0</v>
      </c>
      <c r="P5" s="708" t="n">
        <v>1304765.91</v>
      </c>
      <c r="Q5" s="709" t="n">
        <v>0</v>
      </c>
      <c r="R5" s="709" t="n"/>
      <c r="S5" s="709" t="n"/>
      <c r="T5" s="709" t="n">
        <v>0</v>
      </c>
      <c r="U5" s="709" t="n"/>
      <c r="V5" s="709">
        <f>Q5+R5+S5</f>
        <v/>
      </c>
      <c r="W5" s="708">
        <f>+P5+Q5+R5+S5</f>
        <v/>
      </c>
      <c r="X5" s="38">
        <f>H5</f>
        <v/>
      </c>
    </row>
    <row r="6">
      <c r="P6" s="710">
        <f>SUM(P4:P5)</f>
        <v/>
      </c>
    </row>
    <row r="8" ht="14.35" customHeight="1" s="66">
      <c r="A8" s="3" t="inlineStr">
        <is>
          <t>MSR- BLR_ Invoices</t>
        </is>
      </c>
      <c r="K8" s="705" t="n"/>
      <c r="P8" s="706" t="n"/>
      <c r="Q8" s="706" t="n"/>
      <c r="R8" s="706" t="n"/>
      <c r="S8" s="706" t="n"/>
      <c r="T8" s="706" t="n"/>
      <c r="U8" s="706" t="n"/>
      <c r="V8" s="706" t="n"/>
      <c r="W8" s="706" t="n"/>
    </row>
    <row r="9" ht="28.7" customHeight="1" s="66">
      <c r="A9" s="110" t="inlineStr">
        <is>
          <t>S.No</t>
        </is>
      </c>
      <c r="B9" s="110" t="inlineStr">
        <is>
          <t>Name of the Customer</t>
        </is>
      </c>
      <c r="C9" s="110" t="inlineStr">
        <is>
          <t>GSTIN/UIN of Recipient</t>
        </is>
      </c>
      <c r="D9" s="110" t="inlineStr">
        <is>
          <t>Invoice Number</t>
        </is>
      </c>
      <c r="E9" s="110" t="inlineStr">
        <is>
          <t>Invoice date</t>
        </is>
      </c>
      <c r="F9" s="111" t="inlineStr">
        <is>
          <t>old invoice no. as per MS</t>
        </is>
      </c>
      <c r="G9" s="110" t="inlineStr">
        <is>
          <t>Place Of Supply</t>
        </is>
      </c>
      <c r="H9" s="110" t="inlineStr">
        <is>
          <t>Description</t>
        </is>
      </c>
      <c r="I9" s="110" t="inlineStr">
        <is>
          <t>HSN / SAC Code</t>
        </is>
      </c>
      <c r="J9" s="110" t="inlineStr">
        <is>
          <t>UQC</t>
        </is>
      </c>
      <c r="K9" s="110" t="inlineStr">
        <is>
          <t>Quantity</t>
        </is>
      </c>
      <c r="L9" s="110" t="inlineStr">
        <is>
          <t>Reverse Charge</t>
        </is>
      </c>
      <c r="M9" s="110" t="inlineStr">
        <is>
          <t>Invoice Type</t>
        </is>
      </c>
      <c r="N9" s="110" t="inlineStr">
        <is>
          <t>E-Commerce GSTIN</t>
        </is>
      </c>
      <c r="O9" s="110" t="inlineStr">
        <is>
          <t>Rate</t>
        </is>
      </c>
      <c r="P9" s="110" t="inlineStr">
        <is>
          <t>Taxable Value</t>
        </is>
      </c>
      <c r="Q9" s="110" t="inlineStr">
        <is>
          <t>IGST</t>
        </is>
      </c>
      <c r="R9" s="111" t="inlineStr">
        <is>
          <t>CGST</t>
        </is>
      </c>
      <c r="S9" s="111" t="inlineStr">
        <is>
          <t>SGST</t>
        </is>
      </c>
      <c r="T9" s="110" t="inlineStr">
        <is>
          <t>Cess Amount</t>
        </is>
      </c>
      <c r="U9" s="110" t="n"/>
      <c r="V9" s="110" t="inlineStr">
        <is>
          <t>Total Tax</t>
        </is>
      </c>
      <c r="W9" s="110" t="inlineStr">
        <is>
          <t>Invoice Amount</t>
        </is>
      </c>
      <c r="X9" s="110" t="inlineStr">
        <is>
          <t>Remarks</t>
        </is>
      </c>
    </row>
    <row r="10" ht="14.35" customHeight="1" s="66">
      <c r="A10" s="34" t="n">
        <v>1</v>
      </c>
      <c r="B10" s="187" t="inlineStr">
        <is>
          <t>Microsoft Global Services Center In</t>
        </is>
      </c>
      <c r="C10" s="187" t="inlineStr">
        <is>
          <t>36AAECM2477L1Z3</t>
        </is>
      </c>
      <c r="D10" s="187" t="inlineStr">
        <is>
          <t>TIZ23KA100000011</t>
        </is>
      </c>
      <c r="E10" s="36" t="n">
        <v>44942</v>
      </c>
      <c r="F10" s="37" t="inlineStr">
        <is>
          <t>NA</t>
        </is>
      </c>
      <c r="G10" s="2" t="inlineStr">
        <is>
          <t>Telangana</t>
        </is>
      </c>
      <c r="H10" s="38" t="inlineStr">
        <is>
          <t>Business Support Services For Q3 FY 22-23- HSN/SAC-998599</t>
        </is>
      </c>
      <c r="I10" s="39" t="n">
        <v>998599</v>
      </c>
      <c r="J10" s="40" t="inlineStr">
        <is>
          <t>NA</t>
        </is>
      </c>
      <c r="K10" s="707" t="inlineStr">
        <is>
          <t>NA</t>
        </is>
      </c>
      <c r="L10" s="41" t="inlineStr">
        <is>
          <t>N</t>
        </is>
      </c>
      <c r="M10" s="41" t="inlineStr">
        <is>
          <t>Regular</t>
        </is>
      </c>
      <c r="N10" s="41" t="inlineStr">
        <is>
          <t>NA</t>
        </is>
      </c>
      <c r="O10" s="42" t="n">
        <v>0.18</v>
      </c>
      <c r="P10" s="709" t="n">
        <v>50000</v>
      </c>
      <c r="Q10" s="709">
        <f>+P10*O10</f>
        <v/>
      </c>
      <c r="R10" s="709" t="n">
        <v>0</v>
      </c>
      <c r="S10" s="709">
        <f>++R10</f>
        <v/>
      </c>
      <c r="T10" s="709" t="n">
        <v>0</v>
      </c>
      <c r="U10" s="709" t="n"/>
      <c r="V10" s="709">
        <f>Q10+R10+S10</f>
        <v/>
      </c>
      <c r="W10" s="708">
        <f>+P10+Q10+R10+S10</f>
        <v/>
      </c>
      <c r="X10" s="38">
        <f>H10</f>
        <v/>
      </c>
    </row>
    <row r="11" ht="14.35" customHeight="1" s="66">
      <c r="A11" s="34" t="n">
        <v>2</v>
      </c>
      <c r="B11" s="187" t="inlineStr">
        <is>
          <t>MICROSOFT INDIA R&amp;D PRIVATE LIMITED</t>
        </is>
      </c>
      <c r="C11" s="187" t="inlineStr">
        <is>
          <t>36AABCM6358F1ZF</t>
        </is>
      </c>
      <c r="D11" s="103" t="inlineStr">
        <is>
          <t>MSR/DTR/22-23/38</t>
        </is>
      </c>
      <c r="E11" s="36" t="n">
        <v>44943</v>
      </c>
      <c r="F11" s="37" t="inlineStr">
        <is>
          <t>NA</t>
        </is>
      </c>
      <c r="G11" s="2" t="inlineStr">
        <is>
          <t>Telangana</t>
        </is>
      </c>
      <c r="H11" s="38" t="inlineStr">
        <is>
          <t>Business Support Services For Q3 FY 22-23- HSN/SAC-998599</t>
        </is>
      </c>
      <c r="I11" s="39" t="n">
        <v>998599</v>
      </c>
      <c r="J11" s="40" t="inlineStr">
        <is>
          <t>NA</t>
        </is>
      </c>
      <c r="K11" s="707" t="inlineStr">
        <is>
          <t>NA</t>
        </is>
      </c>
      <c r="L11" s="41" t="inlineStr">
        <is>
          <t>N</t>
        </is>
      </c>
      <c r="M11" s="41" t="inlineStr">
        <is>
          <t>Regular</t>
        </is>
      </c>
      <c r="N11" s="41" t="inlineStr">
        <is>
          <t>NA</t>
        </is>
      </c>
      <c r="O11" s="42" t="n">
        <v>0.18</v>
      </c>
      <c r="P11" s="709" t="n">
        <v>300000</v>
      </c>
      <c r="Q11" s="709">
        <f>+P11*O11</f>
        <v/>
      </c>
      <c r="R11" s="709" t="n">
        <v>0</v>
      </c>
      <c r="S11" s="709">
        <f>++R11</f>
        <v/>
      </c>
      <c r="T11" s="709" t="n">
        <v>0</v>
      </c>
      <c r="U11" s="709" t="n"/>
      <c r="V11" s="709">
        <f>Q11+R11+S11</f>
        <v/>
      </c>
      <c r="W11" s="708">
        <f>+P11+Q11+R11+S11</f>
        <v/>
      </c>
      <c r="X11" s="38">
        <f>H11</f>
        <v/>
      </c>
    </row>
    <row r="12" ht="14.35" customHeight="1" s="66">
      <c r="A12" s="34" t="n">
        <v>3</v>
      </c>
      <c r="B12" s="187" t="inlineStr">
        <is>
          <t>MICROSOFT Corporation India Pvt Ltd</t>
        </is>
      </c>
      <c r="C12" s="187" t="inlineStr">
        <is>
          <t>06AAACM5586C1ZL</t>
        </is>
      </c>
      <c r="D12" s="187" t="inlineStr">
        <is>
          <t>TIZ23KA100000013</t>
        </is>
      </c>
      <c r="E12" s="36" t="n">
        <v>44943</v>
      </c>
      <c r="F12" s="37" t="inlineStr">
        <is>
          <t>NA</t>
        </is>
      </c>
      <c r="G12" s="2" t="inlineStr">
        <is>
          <t>Haryana</t>
        </is>
      </c>
      <c r="H12" s="38" t="inlineStr">
        <is>
          <t>Business Support Services For Q3 FY 22-23- HSN/SAC-998599</t>
        </is>
      </c>
      <c r="I12" s="39" t="n">
        <v>998599</v>
      </c>
      <c r="J12" s="40" t="inlineStr">
        <is>
          <t>NA</t>
        </is>
      </c>
      <c r="K12" s="707" t="inlineStr">
        <is>
          <t>NA</t>
        </is>
      </c>
      <c r="L12" s="41" t="inlineStr">
        <is>
          <t>N</t>
        </is>
      </c>
      <c r="M12" s="41" t="inlineStr">
        <is>
          <t>Regular</t>
        </is>
      </c>
      <c r="N12" s="41" t="inlineStr">
        <is>
          <t>NA</t>
        </is>
      </c>
      <c r="O12" s="42" t="n">
        <v>0.18</v>
      </c>
      <c r="P12" s="709" t="n">
        <v>250000</v>
      </c>
      <c r="Q12" s="709">
        <f>+P12*O12</f>
        <v/>
      </c>
      <c r="R12" s="709" t="n">
        <v>0</v>
      </c>
      <c r="S12" s="709">
        <f>++R12</f>
        <v/>
      </c>
      <c r="T12" s="709" t="n">
        <v>0</v>
      </c>
      <c r="U12" s="709" t="n"/>
      <c r="V12" s="709">
        <f>Q12+R12+S12</f>
        <v/>
      </c>
      <c r="W12" s="708">
        <f>+P12+Q12+R12+S12</f>
        <v/>
      </c>
      <c r="X12" s="38">
        <f>H12</f>
        <v/>
      </c>
    </row>
    <row r="13" ht="28.7" customHeight="1" s="66">
      <c r="A13" s="34" t="n">
        <v>4</v>
      </c>
      <c r="B13" s="0" t="inlineStr">
        <is>
          <t>GITHUB INDIA PRIVATE LIMITED</t>
        </is>
      </c>
      <c r="C13" s="35" t="inlineStr">
        <is>
          <t>29AAICG1508J1ZI</t>
        </is>
      </c>
      <c r="D13" s="103" t="inlineStr">
        <is>
          <t>MSR/DTR/22-23/34</t>
        </is>
      </c>
      <c r="E13" s="36" t="n">
        <v>44944</v>
      </c>
      <c r="F13" s="37" t="inlineStr">
        <is>
          <t>NA</t>
        </is>
      </c>
      <c r="G13" s="2" t="inlineStr">
        <is>
          <t>Karnataka</t>
        </is>
      </c>
      <c r="H13" s="189" t="inlineStr">
        <is>
          <t>Lease Rent as per Sub Lease Agreement dated June 1, 2022             (SAC 997212)</t>
        </is>
      </c>
      <c r="I13" s="190" t="n">
        <v>997212</v>
      </c>
      <c r="J13" s="40" t="inlineStr">
        <is>
          <t>NA</t>
        </is>
      </c>
      <c r="K13" s="707" t="inlineStr">
        <is>
          <t>NA</t>
        </is>
      </c>
      <c r="L13" s="41" t="inlineStr">
        <is>
          <t>N</t>
        </is>
      </c>
      <c r="M13" s="41" t="inlineStr">
        <is>
          <t>Regular</t>
        </is>
      </c>
      <c r="N13" s="41" t="inlineStr">
        <is>
          <t>NA</t>
        </is>
      </c>
      <c r="O13" s="42" t="n">
        <v>0.18</v>
      </c>
      <c r="P13" s="709" t="n">
        <v>25000</v>
      </c>
      <c r="Q13" s="709" t="n"/>
      <c r="R13" s="709">
        <f>+P13*9%</f>
        <v/>
      </c>
      <c r="S13" s="709">
        <f>+P13*9%</f>
        <v/>
      </c>
      <c r="T13" s="709" t="n"/>
      <c r="U13" s="709" t="n"/>
      <c r="V13" s="709">
        <f>Q13+R13+S13</f>
        <v/>
      </c>
      <c r="W13" s="708">
        <f>+P13+Q13+R13+S13</f>
        <v/>
      </c>
      <c r="X13" s="189">
        <f>H13</f>
        <v/>
      </c>
    </row>
    <row r="14" ht="28.7" customHeight="1" s="66">
      <c r="A14" s="34" t="n">
        <v>5</v>
      </c>
      <c r="B14" s="106" t="inlineStr">
        <is>
          <t>Affirmed Networks India Private Limited</t>
        </is>
      </c>
      <c r="C14" s="35" t="inlineStr">
        <is>
          <t>29AAOCA1307M1ZF</t>
        </is>
      </c>
      <c r="D14" s="103" t="inlineStr">
        <is>
          <t>MSR/DTR/22-23/35</t>
        </is>
      </c>
      <c r="E14" s="36" t="n">
        <v>44949</v>
      </c>
      <c r="F14" s="37" t="inlineStr">
        <is>
          <t>NA</t>
        </is>
      </c>
      <c r="G14" s="2" t="inlineStr">
        <is>
          <t>Karnataka</t>
        </is>
      </c>
      <c r="H14" s="189" t="inlineStr">
        <is>
          <t>Lease Rent as per Sub Lease Agreement dated June 1, 2022             (SAC 997212)</t>
        </is>
      </c>
      <c r="I14" s="190" t="n">
        <v>997212</v>
      </c>
      <c r="J14" s="40" t="inlineStr">
        <is>
          <t>NA</t>
        </is>
      </c>
      <c r="K14" s="707" t="inlineStr">
        <is>
          <t>NA</t>
        </is>
      </c>
      <c r="L14" s="41" t="inlineStr">
        <is>
          <t>N</t>
        </is>
      </c>
      <c r="M14" s="41" t="inlineStr">
        <is>
          <t>Regular</t>
        </is>
      </c>
      <c r="N14" s="41" t="inlineStr">
        <is>
          <t>NA</t>
        </is>
      </c>
      <c r="O14" s="42" t="n">
        <v>0.18</v>
      </c>
      <c r="P14" s="709" t="n">
        <v>25000</v>
      </c>
      <c r="Q14" s="709" t="n"/>
      <c r="R14" s="709">
        <f>+P14*9%</f>
        <v/>
      </c>
      <c r="S14" s="709">
        <f>+P14*9%</f>
        <v/>
      </c>
      <c r="T14" s="709" t="n"/>
      <c r="U14" s="709" t="n"/>
      <c r="V14" s="709">
        <f>Q14+R14+S14</f>
        <v/>
      </c>
      <c r="W14" s="708">
        <f>+P14+Q14+R14+S14</f>
        <v/>
      </c>
      <c r="X14" s="189">
        <f>H14</f>
        <v/>
      </c>
    </row>
    <row r="15" ht="28.7" customHeight="1" s="66">
      <c r="A15" s="34" t="n">
        <v>6</v>
      </c>
      <c r="B15" s="106" t="inlineStr">
        <is>
          <t>SOFTOMOTIVE ROBOTIC PROCESS AUTOMATION PRIVATE LIMITED</t>
        </is>
      </c>
      <c r="C15" s="35" t="inlineStr">
        <is>
          <t>URD</t>
        </is>
      </c>
      <c r="D15" s="215" t="inlineStr">
        <is>
          <t>MSR/DTR/22-23/36</t>
        </is>
      </c>
      <c r="E15" s="36" t="n">
        <v>44944</v>
      </c>
      <c r="F15" s="37" t="inlineStr">
        <is>
          <t>NA</t>
        </is>
      </c>
      <c r="G15" s="2" t="inlineStr">
        <is>
          <t>Karnataka</t>
        </is>
      </c>
      <c r="H15" s="189" t="inlineStr">
        <is>
          <t>Lease Rent as per Sub Lease Agreement dated June 1, 2022             (SAC 997212)</t>
        </is>
      </c>
      <c r="I15" s="190" t="n">
        <v>997212</v>
      </c>
      <c r="J15" s="40" t="inlineStr">
        <is>
          <t>NA</t>
        </is>
      </c>
      <c r="K15" s="707" t="inlineStr">
        <is>
          <t>NA</t>
        </is>
      </c>
      <c r="L15" s="41" t="inlineStr">
        <is>
          <t>N</t>
        </is>
      </c>
      <c r="M15" s="41" t="inlineStr">
        <is>
          <t>Regular</t>
        </is>
      </c>
      <c r="N15" s="41" t="inlineStr">
        <is>
          <t>NA</t>
        </is>
      </c>
      <c r="O15" s="42" t="n">
        <v>0.18</v>
      </c>
      <c r="P15" s="709" t="n">
        <v>25000</v>
      </c>
      <c r="Q15" s="709" t="n"/>
      <c r="R15" s="709">
        <f>+P15*9%</f>
        <v/>
      </c>
      <c r="S15" s="709">
        <f>+P15*9%</f>
        <v/>
      </c>
      <c r="T15" s="709" t="n"/>
      <c r="U15" s="709" t="n"/>
      <c r="V15" s="709">
        <f>Q15+R15+S15</f>
        <v/>
      </c>
      <c r="W15" s="708">
        <f>+P15+Q15+R15+S15</f>
        <v/>
      </c>
      <c r="X15" s="189">
        <f>H15</f>
        <v/>
      </c>
    </row>
    <row r="16" ht="28.7" customHeight="1" s="66">
      <c r="A16" s="34" t="n">
        <v>7</v>
      </c>
      <c r="B16" s="106" t="inlineStr">
        <is>
          <t>BLUETALON SOFTWARE INDIA PRIVATE LIMITED,</t>
        </is>
      </c>
      <c r="C16" s="35" t="inlineStr">
        <is>
          <t>URD</t>
        </is>
      </c>
      <c r="D16" s="215" t="inlineStr">
        <is>
          <t>MSR/DTR/22-23/37</t>
        </is>
      </c>
      <c r="E16" s="36" t="n">
        <v>44944</v>
      </c>
      <c r="F16" s="37" t="inlineStr">
        <is>
          <t>NA</t>
        </is>
      </c>
      <c r="G16" s="2" t="inlineStr">
        <is>
          <t>Karnataka</t>
        </is>
      </c>
      <c r="H16" s="189" t="inlineStr">
        <is>
          <t>Lease Rent as per Sub Lease Agreement dated June 1, 2022             (SAC 997212)</t>
        </is>
      </c>
      <c r="I16" s="190" t="n">
        <v>997212</v>
      </c>
      <c r="J16" s="40" t="inlineStr">
        <is>
          <t>NA</t>
        </is>
      </c>
      <c r="K16" s="707" t="inlineStr">
        <is>
          <t>NA</t>
        </is>
      </c>
      <c r="L16" s="41" t="inlineStr">
        <is>
          <t>N</t>
        </is>
      </c>
      <c r="M16" s="41" t="inlineStr">
        <is>
          <t>Regular</t>
        </is>
      </c>
      <c r="N16" s="41" t="inlineStr">
        <is>
          <t>NA</t>
        </is>
      </c>
      <c r="O16" s="42" t="n">
        <v>0.18</v>
      </c>
      <c r="P16" s="709" t="n">
        <v>25000</v>
      </c>
      <c r="Q16" s="709" t="n"/>
      <c r="R16" s="709">
        <f>+P16*9%</f>
        <v/>
      </c>
      <c r="S16" s="709">
        <f>+P16*9%</f>
        <v/>
      </c>
      <c r="T16" s="709" t="n"/>
      <c r="U16" s="709" t="n"/>
      <c r="V16" s="709">
        <f>Q16+R16+S16</f>
        <v/>
      </c>
      <c r="W16" s="708">
        <f>+P16+Q16+R16+S16</f>
        <v/>
      </c>
      <c r="X16" s="189">
        <f>H16</f>
        <v/>
      </c>
    </row>
    <row r="17" ht="14.35" customHeight="1" s="66">
      <c r="A17" s="34" t="n"/>
      <c r="B17" s="106" t="n"/>
      <c r="C17" s="35" t="n"/>
      <c r="D17" s="103" t="n"/>
      <c r="E17" s="36" t="n"/>
      <c r="F17" s="37" t="n"/>
      <c r="G17" s="2" t="n"/>
      <c r="H17" s="38" t="n"/>
      <c r="I17" s="39" t="n"/>
      <c r="J17" s="40" t="n"/>
      <c r="K17" s="707" t="n"/>
      <c r="L17" s="41" t="n"/>
      <c r="M17" s="41" t="n"/>
      <c r="N17" s="41" t="n"/>
      <c r="O17" s="42" t="n"/>
      <c r="P17" s="709" t="n"/>
      <c r="Q17" s="709" t="n"/>
      <c r="R17" s="709" t="n"/>
      <c r="S17" s="709" t="n"/>
      <c r="T17" s="709" t="n"/>
      <c r="U17" s="709" t="n"/>
      <c r="V17" s="709" t="n"/>
      <c r="W17" s="708" t="n"/>
      <c r="X17" s="38" t="n"/>
    </row>
    <row r="18" ht="14.35" customFormat="1" customHeight="1" s="48">
      <c r="A18" s="54" t="inlineStr">
        <is>
          <t>Total</t>
        </is>
      </c>
      <c r="B18" s="55" t="n"/>
      <c r="C18" s="56" t="n"/>
      <c r="D18" s="73" t="n"/>
      <c r="E18" s="57" t="n"/>
      <c r="F18" s="58" t="n"/>
      <c r="G18" s="55" t="n"/>
      <c r="H18" s="59" t="n"/>
      <c r="I18" s="60" t="n"/>
      <c r="J18" s="61" t="n"/>
      <c r="K18" s="711" t="n"/>
      <c r="L18" s="62" t="n"/>
      <c r="M18" s="62" t="n"/>
      <c r="N18" s="62" t="n"/>
      <c r="O18" s="63" t="n"/>
      <c r="P18" s="712">
        <f>SUM(P10:P17)</f>
        <v/>
      </c>
      <c r="Q18" s="712">
        <f>SUM(Q10:Q17)</f>
        <v/>
      </c>
      <c r="R18" s="712">
        <f>SUM(R10:R17)</f>
        <v/>
      </c>
      <c r="S18" s="712">
        <f>SUM(S10:S17)</f>
        <v/>
      </c>
      <c r="T18" s="712">
        <f>SUM(T10:T17)</f>
        <v/>
      </c>
      <c r="U18" s="712">
        <f>SUM(U10:U17)</f>
        <v/>
      </c>
      <c r="V18" s="712">
        <f>SUM(V10:V17)</f>
        <v/>
      </c>
      <c r="W18" s="712">
        <f>SUM(W10:W17)</f>
        <v/>
      </c>
      <c r="X18" s="64" t="n"/>
    </row>
    <row r="19" ht="14.35" customFormat="1" customHeight="1" s="48">
      <c r="A19" s="121" t="n"/>
      <c r="B19" s="122" t="n"/>
      <c r="C19" s="123" t="n"/>
      <c r="D19" s="124" t="n"/>
      <c r="E19" s="125" t="n"/>
      <c r="F19" s="126" t="n"/>
      <c r="G19" s="122" t="n"/>
      <c r="H19" s="127" t="n"/>
      <c r="I19" s="128" t="n"/>
      <c r="J19" s="129" t="n"/>
      <c r="K19" s="713" t="n"/>
      <c r="L19" s="131" t="n"/>
      <c r="M19" s="131" t="n"/>
      <c r="N19" s="131" t="n"/>
      <c r="O19" s="132" t="n"/>
      <c r="P19" s="714" t="n"/>
      <c r="Q19" s="714" t="n"/>
      <c r="R19" s="714" t="n"/>
      <c r="S19" s="714" t="n"/>
      <c r="T19" s="714" t="n"/>
      <c r="U19" s="714" t="n"/>
      <c r="V19" s="714" t="n"/>
      <c r="W19" s="714" t="n"/>
      <c r="X19" s="134" t="n"/>
    </row>
    <row r="20" ht="14.35" customHeight="1" s="66">
      <c r="A20" s="3" t="inlineStr">
        <is>
          <t>MSR- BLR_ Credit Note</t>
        </is>
      </c>
      <c r="K20" s="705" t="n"/>
      <c r="P20" s="706" t="n"/>
      <c r="Q20" s="706" t="n"/>
      <c r="R20" s="706" t="n"/>
      <c r="S20" s="706" t="n"/>
      <c r="T20" s="706" t="n"/>
      <c r="U20" s="706" t="n"/>
      <c r="V20" s="706" t="n"/>
      <c r="W20" s="706" t="n"/>
    </row>
    <row r="21" ht="28.7" customFormat="1" customHeight="1" s="181">
      <c r="A21" s="185" t="inlineStr">
        <is>
          <t>S.No</t>
        </is>
      </c>
      <c r="B21" s="185" t="inlineStr">
        <is>
          <t>Name of the Customer</t>
        </is>
      </c>
      <c r="C21" s="185" t="inlineStr">
        <is>
          <t>GSTIN/UIN of Recipient</t>
        </is>
      </c>
      <c r="D21" s="185" t="inlineStr">
        <is>
          <t>Invoice Number</t>
        </is>
      </c>
      <c r="E21" s="185" t="inlineStr">
        <is>
          <t>Invoice date</t>
        </is>
      </c>
      <c r="F21" s="186" t="inlineStr">
        <is>
          <t>old invoice no. as per MS</t>
        </is>
      </c>
      <c r="G21" s="185" t="inlineStr">
        <is>
          <t>Place Of Supply</t>
        </is>
      </c>
      <c r="H21" s="185" t="inlineStr">
        <is>
          <t>Description</t>
        </is>
      </c>
      <c r="I21" s="185" t="inlineStr">
        <is>
          <t>HSN / SAC Code</t>
        </is>
      </c>
      <c r="J21" s="185" t="inlineStr">
        <is>
          <t>UQC</t>
        </is>
      </c>
      <c r="K21" s="185" t="inlineStr">
        <is>
          <t>Quantity</t>
        </is>
      </c>
      <c r="L21" s="185" t="inlineStr">
        <is>
          <t>Reverse Charge</t>
        </is>
      </c>
      <c r="M21" s="185" t="inlineStr">
        <is>
          <t>Invoice Type</t>
        </is>
      </c>
      <c r="N21" s="185" t="inlineStr">
        <is>
          <t>E-Commerce GSTIN</t>
        </is>
      </c>
      <c r="O21" s="185" t="inlineStr">
        <is>
          <t>Rate</t>
        </is>
      </c>
      <c r="P21" s="185" t="inlineStr">
        <is>
          <t>Taxable Value</t>
        </is>
      </c>
      <c r="Q21" s="185" t="inlineStr">
        <is>
          <t>IGST</t>
        </is>
      </c>
      <c r="R21" s="186" t="inlineStr">
        <is>
          <t>CGST</t>
        </is>
      </c>
      <c r="S21" s="186" t="inlineStr">
        <is>
          <t>SGST</t>
        </is>
      </c>
      <c r="T21" s="185" t="inlineStr">
        <is>
          <t>Cess Amount</t>
        </is>
      </c>
      <c r="U21" s="185" t="n"/>
      <c r="V21" s="185" t="n"/>
      <c r="W21" s="185" t="inlineStr">
        <is>
          <t>Invoice Amount</t>
        </is>
      </c>
      <c r="X21" s="185" t="inlineStr">
        <is>
          <t>Remarks</t>
        </is>
      </c>
    </row>
    <row r="22" ht="14.35" customHeight="1" s="66">
      <c r="A22" s="34" t="n"/>
      <c r="B22" s="106" t="n"/>
      <c r="C22" s="35" t="n"/>
      <c r="D22" s="103" t="n"/>
      <c r="E22" s="36" t="n"/>
      <c r="F22" s="37" t="n"/>
      <c r="G22" s="2" t="n"/>
      <c r="H22" s="38" t="n"/>
      <c r="I22" s="39" t="n"/>
      <c r="J22" s="40" t="n"/>
      <c r="K22" s="707" t="n"/>
      <c r="L22" s="41" t="n"/>
      <c r="M22" s="41" t="n"/>
      <c r="N22" s="41" t="n"/>
      <c r="O22" s="42" t="n"/>
      <c r="P22" s="709" t="n"/>
      <c r="Q22" s="709" t="n"/>
      <c r="R22" s="709" t="n"/>
      <c r="S22" s="709" t="n"/>
      <c r="T22" s="709" t="n"/>
      <c r="U22" s="709" t="n"/>
      <c r="V22" s="709" t="n"/>
      <c r="W22" s="708" t="n"/>
      <c r="X22" s="38" t="n"/>
    </row>
    <row r="23">
      <c r="Q23" s="710" t="n"/>
      <c r="R23" s="710" t="n"/>
      <c r="S23" s="710" t="n"/>
    </row>
    <row r="24">
      <c r="P24" s="715" t="n"/>
      <c r="Q24" s="715" t="n"/>
      <c r="R24" s="715" t="n"/>
      <c r="S24" s="715" t="n"/>
    </row>
    <row r="27">
      <c r="A27" s="16" t="n"/>
      <c r="P27" s="408" t="inlineStr">
        <is>
          <t>Output Recon-1632</t>
        </is>
      </c>
      <c r="Q27" s="666" t="n"/>
      <c r="R27" s="666" t="n"/>
      <c r="S27" s="666" t="n"/>
    </row>
    <row r="28" ht="14.35" customHeight="1" s="66">
      <c r="P28" s="1" t="inlineStr">
        <is>
          <t>Particulars</t>
        </is>
      </c>
      <c r="Q28" s="1" t="inlineStr">
        <is>
          <t>IGST 362053</t>
        </is>
      </c>
      <c r="R28" s="1" t="inlineStr">
        <is>
          <t>CGST 362059</t>
        </is>
      </c>
      <c r="S28" s="1" t="inlineStr">
        <is>
          <t>SGST 362068</t>
        </is>
      </c>
    </row>
    <row r="29">
      <c r="P29" s="2" t="inlineStr">
        <is>
          <t>As per SAP (SS)</t>
        </is>
      </c>
      <c r="Q29" s="716" t="n">
        <v>108000</v>
      </c>
      <c r="R29" s="716" t="n">
        <v>9001.129999999999</v>
      </c>
      <c r="S29" s="716" t="n">
        <v>9001</v>
      </c>
    </row>
    <row r="30" ht="14.35" customHeight="1" s="66">
      <c r="P30" s="2" t="inlineStr">
        <is>
          <t>As per GSTR-1</t>
        </is>
      </c>
      <c r="Q30" s="716">
        <f>-Q18-Q22</f>
        <v/>
      </c>
      <c r="R30" s="716">
        <f>-R18-R22</f>
        <v/>
      </c>
      <c r="S30" s="716">
        <f>-S18-S22</f>
        <v/>
      </c>
      <c r="W30" s="3" t="n"/>
      <c r="X30" s="717" t="n"/>
      <c r="Y30" s="717" t="n"/>
      <c r="Z30" s="717" t="n"/>
    </row>
    <row r="31" ht="38.25" customHeight="1" s="66">
      <c r="P31" s="1" t="inlineStr">
        <is>
          <t>Diff</t>
        </is>
      </c>
      <c r="Q31" s="718">
        <f>+Q29+Q30</f>
        <v/>
      </c>
      <c r="R31" s="718">
        <f>+R29+R30</f>
        <v/>
      </c>
      <c r="S31" s="718">
        <f>+S29+S30</f>
        <v/>
      </c>
      <c r="W31" s="51" t="n"/>
      <c r="X31" s="719" t="n"/>
      <c r="Y31" s="650" t="n"/>
      <c r="Z31" s="650" t="n"/>
    </row>
    <row r="32" ht="14.35" customHeight="1" s="66">
      <c r="P32" s="3" t="n"/>
      <c r="Q32" s="717" t="n"/>
      <c r="R32" s="717" t="n"/>
      <c r="S32" s="717" t="n"/>
    </row>
    <row r="44">
      <c r="V44" s="48" t="n"/>
    </row>
  </sheetData>
  <mergeCells count="2">
    <mergeCell ref="P27:S27"/>
    <mergeCell ref="X31:Z31"/>
  </mergeCells>
  <pageMargins left="0.7" right="0.7" top="0.75" bottom="0.75" header="0.3" footer="0.3"/>
  <pageSetup orientation="portrait"/>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S62"/>
  <sheetViews>
    <sheetView topLeftCell="A51" zoomScaleNormal="100" workbookViewId="0">
      <selection activeCell="T2" sqref="T2:X6"/>
    </sheetView>
  </sheetViews>
  <sheetFormatPr baseColWidth="8" defaultRowHeight="12.7"/>
  <cols>
    <col width="18.796875" bestFit="1" customWidth="1" style="66" min="1" max="1"/>
    <col width="8" bestFit="1" customWidth="1" style="66" min="2" max="2"/>
    <col width="8.265625" bestFit="1" customWidth="1" style="66" min="3" max="3"/>
    <col width="74.265625" bestFit="1" customWidth="1" style="66" min="4" max="4"/>
    <col width="19.265625" bestFit="1" customWidth="1" style="66" min="5" max="6"/>
    <col width="7.6640625" bestFit="1" customWidth="1" style="66" min="7" max="7"/>
    <col width="16" bestFit="1" customWidth="1" style="66" min="8" max="8"/>
    <col width="7.265625" bestFit="1" customWidth="1" style="66" min="9" max="9"/>
    <col width="10.796875" bestFit="1" customWidth="1" style="66" min="10" max="10"/>
    <col width="20.265625" bestFit="1" customWidth="1" style="66" min="18" max="18"/>
    <col width="16.19921875" bestFit="1" customWidth="1" style="66" min="19" max="19"/>
  </cols>
  <sheetData>
    <row r="1" ht="28.7" customHeight="1" s="66">
      <c r="A1" s="112" t="inlineStr">
        <is>
          <t>SupplierGSTIN</t>
        </is>
      </c>
      <c r="B1" s="112" t="inlineStr">
        <is>
          <t>ReturnPeriod</t>
        </is>
      </c>
      <c r="C1" s="113" t="inlineStr">
        <is>
          <t>SerialNo</t>
        </is>
      </c>
      <c r="D1" s="113" t="inlineStr">
        <is>
          <t>NatureOfDocument</t>
        </is>
      </c>
      <c r="E1" s="114" t="inlineStr">
        <is>
          <t>From</t>
        </is>
      </c>
      <c r="F1" s="114" t="inlineStr">
        <is>
          <t>To</t>
        </is>
      </c>
      <c r="G1" s="137" t="inlineStr">
        <is>
          <t>TotalNumber</t>
        </is>
      </c>
      <c r="H1" s="137" t="inlineStr">
        <is>
          <t>Cancelled</t>
        </is>
      </c>
      <c r="I1" s="137" t="inlineStr">
        <is>
          <t>NetNumber</t>
        </is>
      </c>
    </row>
    <row r="2" ht="14.35" customHeight="1" s="66">
      <c r="A2" s="115" t="inlineStr">
        <is>
          <t>29AAECM2252R1ZX</t>
        </is>
      </c>
      <c r="B2" s="116" t="inlineStr">
        <is>
          <t>042022</t>
        </is>
      </c>
      <c r="C2" s="115" t="n">
        <v>1</v>
      </c>
      <c r="D2" s="118" t="inlineStr">
        <is>
          <t>Invoice for outward supply</t>
        </is>
      </c>
      <c r="E2" s="117" t="inlineStr">
        <is>
          <t>MSR/MC/22-23/01</t>
        </is>
      </c>
      <c r="F2" s="117" t="inlineStr">
        <is>
          <t>MSR/MC/22-23/01</t>
        </is>
      </c>
      <c r="G2" s="138" t="inlineStr">
        <is>
          <t>1</t>
        </is>
      </c>
      <c r="H2" s="138" t="inlineStr">
        <is>
          <t>0</t>
        </is>
      </c>
      <c r="I2" s="138" t="inlineStr">
        <is>
          <t>1</t>
        </is>
      </c>
    </row>
    <row r="3" ht="14.35" customHeight="1" s="66">
      <c r="A3" s="115" t="inlineStr">
        <is>
          <t>29AAECM2252R1ZX</t>
        </is>
      </c>
      <c r="B3" s="116" t="inlineStr">
        <is>
          <t>042022</t>
        </is>
      </c>
      <c r="C3" s="115" t="n">
        <v>1</v>
      </c>
      <c r="D3" s="118" t="inlineStr">
        <is>
          <t>Invoice for outward supply</t>
        </is>
      </c>
      <c r="E3" s="117" t="inlineStr">
        <is>
          <t>MSR/DTR/22-23/01</t>
        </is>
      </c>
      <c r="F3" s="117" t="inlineStr">
        <is>
          <t>MSR/DTR/22-23/02</t>
        </is>
      </c>
      <c r="G3" s="138" t="inlineStr">
        <is>
          <t>2</t>
        </is>
      </c>
      <c r="H3" s="138" t="inlineStr">
        <is>
          <t>0</t>
        </is>
      </c>
      <c r="I3" s="138" t="inlineStr">
        <is>
          <t>2</t>
        </is>
      </c>
    </row>
    <row r="4" ht="14.35" customHeight="1" s="66">
      <c r="A4" s="115" t="inlineStr">
        <is>
          <t>29AAECM2252R1ZX</t>
        </is>
      </c>
      <c r="B4" s="116" t="inlineStr">
        <is>
          <t>042022</t>
        </is>
      </c>
      <c r="C4" s="115" t="n">
        <v>1</v>
      </c>
      <c r="D4" s="118" t="inlineStr">
        <is>
          <t>Invoice for outward supply</t>
        </is>
      </c>
      <c r="E4" s="117" t="inlineStr">
        <is>
          <t>TIZ23KA100000001</t>
        </is>
      </c>
      <c r="F4" s="117" t="inlineStr">
        <is>
          <t>TIZ23KA100000003</t>
        </is>
      </c>
      <c r="G4" s="138" t="inlineStr">
        <is>
          <t>3</t>
        </is>
      </c>
      <c r="H4" s="138" t="inlineStr">
        <is>
          <t>0</t>
        </is>
      </c>
      <c r="I4" s="138" t="inlineStr">
        <is>
          <t>3</t>
        </is>
      </c>
    </row>
    <row r="5" ht="14.35" customHeight="1" s="66">
      <c r="A5" s="115" t="inlineStr">
        <is>
          <t>29AAECM2252R1ZX</t>
        </is>
      </c>
      <c r="B5" s="116" t="inlineStr">
        <is>
          <t>042022</t>
        </is>
      </c>
      <c r="C5" s="115" t="inlineStr">
        <is>
          <t>2</t>
        </is>
      </c>
      <c r="D5" s="119" t="inlineStr">
        <is>
          <t>Invoice for inward supply from unregistered person</t>
        </is>
      </c>
      <c r="E5" s="117" t="inlineStr">
        <is>
          <t>MSRSELF/2223/01</t>
        </is>
      </c>
      <c r="F5" s="117" t="inlineStr">
        <is>
          <t>MSRSELF/2223/02</t>
        </is>
      </c>
      <c r="G5" s="138" t="inlineStr">
        <is>
          <t>2</t>
        </is>
      </c>
      <c r="H5" s="138" t="inlineStr">
        <is>
          <t>0</t>
        </is>
      </c>
      <c r="I5" s="138" t="inlineStr">
        <is>
          <t>2</t>
        </is>
      </c>
    </row>
    <row r="6" ht="14.35" customHeight="1" s="66">
      <c r="A6" s="115" t="inlineStr">
        <is>
          <t>29AAECM2252R1ZX</t>
        </is>
      </c>
      <c r="B6" s="116" t="inlineStr">
        <is>
          <t>042022</t>
        </is>
      </c>
      <c r="C6" s="115" t="n">
        <v>7</v>
      </c>
      <c r="D6" s="118" t="inlineStr">
        <is>
          <t>Payment Voucher</t>
        </is>
      </c>
      <c r="E6" s="120" t="inlineStr">
        <is>
          <t>MSRSPV/22-23/01</t>
        </is>
      </c>
      <c r="F6" s="120" t="inlineStr">
        <is>
          <t>MSRSPV/22-23/02</t>
        </is>
      </c>
      <c r="G6" s="138" t="inlineStr">
        <is>
          <t>2</t>
        </is>
      </c>
      <c r="H6" s="138" t="inlineStr">
        <is>
          <t>0</t>
        </is>
      </c>
      <c r="I6" s="138" t="inlineStr">
        <is>
          <t>2</t>
        </is>
      </c>
    </row>
    <row r="7" ht="14.35" customHeight="1" s="66">
      <c r="A7" s="115" t="inlineStr">
        <is>
          <t>29AAECM2252R1ZX</t>
        </is>
      </c>
      <c r="B7" s="116" t="inlineStr">
        <is>
          <t>042022</t>
        </is>
      </c>
      <c r="C7" s="115" t="inlineStr">
        <is>
          <t>12</t>
        </is>
      </c>
      <c r="D7" s="118" t="inlineStr">
        <is>
          <t>Delivery Challan in case other than by way of supply (excluding at S no. 9 to 11)</t>
        </is>
      </c>
      <c r="E7" s="117" t="inlineStr">
        <is>
          <t>MSR/WFH/233</t>
        </is>
      </c>
      <c r="F7" s="117" t="inlineStr">
        <is>
          <t>MSR/WFH/233</t>
        </is>
      </c>
      <c r="G7" s="138" t="inlineStr">
        <is>
          <t>1</t>
        </is>
      </c>
      <c r="H7" s="135" t="inlineStr">
        <is>
          <t>0</t>
        </is>
      </c>
      <c r="I7" s="138" t="inlineStr">
        <is>
          <t>1</t>
        </is>
      </c>
    </row>
    <row r="8" ht="14.35" customHeight="1" s="66">
      <c r="A8" s="115" t="inlineStr">
        <is>
          <t>29AAECM2252R1ZX</t>
        </is>
      </c>
      <c r="B8" s="116" t="inlineStr">
        <is>
          <t>042022</t>
        </is>
      </c>
      <c r="C8" s="115" t="inlineStr">
        <is>
          <t>12</t>
        </is>
      </c>
      <c r="D8" s="118" t="inlineStr">
        <is>
          <t>Delivery Challan in case other than by way of supply (excluding at S no. 9 to 11)</t>
        </is>
      </c>
      <c r="E8" s="117" t="inlineStr">
        <is>
          <t>MSR/RETURN/109</t>
        </is>
      </c>
      <c r="F8" s="117" t="inlineStr">
        <is>
          <t>MSR/RETURN/116</t>
        </is>
      </c>
      <c r="G8" s="138" t="inlineStr">
        <is>
          <t>8</t>
        </is>
      </c>
      <c r="H8" s="138" t="inlineStr">
        <is>
          <t>0</t>
        </is>
      </c>
      <c r="I8" s="138" t="inlineStr">
        <is>
          <t>8</t>
        </is>
      </c>
    </row>
    <row r="9" ht="14.35" customHeight="1" s="66">
      <c r="A9" s="115" t="inlineStr">
        <is>
          <t>29AAECM2252R1ZX</t>
        </is>
      </c>
      <c r="B9" s="116" t="inlineStr">
        <is>
          <t>052022</t>
        </is>
      </c>
      <c r="C9" s="115" t="n">
        <v>1</v>
      </c>
      <c r="D9" s="118" t="inlineStr">
        <is>
          <t>Invoice for outward supply</t>
        </is>
      </c>
      <c r="E9" s="117" t="inlineStr">
        <is>
          <t>MSR/MC/22-23/02</t>
        </is>
      </c>
      <c r="F9" s="117" t="inlineStr">
        <is>
          <t>MSR/MC/22-23/02</t>
        </is>
      </c>
      <c r="G9" s="138" t="inlineStr">
        <is>
          <t>1</t>
        </is>
      </c>
      <c r="H9" s="138" t="inlineStr">
        <is>
          <t>0</t>
        </is>
      </c>
      <c r="I9" s="138" t="n">
        <v>1</v>
      </c>
    </row>
    <row r="10" ht="14.35" customHeight="1" s="66">
      <c r="A10" s="115" t="inlineStr">
        <is>
          <t>29AAECM2252R1ZX</t>
        </is>
      </c>
      <c r="B10" s="116" t="inlineStr">
        <is>
          <t>052022</t>
        </is>
      </c>
      <c r="C10" s="115" t="n">
        <v>1</v>
      </c>
      <c r="D10" s="118" t="inlineStr">
        <is>
          <t>Invoice for outward supply</t>
        </is>
      </c>
      <c r="E10" s="117" t="inlineStr">
        <is>
          <t>MSR/DTR/22-23/03</t>
        </is>
      </c>
      <c r="F10" s="117" t="inlineStr">
        <is>
          <t>MSR/DTR/22-23/04</t>
        </is>
      </c>
      <c r="G10" s="138" t="inlineStr">
        <is>
          <t>2</t>
        </is>
      </c>
      <c r="H10" s="138" t="inlineStr">
        <is>
          <t>0</t>
        </is>
      </c>
      <c r="I10" s="138" t="n">
        <v>2</v>
      </c>
    </row>
    <row r="11" ht="14.35" customHeight="1" s="66">
      <c r="A11" s="115" t="inlineStr">
        <is>
          <t>29AAECM2252R1ZX</t>
        </is>
      </c>
      <c r="B11" s="116" t="inlineStr">
        <is>
          <t>052022</t>
        </is>
      </c>
      <c r="C11" s="115" t="n">
        <v>1</v>
      </c>
      <c r="D11" s="118" t="inlineStr">
        <is>
          <t>Invoice for outward supply</t>
        </is>
      </c>
      <c r="E11" s="117" t="inlineStr">
        <is>
          <t>TIZ23KA100000004</t>
        </is>
      </c>
      <c r="F11" s="117" t="inlineStr">
        <is>
          <t>TIZ23KA100000004</t>
        </is>
      </c>
      <c r="G11" s="138" t="inlineStr">
        <is>
          <t>1</t>
        </is>
      </c>
      <c r="H11" s="138" t="inlineStr">
        <is>
          <t>0</t>
        </is>
      </c>
      <c r="I11" s="138" t="inlineStr">
        <is>
          <t>1</t>
        </is>
      </c>
    </row>
    <row r="12" ht="14.35" customHeight="1" s="66">
      <c r="A12" s="115" t="inlineStr">
        <is>
          <t>29AAECM2252R1ZX</t>
        </is>
      </c>
      <c r="B12" s="116" t="inlineStr">
        <is>
          <t>052022</t>
        </is>
      </c>
      <c r="C12" s="115" t="inlineStr">
        <is>
          <t>2</t>
        </is>
      </c>
      <c r="D12" s="119" t="inlineStr">
        <is>
          <t>Invoice for inward supply from unregistered person</t>
        </is>
      </c>
      <c r="E12" s="117" t="inlineStr">
        <is>
          <t>MSRSELF/2223/03</t>
        </is>
      </c>
      <c r="F12" s="117" t="inlineStr">
        <is>
          <t>MSRSELF/2223/04</t>
        </is>
      </c>
      <c r="G12" s="138" t="inlineStr">
        <is>
          <t>2</t>
        </is>
      </c>
      <c r="H12" s="138" t="inlineStr">
        <is>
          <t>0</t>
        </is>
      </c>
      <c r="I12" s="138" t="n">
        <v>2</v>
      </c>
    </row>
    <row r="13" ht="14.35" customHeight="1" s="66">
      <c r="A13" s="115" t="inlineStr">
        <is>
          <t>29AAECM2252R1ZX</t>
        </is>
      </c>
      <c r="B13" s="116" t="inlineStr">
        <is>
          <t>052022</t>
        </is>
      </c>
      <c r="C13" s="115" t="n">
        <v>7</v>
      </c>
      <c r="D13" s="118" t="inlineStr">
        <is>
          <t>Payment Voucher</t>
        </is>
      </c>
      <c r="E13" s="120" t="inlineStr">
        <is>
          <t>MSRSPV/22-23/03</t>
        </is>
      </c>
      <c r="F13" s="120" t="inlineStr">
        <is>
          <t>MSRSPV/22-23/04</t>
        </is>
      </c>
      <c r="G13" s="138" t="inlineStr">
        <is>
          <t>2</t>
        </is>
      </c>
      <c r="H13" s="138" t="inlineStr">
        <is>
          <t>0</t>
        </is>
      </c>
      <c r="I13" s="138" t="n">
        <v>2</v>
      </c>
    </row>
    <row r="14" ht="14.35" customHeight="1" s="66">
      <c r="A14" s="115" t="inlineStr">
        <is>
          <t>29AAECM2252R1ZX</t>
        </is>
      </c>
      <c r="B14" s="116" t="inlineStr">
        <is>
          <t>062022</t>
        </is>
      </c>
      <c r="C14" s="115" t="n">
        <v>1</v>
      </c>
      <c r="D14" s="118" t="inlineStr">
        <is>
          <t>Invoice for outward supply</t>
        </is>
      </c>
      <c r="E14" s="117" t="inlineStr">
        <is>
          <t>MSR/MC/22-23/03</t>
        </is>
      </c>
      <c r="F14" s="117" t="inlineStr">
        <is>
          <t>MSR/MC/22-23/04</t>
        </is>
      </c>
      <c r="G14" s="138" t="inlineStr">
        <is>
          <t>2</t>
        </is>
      </c>
      <c r="H14" s="138" t="inlineStr">
        <is>
          <t>0</t>
        </is>
      </c>
      <c r="I14" s="138" t="inlineStr">
        <is>
          <t>2</t>
        </is>
      </c>
    </row>
    <row r="15" ht="14.35" customHeight="1" s="66">
      <c r="A15" s="115" t="inlineStr">
        <is>
          <t>29AAECM2252R1ZX</t>
        </is>
      </c>
      <c r="B15" s="116" t="inlineStr">
        <is>
          <t>062022</t>
        </is>
      </c>
      <c r="C15" s="115" t="n">
        <v>1</v>
      </c>
      <c r="D15" s="118" t="inlineStr">
        <is>
          <t>Invoice for outward supply</t>
        </is>
      </c>
      <c r="E15" s="117" t="inlineStr">
        <is>
          <t>MSR/DTR/22-23/05</t>
        </is>
      </c>
      <c r="F15" s="117" t="inlineStr">
        <is>
          <t>MSR/DTR/22-23/06</t>
        </is>
      </c>
      <c r="G15" s="138" t="inlineStr">
        <is>
          <t>2</t>
        </is>
      </c>
      <c r="H15" s="138" t="inlineStr">
        <is>
          <t>0</t>
        </is>
      </c>
      <c r="I15" s="138" t="n">
        <v>2</v>
      </c>
    </row>
    <row r="16" ht="14.35" customHeight="1" s="66">
      <c r="A16" s="115" t="inlineStr">
        <is>
          <t>29AAECM2252R1ZX</t>
        </is>
      </c>
      <c r="B16" s="116" t="inlineStr">
        <is>
          <t>062022</t>
        </is>
      </c>
      <c r="C16" s="115" t="inlineStr">
        <is>
          <t>2</t>
        </is>
      </c>
      <c r="D16" s="119" t="inlineStr">
        <is>
          <t>Invoice for inward supply from unregistered person</t>
        </is>
      </c>
      <c r="E16" s="117" t="inlineStr">
        <is>
          <t>MSRSELF/2223/05</t>
        </is>
      </c>
      <c r="F16" s="117" t="inlineStr">
        <is>
          <t>MSRSELF/2223/11</t>
        </is>
      </c>
      <c r="G16" s="138" t="inlineStr">
        <is>
          <t>7</t>
        </is>
      </c>
      <c r="H16" s="138" t="inlineStr">
        <is>
          <t>0</t>
        </is>
      </c>
      <c r="I16" s="138" t="inlineStr">
        <is>
          <t>7</t>
        </is>
      </c>
    </row>
    <row r="17" ht="14.35" customHeight="1" s="66">
      <c r="A17" s="115" t="inlineStr">
        <is>
          <t>29AAECM2252R1ZX</t>
        </is>
      </c>
      <c r="B17" s="116" t="inlineStr">
        <is>
          <t>062022</t>
        </is>
      </c>
      <c r="C17" s="115" t="n">
        <v>7</v>
      </c>
      <c r="D17" s="118" t="inlineStr">
        <is>
          <t>Payment Voucher</t>
        </is>
      </c>
      <c r="E17" s="120" t="inlineStr">
        <is>
          <t>MSRSPV/22-23/05</t>
        </is>
      </c>
      <c r="F17" s="120" t="inlineStr">
        <is>
          <t>MSRSPV/22-23/10</t>
        </is>
      </c>
      <c r="G17" s="138" t="inlineStr">
        <is>
          <t>6</t>
        </is>
      </c>
      <c r="H17" s="138" t="inlineStr">
        <is>
          <t>0</t>
        </is>
      </c>
      <c r="I17" s="138" t="inlineStr">
        <is>
          <t>6</t>
        </is>
      </c>
    </row>
    <row r="18" ht="14.35" customHeight="1" s="66">
      <c r="A18" s="150" t="inlineStr">
        <is>
          <t>29AAECM2252R1ZX</t>
        </is>
      </c>
      <c r="B18" s="116" t="inlineStr">
        <is>
          <t>072022</t>
        </is>
      </c>
      <c r="C18" s="150" t="n">
        <v>1</v>
      </c>
      <c r="D18" s="151" t="inlineStr">
        <is>
          <t>Invoice for outward supply</t>
        </is>
      </c>
      <c r="E18" s="117" t="inlineStr">
        <is>
          <t>MSR/MC/22-23/05</t>
        </is>
      </c>
      <c r="F18" s="117" t="inlineStr">
        <is>
          <t>MSR/MC/22-23/05</t>
        </is>
      </c>
      <c r="G18" s="152" t="inlineStr">
        <is>
          <t>1</t>
        </is>
      </c>
      <c r="H18" s="152" t="inlineStr">
        <is>
          <t>0</t>
        </is>
      </c>
      <c r="I18" s="153" t="n">
        <v>1</v>
      </c>
    </row>
    <row r="19" ht="14.35" customHeight="1" s="66">
      <c r="A19" s="150" t="inlineStr">
        <is>
          <t>29AAECM2252R1ZX</t>
        </is>
      </c>
      <c r="B19" s="116" t="inlineStr">
        <is>
          <t>072022</t>
        </is>
      </c>
      <c r="C19" s="150" t="n">
        <v>1</v>
      </c>
      <c r="D19" s="151" t="inlineStr">
        <is>
          <t>Invoice for outward supply</t>
        </is>
      </c>
      <c r="E19" s="103" t="inlineStr">
        <is>
          <t>MSR/DTR/22-23/07</t>
        </is>
      </c>
      <c r="F19" s="103" t="inlineStr">
        <is>
          <t>MSR/DTR/22-23/10</t>
        </is>
      </c>
      <c r="G19" s="152" t="inlineStr">
        <is>
          <t>4</t>
        </is>
      </c>
      <c r="H19" s="152" t="inlineStr">
        <is>
          <t>0</t>
        </is>
      </c>
      <c r="I19" s="153" t="n">
        <v>4</v>
      </c>
    </row>
    <row r="20" ht="14.35" customHeight="1" s="66">
      <c r="A20" s="150" t="inlineStr">
        <is>
          <t>29AAECM2252R1ZX</t>
        </is>
      </c>
      <c r="B20" s="116" t="inlineStr">
        <is>
          <t>072022</t>
        </is>
      </c>
      <c r="C20" s="150" t="n">
        <v>1</v>
      </c>
      <c r="D20" s="151" t="inlineStr">
        <is>
          <t>Invoice for outward supply</t>
        </is>
      </c>
      <c r="E20" s="103" t="inlineStr">
        <is>
          <t>TIZ23KA100000005</t>
        </is>
      </c>
      <c r="F20" s="103" t="inlineStr">
        <is>
          <t>TIZ23KA100000006</t>
        </is>
      </c>
      <c r="G20" s="152" t="inlineStr">
        <is>
          <t>2</t>
        </is>
      </c>
      <c r="H20" s="152" t="inlineStr">
        <is>
          <t>0</t>
        </is>
      </c>
      <c r="I20" s="152" t="n">
        <v>2</v>
      </c>
    </row>
    <row r="21" ht="14.35" customHeight="1" s="66">
      <c r="A21" s="150" t="inlineStr">
        <is>
          <t>29AAECM2252R1ZX</t>
        </is>
      </c>
      <c r="B21" s="116" t="inlineStr">
        <is>
          <t>072022</t>
        </is>
      </c>
      <c r="C21" s="150" t="inlineStr">
        <is>
          <t>2</t>
        </is>
      </c>
      <c r="D21" s="119" t="inlineStr">
        <is>
          <t>Invoice for inward supply from unregistered person</t>
        </is>
      </c>
      <c r="E21" s="117" t="inlineStr">
        <is>
          <t>MSRSELF/2223/12</t>
        </is>
      </c>
      <c r="F21" s="117" t="inlineStr">
        <is>
          <t>MSRSELF/2223/15</t>
        </is>
      </c>
      <c r="G21" s="154" t="inlineStr">
        <is>
          <t>4</t>
        </is>
      </c>
      <c r="H21" s="154" t="inlineStr">
        <is>
          <t>0</t>
        </is>
      </c>
      <c r="I21" s="155" t="n">
        <v>4</v>
      </c>
    </row>
    <row r="22" ht="14.35" customHeight="1" s="66">
      <c r="A22" s="150" t="inlineStr">
        <is>
          <t>29AAECM2252R1ZX</t>
        </is>
      </c>
      <c r="B22" s="116" t="inlineStr">
        <is>
          <t>072022</t>
        </is>
      </c>
      <c r="C22" s="150" t="n">
        <v>7</v>
      </c>
      <c r="D22" s="151" t="inlineStr">
        <is>
          <t>Payment Voucher</t>
        </is>
      </c>
      <c r="E22" s="156" t="inlineStr">
        <is>
          <t>MSRSPV/22-23/11</t>
        </is>
      </c>
      <c r="F22" s="156" t="inlineStr">
        <is>
          <t>MSRSPV/22-23/14</t>
        </is>
      </c>
      <c r="G22" s="157" t="inlineStr">
        <is>
          <t>4</t>
        </is>
      </c>
      <c r="H22" s="154" t="inlineStr">
        <is>
          <t>0</t>
        </is>
      </c>
      <c r="I22" s="158" t="n">
        <v>4</v>
      </c>
    </row>
    <row r="23" ht="14.35" customHeight="1" s="66">
      <c r="A23" s="159" t="inlineStr">
        <is>
          <t>29AAECM2252R1ZX</t>
        </is>
      </c>
      <c r="B23" s="116" t="inlineStr">
        <is>
          <t>072022</t>
        </is>
      </c>
      <c r="C23" s="159" t="inlineStr">
        <is>
          <t>5</t>
        </is>
      </c>
      <c r="D23" s="160" t="inlineStr">
        <is>
          <t>Credit Note</t>
        </is>
      </c>
      <c r="E23" s="117" t="inlineStr">
        <is>
          <t>MSR/CRN/22-23/01</t>
        </is>
      </c>
      <c r="F23" s="117" t="inlineStr">
        <is>
          <t>MSR/CRN/22-23/01</t>
        </is>
      </c>
      <c r="G23" s="161" t="inlineStr">
        <is>
          <t>1</t>
        </is>
      </c>
      <c r="H23" s="161" t="inlineStr">
        <is>
          <t>0</t>
        </is>
      </c>
      <c r="I23" s="162" t="n">
        <v>1</v>
      </c>
    </row>
    <row r="24" ht="14.35" customHeight="1" s="66">
      <c r="A24" s="159" t="inlineStr">
        <is>
          <t>29AAECM2252R1ZX</t>
        </is>
      </c>
      <c r="B24" s="116" t="inlineStr">
        <is>
          <t>072022</t>
        </is>
      </c>
      <c r="C24" s="159" t="inlineStr">
        <is>
          <t>12</t>
        </is>
      </c>
      <c r="D24" s="160" t="inlineStr">
        <is>
          <t>Delivery Challan in case other than by way of supply (excluding at S no. 9 to 11)</t>
        </is>
      </c>
      <c r="E24" s="117" t="inlineStr">
        <is>
          <t>MSRRTN29F2200033</t>
        </is>
      </c>
      <c r="F24" s="117" t="inlineStr">
        <is>
          <t>MSRRTN29F2200051</t>
        </is>
      </c>
      <c r="G24" s="161">
        <f>51-33+1</f>
        <v/>
      </c>
      <c r="H24" s="161" t="n">
        <v>5</v>
      </c>
      <c r="I24" s="161">
        <f>G24-H24</f>
        <v/>
      </c>
    </row>
    <row r="25" ht="14.35" customHeight="1" s="66">
      <c r="A25" s="159" t="inlineStr">
        <is>
          <t>29AAECM2252R1ZX</t>
        </is>
      </c>
      <c r="B25" s="116" t="inlineStr">
        <is>
          <t>072022</t>
        </is>
      </c>
      <c r="C25" s="159" t="inlineStr">
        <is>
          <t>12</t>
        </is>
      </c>
      <c r="D25" s="160" t="inlineStr">
        <is>
          <t>Delivery Challan in case other than by way of supply (excluding at S no. 9 to 11)</t>
        </is>
      </c>
      <c r="E25" s="117" t="inlineStr">
        <is>
          <t>MSRWFH29F2200007</t>
        </is>
      </c>
      <c r="F25" s="117" t="inlineStr">
        <is>
          <t>MSRWFH29F2200011</t>
        </is>
      </c>
      <c r="G25" s="161">
        <f>11-7+1</f>
        <v/>
      </c>
      <c r="H25" s="161" t="n">
        <v>0</v>
      </c>
      <c r="I25" s="161">
        <f>G25-H25</f>
        <v/>
      </c>
    </row>
    <row r="26" ht="14.35" customHeight="1" s="66">
      <c r="A26" s="159" t="inlineStr">
        <is>
          <t>29AAECM2252R1ZX</t>
        </is>
      </c>
      <c r="B26" s="116" t="inlineStr">
        <is>
          <t>072022</t>
        </is>
      </c>
      <c r="C26" s="159" t="inlineStr">
        <is>
          <t>12</t>
        </is>
      </c>
      <c r="D26" s="160" t="inlineStr">
        <is>
          <t>Delivery Challan in case other than by way of supply (excluding at S no. 9 to 11)</t>
        </is>
      </c>
      <c r="E26" s="117" t="inlineStr">
        <is>
          <t>MSRSAWO29F220002</t>
        </is>
      </c>
      <c r="F26" s="117" t="inlineStr">
        <is>
          <t>MSRSAWO29F220020</t>
        </is>
      </c>
      <c r="G26" s="161">
        <f>20-2+1</f>
        <v/>
      </c>
      <c r="H26" s="161" t="n">
        <v>6</v>
      </c>
      <c r="I26" s="161">
        <f>G26-H26</f>
        <v/>
      </c>
    </row>
    <row r="27" ht="14.35" customHeight="1" s="66">
      <c r="A27" s="150" t="inlineStr">
        <is>
          <t>29AAECM2252R1ZX</t>
        </is>
      </c>
      <c r="B27" s="116" t="inlineStr">
        <is>
          <t>082022</t>
        </is>
      </c>
      <c r="C27" s="150" t="n">
        <v>1</v>
      </c>
      <c r="D27" s="151" t="inlineStr">
        <is>
          <t>Invoice for outward supply</t>
        </is>
      </c>
      <c r="E27" s="117" t="inlineStr">
        <is>
          <t>MSR/MC/22-23/06</t>
        </is>
      </c>
      <c r="F27" s="117" t="inlineStr">
        <is>
          <t>MSR/MC/22-23/06</t>
        </is>
      </c>
      <c r="G27" s="152" t="inlineStr">
        <is>
          <t>1</t>
        </is>
      </c>
      <c r="H27" s="152" t="inlineStr">
        <is>
          <t>0</t>
        </is>
      </c>
      <c r="I27" s="153" t="n">
        <v>1</v>
      </c>
    </row>
    <row r="28" ht="14.35" customHeight="1" s="66">
      <c r="A28" s="150" t="inlineStr">
        <is>
          <t>29AAECM2252R1ZX</t>
        </is>
      </c>
      <c r="B28" s="116" t="inlineStr">
        <is>
          <t>082022</t>
        </is>
      </c>
      <c r="C28" s="150" t="n">
        <v>1</v>
      </c>
      <c r="D28" s="151" t="inlineStr">
        <is>
          <t>Invoice for outward supply</t>
        </is>
      </c>
      <c r="E28" s="103" t="inlineStr">
        <is>
          <t>MSR/DTR/22-23/11</t>
        </is>
      </c>
      <c r="F28" s="103" t="inlineStr">
        <is>
          <t>MSR/DTR/22-23/16</t>
        </is>
      </c>
      <c r="G28" s="163" t="inlineStr">
        <is>
          <t>6</t>
        </is>
      </c>
      <c r="H28" s="152" t="inlineStr">
        <is>
          <t>0</t>
        </is>
      </c>
      <c r="I28" s="153" t="n">
        <v>6</v>
      </c>
    </row>
    <row r="29" ht="14.35" customHeight="1" s="66">
      <c r="A29" s="150" t="inlineStr">
        <is>
          <t>29AAECM2252R1ZX</t>
        </is>
      </c>
      <c r="B29" s="116" t="inlineStr">
        <is>
          <t>082022</t>
        </is>
      </c>
      <c r="C29" s="150" t="n">
        <v>1</v>
      </c>
      <c r="D29" s="151" t="inlineStr">
        <is>
          <t>Invoice for outward supply</t>
        </is>
      </c>
      <c r="E29" s="103" t="inlineStr">
        <is>
          <t>TIZ23KA100000007</t>
        </is>
      </c>
      <c r="F29" s="103" t="inlineStr">
        <is>
          <t>TIZ23KA100000008</t>
        </is>
      </c>
      <c r="G29" s="152" t="inlineStr">
        <is>
          <t>2</t>
        </is>
      </c>
      <c r="H29" s="152" t="inlineStr">
        <is>
          <t>0</t>
        </is>
      </c>
      <c r="I29" s="152" t="n">
        <v>2</v>
      </c>
    </row>
    <row r="30" ht="14.35" customHeight="1" s="66">
      <c r="A30" s="150" t="inlineStr">
        <is>
          <t>29AAECM2252R1ZX</t>
        </is>
      </c>
      <c r="B30" s="116" t="inlineStr">
        <is>
          <t>082022</t>
        </is>
      </c>
      <c r="C30" s="150" t="inlineStr">
        <is>
          <t>2</t>
        </is>
      </c>
      <c r="D30" s="119" t="inlineStr">
        <is>
          <t>Invoice for inward supply from unregistered person</t>
        </is>
      </c>
      <c r="E30" s="117" t="inlineStr">
        <is>
          <t>MSRSELF/2223/16</t>
        </is>
      </c>
      <c r="F30" s="117" t="inlineStr">
        <is>
          <t>MSRSELF/2223/16</t>
        </is>
      </c>
      <c r="G30" s="164" t="inlineStr">
        <is>
          <t>1</t>
        </is>
      </c>
      <c r="H30" s="154" t="inlineStr">
        <is>
          <t>0</t>
        </is>
      </c>
      <c r="I30" s="155" t="n">
        <v>1</v>
      </c>
    </row>
    <row r="31" ht="14.35" customHeight="1" s="66">
      <c r="A31" s="150" t="inlineStr">
        <is>
          <t>29AAECM2252R1ZX</t>
        </is>
      </c>
      <c r="B31" s="116" t="inlineStr">
        <is>
          <t>082022</t>
        </is>
      </c>
      <c r="C31" s="150" t="n">
        <v>7</v>
      </c>
      <c r="D31" s="151" t="inlineStr">
        <is>
          <t>Payment Voucher</t>
        </is>
      </c>
      <c r="E31" s="156" t="inlineStr">
        <is>
          <t>MSRSPV/22-23/15</t>
        </is>
      </c>
      <c r="F31" s="156" t="inlineStr">
        <is>
          <t>MSRSPV/22-23/15</t>
        </is>
      </c>
      <c r="G31" s="164" t="inlineStr">
        <is>
          <t>1</t>
        </is>
      </c>
      <c r="H31" s="154" t="inlineStr">
        <is>
          <t>0</t>
        </is>
      </c>
      <c r="I31" s="158" t="n">
        <v>1</v>
      </c>
      <c r="J31" s="2" t="n"/>
      <c r="R31" s="720" t="n"/>
      <c r="S31" s="168" t="inlineStr">
        <is>
          <t>INR</t>
        </is>
      </c>
    </row>
    <row r="32" ht="14.35" customHeight="1" s="66">
      <c r="A32" s="159" t="inlineStr">
        <is>
          <t>29AAECM2252R1ZX</t>
        </is>
      </c>
      <c r="B32" s="116" t="inlineStr">
        <is>
          <t>082022</t>
        </is>
      </c>
      <c r="C32" s="159" t="inlineStr">
        <is>
          <t>12</t>
        </is>
      </c>
      <c r="D32" s="160" t="inlineStr">
        <is>
          <t>Delivery Challan in case other than by way of supply (excluding at S no. 9 to 11)</t>
        </is>
      </c>
      <c r="E32" s="117" t="inlineStr">
        <is>
          <t>MSRRTN29F2200052</t>
        </is>
      </c>
      <c r="F32" s="117" t="inlineStr">
        <is>
          <t>MSRRTN29F2200067</t>
        </is>
      </c>
      <c r="G32" s="165" t="n">
        <v>16</v>
      </c>
      <c r="H32" s="166" t="n">
        <v>2</v>
      </c>
      <c r="I32" s="165" t="n">
        <v>14</v>
      </c>
      <c r="R32" s="168" t="inlineStr">
        <is>
          <t>Commission posted</t>
        </is>
      </c>
      <c r="S32" s="721" t="n">
        <v>105828856.35</v>
      </c>
    </row>
    <row r="33" ht="14.35" customHeight="1" s="66">
      <c r="A33" s="159" t="inlineStr">
        <is>
          <t>29AAECM2252R1ZX</t>
        </is>
      </c>
      <c r="B33" s="116" t="inlineStr">
        <is>
          <t>082022</t>
        </is>
      </c>
      <c r="C33" s="159" t="inlineStr">
        <is>
          <t>12</t>
        </is>
      </c>
      <c r="D33" s="160" t="inlineStr">
        <is>
          <t>Delivery Challan in case other than by way of supply (excluding at S no. 9 to 11)</t>
        </is>
      </c>
      <c r="E33" s="117" t="inlineStr">
        <is>
          <t>MIRWFH29F2201136</t>
        </is>
      </c>
      <c r="F33" s="117" t="inlineStr">
        <is>
          <t>MIRWFH29F2201136</t>
        </is>
      </c>
      <c r="G33" s="165" t="n">
        <v>1</v>
      </c>
      <c r="H33" s="166" t="inlineStr">
        <is>
          <t>0</t>
        </is>
      </c>
      <c r="I33" s="165" t="n">
        <v>1</v>
      </c>
      <c r="R33" s="168" t="inlineStr">
        <is>
          <t>Commission reversed</t>
        </is>
      </c>
      <c r="S33" s="721" t="n">
        <v>-17451223.22</v>
      </c>
    </row>
    <row r="34" ht="14.35" customHeight="1" s="66">
      <c r="A34" s="159" t="inlineStr">
        <is>
          <t>29AAECM2252R1ZX</t>
        </is>
      </c>
      <c r="B34" s="116" t="inlineStr">
        <is>
          <t>082022</t>
        </is>
      </c>
      <c r="C34" s="159" t="inlineStr">
        <is>
          <t>12</t>
        </is>
      </c>
      <c r="D34" s="160" t="inlineStr">
        <is>
          <t>Delivery Challan in case other than by way of supply (excluding at S no. 9 to 11)</t>
        </is>
      </c>
      <c r="E34" s="117" t="inlineStr">
        <is>
          <t>MSRWFH29F2200012</t>
        </is>
      </c>
      <c r="F34" s="117" t="inlineStr">
        <is>
          <t>MSRWFH29F2200014</t>
        </is>
      </c>
      <c r="G34" s="165" t="n">
        <v>3</v>
      </c>
      <c r="H34" s="166" t="inlineStr">
        <is>
          <t>1</t>
        </is>
      </c>
      <c r="I34" s="165" t="n">
        <v>2</v>
      </c>
      <c r="R34" s="168" t="inlineStr">
        <is>
          <t>Net commission</t>
        </is>
      </c>
      <c r="S34" s="721" t="n">
        <v>88377633.13</v>
      </c>
    </row>
    <row r="35" ht="14.35" customHeight="1" s="66">
      <c r="A35" s="150" t="inlineStr">
        <is>
          <t>29AAECM2252R1ZX</t>
        </is>
      </c>
      <c r="B35" s="116" t="inlineStr">
        <is>
          <t>092022</t>
        </is>
      </c>
      <c r="C35" s="150" t="n">
        <v>1</v>
      </c>
      <c r="D35" s="151" t="inlineStr">
        <is>
          <t>Invoice for outward supply</t>
        </is>
      </c>
      <c r="E35" s="117" t="inlineStr">
        <is>
          <t>MSR/MC/22-23/07</t>
        </is>
      </c>
      <c r="F35" s="117" t="inlineStr">
        <is>
          <t>MSR/MC/22-23/08</t>
        </is>
      </c>
      <c r="G35" s="172" t="n">
        <v>2</v>
      </c>
      <c r="H35" s="152" t="inlineStr">
        <is>
          <t>0</t>
        </is>
      </c>
      <c r="I35" s="153" t="n">
        <v>2</v>
      </c>
    </row>
    <row r="36" ht="14.35" customHeight="1" s="66">
      <c r="A36" s="150" t="inlineStr">
        <is>
          <t>29AAECM2252R1ZX</t>
        </is>
      </c>
      <c r="B36" s="116" t="inlineStr">
        <is>
          <t>092022</t>
        </is>
      </c>
      <c r="C36" s="150" t="n">
        <v>1</v>
      </c>
      <c r="D36" s="151" t="inlineStr">
        <is>
          <t>Invoice for outward supply</t>
        </is>
      </c>
      <c r="E36" s="103" t="inlineStr">
        <is>
          <t>MSR/DTR/22-23/17</t>
        </is>
      </c>
      <c r="F36" s="103" t="inlineStr">
        <is>
          <t>MSR/DTR/22-23/20</t>
        </is>
      </c>
      <c r="G36" s="172" t="n">
        <v>4</v>
      </c>
      <c r="H36" s="152" t="inlineStr">
        <is>
          <t>0</t>
        </is>
      </c>
      <c r="I36" s="153" t="n">
        <v>4</v>
      </c>
    </row>
    <row r="37" ht="14.35" customHeight="1" s="66">
      <c r="A37" s="150" t="inlineStr">
        <is>
          <t>29AAECM2252R1ZX</t>
        </is>
      </c>
      <c r="B37" s="116" t="inlineStr">
        <is>
          <t>092022</t>
        </is>
      </c>
      <c r="C37" s="150" t="inlineStr">
        <is>
          <t>2</t>
        </is>
      </c>
      <c r="D37" s="119" t="inlineStr">
        <is>
          <t>Invoice for inward supply from unregistered person</t>
        </is>
      </c>
      <c r="E37" s="117" t="inlineStr">
        <is>
          <t>MSRSELF/2223/17</t>
        </is>
      </c>
      <c r="F37" s="117" t="inlineStr">
        <is>
          <t>MSRSELF/2223/19</t>
        </is>
      </c>
      <c r="G37" s="173" t="n">
        <v>3</v>
      </c>
      <c r="H37" s="174" t="inlineStr">
        <is>
          <t>0</t>
        </is>
      </c>
      <c r="I37" s="155" t="n">
        <v>3</v>
      </c>
    </row>
    <row r="38" ht="14.35" customHeight="1" s="66">
      <c r="A38" s="150" t="inlineStr">
        <is>
          <t>29AAECM2252R1ZX</t>
        </is>
      </c>
      <c r="B38" s="116" t="inlineStr">
        <is>
          <t>092022</t>
        </is>
      </c>
      <c r="C38" s="150" t="inlineStr">
        <is>
          <t>5</t>
        </is>
      </c>
      <c r="D38" s="119" t="inlineStr">
        <is>
          <t>Credit Note</t>
        </is>
      </c>
      <c r="E38" s="117" t="inlineStr">
        <is>
          <t>MSR/CRN/22-23/02</t>
        </is>
      </c>
      <c r="F38" s="117" t="inlineStr">
        <is>
          <t>MSR/CRN/22-23/02</t>
        </is>
      </c>
      <c r="G38" s="173" t="n">
        <v>1</v>
      </c>
      <c r="H38" s="174" t="inlineStr">
        <is>
          <t>0</t>
        </is>
      </c>
      <c r="I38" s="155" t="n">
        <v>1</v>
      </c>
    </row>
    <row r="39" ht="14.35" customHeight="1" s="66">
      <c r="A39" s="150" t="inlineStr">
        <is>
          <t>29AAECM2252R1ZX</t>
        </is>
      </c>
      <c r="B39" s="116" t="inlineStr">
        <is>
          <t>092022</t>
        </is>
      </c>
      <c r="C39" s="150" t="n">
        <v>7</v>
      </c>
      <c r="D39" s="151" t="inlineStr">
        <is>
          <t>Payment Voucher</t>
        </is>
      </c>
      <c r="E39" s="156" t="inlineStr">
        <is>
          <t>MSRSPV/22-23/16</t>
        </is>
      </c>
      <c r="F39" s="156" t="inlineStr">
        <is>
          <t>MSRSPV/22-23/16</t>
        </is>
      </c>
      <c r="G39" s="175" t="n">
        <v>1</v>
      </c>
      <c r="H39" s="154" t="inlineStr">
        <is>
          <t>0</t>
        </is>
      </c>
      <c r="I39" s="158" t="n">
        <v>1</v>
      </c>
      <c r="J39" s="2" t="n"/>
    </row>
    <row r="40" ht="14.35" customHeight="1" s="66">
      <c r="A40" s="159" t="inlineStr">
        <is>
          <t>29AAECM2252R1ZX</t>
        </is>
      </c>
      <c r="B40" s="116" t="inlineStr">
        <is>
          <t>092022</t>
        </is>
      </c>
      <c r="C40" s="159" t="inlineStr">
        <is>
          <t>12</t>
        </is>
      </c>
      <c r="D40" s="160" t="inlineStr">
        <is>
          <t>Delivery Challan in case other than by way of supply (excluding at S no. 9 to 11)</t>
        </is>
      </c>
      <c r="E40" s="156" t="inlineStr">
        <is>
          <t>MSRWFH29F2200015</t>
        </is>
      </c>
      <c r="F40" s="156" t="inlineStr">
        <is>
          <t>MSRWFH29F2200015</t>
        </is>
      </c>
      <c r="G40" s="164" t="n">
        <v>1</v>
      </c>
      <c r="H40" s="154" t="inlineStr">
        <is>
          <t>0</t>
        </is>
      </c>
      <c r="I40" s="158" t="n">
        <v>1</v>
      </c>
    </row>
    <row r="41" ht="14.35" customHeight="1" s="66">
      <c r="A41" s="150" t="inlineStr">
        <is>
          <t>29AAECM2252R1ZX</t>
        </is>
      </c>
      <c r="B41" s="116" t="inlineStr">
        <is>
          <t>102022</t>
        </is>
      </c>
      <c r="C41" s="150" t="n">
        <v>1</v>
      </c>
      <c r="D41" s="151" t="inlineStr">
        <is>
          <t>Invoice for outward supply</t>
        </is>
      </c>
      <c r="E41" s="117" t="inlineStr">
        <is>
          <t>MSR/MC/22-23/09</t>
        </is>
      </c>
      <c r="F41" s="117" t="inlineStr">
        <is>
          <t>MSR/MC/22-23/09</t>
        </is>
      </c>
      <c r="G41" s="172" t="n">
        <v>1</v>
      </c>
      <c r="H41" s="153" t="n">
        <v>0</v>
      </c>
      <c r="I41" s="153" t="n">
        <v>1</v>
      </c>
    </row>
    <row r="42" ht="14.35" customHeight="1" s="66">
      <c r="A42" s="150" t="inlineStr">
        <is>
          <t>29AAECM2252R1ZX</t>
        </is>
      </c>
      <c r="B42" s="116" t="inlineStr">
        <is>
          <t>102022</t>
        </is>
      </c>
      <c r="C42" s="150" t="n">
        <v>1</v>
      </c>
      <c r="D42" s="151" t="inlineStr">
        <is>
          <t>Invoice for outward supply</t>
        </is>
      </c>
      <c r="E42" s="103" t="inlineStr">
        <is>
          <t>MSR/DTR/22-23/21</t>
        </is>
      </c>
      <c r="F42" s="103" t="inlineStr">
        <is>
          <t>MSR/DTR/22-23/25</t>
        </is>
      </c>
      <c r="G42" s="172" t="n">
        <v>5</v>
      </c>
      <c r="H42" s="153" t="n">
        <v>0</v>
      </c>
      <c r="I42" s="153" t="n">
        <v>5</v>
      </c>
    </row>
    <row r="43" ht="14.35" customHeight="1" s="66">
      <c r="A43" s="150" t="inlineStr">
        <is>
          <t>29AAECM2252R1ZX</t>
        </is>
      </c>
      <c r="B43" s="116" t="inlineStr">
        <is>
          <t>102022</t>
        </is>
      </c>
      <c r="C43" s="150" t="n">
        <v>1</v>
      </c>
      <c r="D43" s="151" t="inlineStr">
        <is>
          <t>Invoice for outward supply</t>
        </is>
      </c>
      <c r="E43" s="103" t="inlineStr">
        <is>
          <t>TIZ23KA100000009</t>
        </is>
      </c>
      <c r="F43" s="0" t="inlineStr">
        <is>
          <t>TIZ23KA100000010</t>
        </is>
      </c>
      <c r="G43" s="153" t="n">
        <v>2</v>
      </c>
      <c r="H43" s="153" t="n">
        <v>0</v>
      </c>
      <c r="I43" s="152" t="n">
        <v>2</v>
      </c>
    </row>
    <row r="44" ht="14.35" customHeight="1" s="66">
      <c r="A44" s="150" t="inlineStr">
        <is>
          <t>29AAECM2252R1ZX</t>
        </is>
      </c>
      <c r="B44" s="116" t="inlineStr">
        <is>
          <t>102022</t>
        </is>
      </c>
      <c r="C44" s="150" t="n">
        <v>7</v>
      </c>
      <c r="D44" s="151" t="inlineStr">
        <is>
          <t>Payment Voucher</t>
        </is>
      </c>
      <c r="E44" s="156" t="inlineStr">
        <is>
          <t>MSRSPV/22-23/17</t>
        </is>
      </c>
      <c r="F44" s="156" t="inlineStr">
        <is>
          <t>MSRSPV/22-23/17</t>
        </is>
      </c>
      <c r="G44" s="175" t="n">
        <v>1</v>
      </c>
      <c r="H44" s="155" t="n">
        <v>0</v>
      </c>
      <c r="I44" s="158" t="n">
        <v>1</v>
      </c>
    </row>
    <row r="45" ht="14.35" customHeight="1" s="66">
      <c r="A45" s="150" t="inlineStr">
        <is>
          <t>29AAECM2252R1ZX</t>
        </is>
      </c>
      <c r="B45" s="116" t="inlineStr">
        <is>
          <t>102022</t>
        </is>
      </c>
      <c r="C45" s="159" t="inlineStr">
        <is>
          <t>12</t>
        </is>
      </c>
      <c r="D45" s="160" t="inlineStr">
        <is>
          <t>Delivery Challan in case other than by way of supply (excluding at S no. 9 to 11)</t>
        </is>
      </c>
      <c r="E45" s="156" t="inlineStr">
        <is>
          <t>MSRWFH29F2200016</t>
        </is>
      </c>
      <c r="F45" s="156" t="inlineStr">
        <is>
          <t>MSRWFH29F2200016</t>
        </is>
      </c>
      <c r="G45" s="175" t="n">
        <v>1</v>
      </c>
      <c r="H45" s="155" t="n">
        <v>0</v>
      </c>
      <c r="I45" s="158" t="n">
        <v>1</v>
      </c>
    </row>
    <row r="46" ht="14.35" customHeight="1" s="66">
      <c r="A46" s="150" t="inlineStr">
        <is>
          <t>29AAECM2252R1ZX</t>
        </is>
      </c>
      <c r="B46" s="116" t="inlineStr">
        <is>
          <t>102022</t>
        </is>
      </c>
      <c r="C46" s="159" t="inlineStr">
        <is>
          <t>12</t>
        </is>
      </c>
      <c r="D46" s="160" t="inlineStr">
        <is>
          <t>Delivery Challan in case other than by way of supply (excluding at S no. 9 to 11)</t>
        </is>
      </c>
      <c r="E46" s="156" t="inlineStr">
        <is>
          <t>MSRRTN29F2200068</t>
        </is>
      </c>
      <c r="F46" s="156" t="inlineStr">
        <is>
          <t>MSRRTN29F2200070</t>
        </is>
      </c>
      <c r="G46" s="175" t="n">
        <v>3</v>
      </c>
      <c r="H46" s="155" t="n">
        <v>1</v>
      </c>
      <c r="I46" s="158" t="n">
        <v>2</v>
      </c>
    </row>
    <row r="47" ht="14.35" customHeight="1" s="66">
      <c r="A47" s="150" t="inlineStr">
        <is>
          <t>29AAECM2252R1ZX</t>
        </is>
      </c>
      <c r="B47" s="116" t="inlineStr">
        <is>
          <t>112022</t>
        </is>
      </c>
      <c r="C47" s="150" t="n">
        <v>1</v>
      </c>
      <c r="D47" s="151" t="inlineStr">
        <is>
          <t>Invoice for outward supply</t>
        </is>
      </c>
      <c r="E47" s="117" t="inlineStr">
        <is>
          <t>MSR/MC/22-23/10</t>
        </is>
      </c>
      <c r="F47" s="117" t="inlineStr">
        <is>
          <t>MSR/MC/22-23/10</t>
        </is>
      </c>
      <c r="G47" s="172" t="n">
        <v>1</v>
      </c>
      <c r="H47" s="153" t="n">
        <v>0</v>
      </c>
      <c r="I47" s="153" t="n">
        <v>1</v>
      </c>
    </row>
    <row r="48" ht="14.35" customHeight="1" s="66">
      <c r="A48" s="150" t="inlineStr">
        <is>
          <t>29AAECM2252R1ZX</t>
        </is>
      </c>
      <c r="B48" s="116" t="inlineStr">
        <is>
          <t>112022</t>
        </is>
      </c>
      <c r="C48" s="150" t="n">
        <v>1</v>
      </c>
      <c r="D48" s="151" t="inlineStr">
        <is>
          <t>Invoice for outward supply</t>
        </is>
      </c>
      <c r="E48" s="103" t="inlineStr">
        <is>
          <t>MSR/DTR/22-23/26</t>
        </is>
      </c>
      <c r="F48" s="103" t="inlineStr">
        <is>
          <t>MSR/DTR/22-23/29</t>
        </is>
      </c>
      <c r="G48" s="172" t="n">
        <v>4</v>
      </c>
      <c r="H48" s="153" t="n">
        <v>0</v>
      </c>
      <c r="I48" s="153" t="n">
        <v>4</v>
      </c>
    </row>
    <row r="49" ht="14.35" customHeight="1" s="66">
      <c r="A49" s="150" t="inlineStr">
        <is>
          <t>29AAECM2252R1ZX</t>
        </is>
      </c>
      <c r="B49" s="116" t="inlineStr">
        <is>
          <t>112022</t>
        </is>
      </c>
      <c r="C49" s="150" t="inlineStr">
        <is>
          <t>2</t>
        </is>
      </c>
      <c r="D49" s="151" t="inlineStr">
        <is>
          <t>Invoice for inward supply from unregistered person</t>
        </is>
      </c>
      <c r="E49" s="117" t="inlineStr">
        <is>
          <t>MSRSELF/2223/20</t>
        </is>
      </c>
      <c r="F49" s="117" t="inlineStr">
        <is>
          <t>MSRSELF/2223/21</t>
        </is>
      </c>
      <c r="G49" s="173" t="n">
        <v>2</v>
      </c>
      <c r="H49" s="174" t="inlineStr">
        <is>
          <t>0</t>
        </is>
      </c>
      <c r="I49" s="155">
        <f>G49</f>
        <v/>
      </c>
    </row>
    <row r="50" ht="14.35" customHeight="1" s="66">
      <c r="A50" s="150" t="inlineStr">
        <is>
          <t>29AAECM2252R1ZX</t>
        </is>
      </c>
      <c r="B50" s="116" t="inlineStr">
        <is>
          <t>112022</t>
        </is>
      </c>
      <c r="C50" s="150" t="n">
        <v>7</v>
      </c>
      <c r="D50" s="151" t="inlineStr">
        <is>
          <t>Payment Voucher</t>
        </is>
      </c>
      <c r="E50" s="117" t="inlineStr">
        <is>
          <t>MSRSPV/22-23/18</t>
        </is>
      </c>
      <c r="F50" s="117" t="inlineStr">
        <is>
          <t>MSRSPV/22-23/18</t>
        </is>
      </c>
      <c r="G50" s="175" t="n">
        <v>1</v>
      </c>
      <c r="H50" s="155" t="n">
        <v>0</v>
      </c>
      <c r="I50" s="158" t="n">
        <v>1</v>
      </c>
    </row>
    <row r="51" ht="14.35" customHeight="1" s="66">
      <c r="A51" s="139" t="inlineStr">
        <is>
          <t>29AAECM2252R1ZX</t>
        </is>
      </c>
      <c r="B51" s="140" t="inlineStr">
        <is>
          <t>122022</t>
        </is>
      </c>
      <c r="C51" s="139" t="n">
        <v>1</v>
      </c>
      <c r="D51" s="141" t="inlineStr">
        <is>
          <t>Invoice for outward supply</t>
        </is>
      </c>
      <c r="E51" s="142" t="inlineStr">
        <is>
          <t>MSR/MC/22-23/11</t>
        </is>
      </c>
      <c r="F51" s="142" t="inlineStr">
        <is>
          <t>MSR/MC/22-23/11</t>
        </is>
      </c>
      <c r="G51" s="170" t="n">
        <v>1</v>
      </c>
      <c r="H51" s="143" t="n">
        <v>0</v>
      </c>
      <c r="I51" s="143" t="n">
        <v>1</v>
      </c>
    </row>
    <row r="52" ht="14.35" customHeight="1" s="66">
      <c r="A52" s="139" t="inlineStr">
        <is>
          <t>29AAECM2252R1ZX</t>
        </is>
      </c>
      <c r="B52" s="140" t="inlineStr">
        <is>
          <t>122022</t>
        </is>
      </c>
      <c r="C52" s="139" t="n">
        <v>1</v>
      </c>
      <c r="D52" s="141" t="inlineStr">
        <is>
          <t>Invoice for outward supply</t>
        </is>
      </c>
      <c r="E52" s="144" t="inlineStr">
        <is>
          <t>MSR/DTR/22-23/30</t>
        </is>
      </c>
      <c r="F52" s="144" t="inlineStr">
        <is>
          <t>MSR/DTR/22-23/33</t>
        </is>
      </c>
      <c r="G52" s="170" t="n">
        <v>4</v>
      </c>
      <c r="H52" s="143" t="n">
        <v>0</v>
      </c>
      <c r="I52" s="143" t="n">
        <v>4</v>
      </c>
    </row>
    <row r="53" ht="14.35" customHeight="1" s="66">
      <c r="A53" s="139" t="inlineStr">
        <is>
          <t>29AAECM2252R1ZX</t>
        </is>
      </c>
      <c r="B53" s="140" t="inlineStr">
        <is>
          <t>122022</t>
        </is>
      </c>
      <c r="C53" s="139" t="inlineStr">
        <is>
          <t>2</t>
        </is>
      </c>
      <c r="D53" s="141" t="inlineStr">
        <is>
          <t>Invoice for inward supply from unregistered person</t>
        </is>
      </c>
      <c r="E53" s="142" t="inlineStr">
        <is>
          <t>MSRSELF/2223/22</t>
        </is>
      </c>
      <c r="F53" s="142" t="inlineStr">
        <is>
          <t>MSRSELF/2223/23</t>
        </is>
      </c>
      <c r="G53" s="176" t="n">
        <v>2</v>
      </c>
      <c r="H53" s="177" t="inlineStr">
        <is>
          <t>0</t>
        </is>
      </c>
      <c r="I53" s="145">
        <f>G53</f>
        <v/>
      </c>
    </row>
    <row r="54" ht="14.35" customHeight="1" s="66">
      <c r="A54" s="139" t="inlineStr">
        <is>
          <t>29AAECM2252R1ZX</t>
        </is>
      </c>
      <c r="B54" s="140" t="inlineStr">
        <is>
          <t>122022</t>
        </is>
      </c>
      <c r="C54" s="139" t="n">
        <v>7</v>
      </c>
      <c r="D54" s="141" t="inlineStr">
        <is>
          <t>Payment Voucher</t>
        </is>
      </c>
      <c r="E54" s="142" t="inlineStr">
        <is>
          <t>MSRSPV/22-23/19</t>
        </is>
      </c>
      <c r="F54" s="142" t="inlineStr">
        <is>
          <t>MSRSPV/22-23/19</t>
        </is>
      </c>
      <c r="G54" s="171" t="n">
        <v>1</v>
      </c>
      <c r="H54" s="145" t="n">
        <v>0</v>
      </c>
      <c r="I54" s="147" t="n">
        <v>1</v>
      </c>
    </row>
    <row r="55" ht="14.35" customHeight="1" s="66">
      <c r="A55" s="139" t="inlineStr">
        <is>
          <t>29AAECM2252R1ZX</t>
        </is>
      </c>
      <c r="B55" s="140" t="inlineStr">
        <is>
          <t>122022</t>
        </is>
      </c>
      <c r="C55" s="148" t="inlineStr">
        <is>
          <t>12</t>
        </is>
      </c>
      <c r="D55" s="149" t="inlineStr">
        <is>
          <t>Delivery Challan in case other than by way of supply (excluding at S no. 9 to 11)</t>
        </is>
      </c>
      <c r="E55" s="146" t="inlineStr">
        <is>
          <t>MSRRTN29F2200073</t>
        </is>
      </c>
      <c r="F55" s="146" t="inlineStr">
        <is>
          <t>MSRRTN29F2200074</t>
        </is>
      </c>
      <c r="G55" s="171" t="n">
        <v>2</v>
      </c>
      <c r="H55" s="145" t="n">
        <v>1</v>
      </c>
      <c r="I55" s="147" t="n">
        <v>1</v>
      </c>
    </row>
    <row r="56" ht="14.35" customHeight="1" s="66">
      <c r="A56" s="139" t="inlineStr">
        <is>
          <t>29AAECM2252R1ZX</t>
        </is>
      </c>
      <c r="B56" s="140" t="inlineStr">
        <is>
          <t>122022</t>
        </is>
      </c>
      <c r="C56" s="148" t="inlineStr">
        <is>
          <t>12</t>
        </is>
      </c>
      <c r="D56" s="149" t="inlineStr">
        <is>
          <t>Delivery Challan in case other than by way of supply (excluding at S no. 9 to 11)</t>
        </is>
      </c>
      <c r="E56" s="146" t="inlineStr">
        <is>
          <t>MSRWFH29F2200019</t>
        </is>
      </c>
      <c r="F56" s="146" t="inlineStr">
        <is>
          <t>MSRWFH29F2200020</t>
        </is>
      </c>
      <c r="G56" s="171" t="n">
        <v>2</v>
      </c>
      <c r="H56" s="145" t="n">
        <v>1</v>
      </c>
      <c r="I56" s="147" t="n">
        <v>1</v>
      </c>
    </row>
    <row r="57" ht="14.35" customHeight="1" s="66">
      <c r="A57" s="178" t="inlineStr">
        <is>
          <t>29AAECM2252R1ZX</t>
        </is>
      </c>
      <c r="B57" s="179" t="inlineStr">
        <is>
          <t>012023</t>
        </is>
      </c>
      <c r="C57" s="178" t="n">
        <v>1</v>
      </c>
      <c r="D57" s="180" t="inlineStr">
        <is>
          <t>Invoice for outward supply</t>
        </is>
      </c>
      <c r="E57" s="184" t="inlineStr">
        <is>
          <t>TIZ23KA100000011</t>
        </is>
      </c>
      <c r="F57" s="184" t="inlineStr">
        <is>
          <t>TIZ23KA100000013</t>
        </is>
      </c>
      <c r="G57" s="184" t="n">
        <v>3</v>
      </c>
      <c r="H57" s="184" t="n">
        <v>1</v>
      </c>
      <c r="I57" s="184" t="n">
        <v>2</v>
      </c>
    </row>
    <row r="58" ht="14.35" customHeight="1" s="66">
      <c r="A58" s="178" t="inlineStr">
        <is>
          <t>29AAECM2252R1ZX</t>
        </is>
      </c>
      <c r="B58" s="179" t="inlineStr">
        <is>
          <t>012023</t>
        </is>
      </c>
      <c r="C58" s="178" t="n">
        <v>1</v>
      </c>
      <c r="D58" s="180" t="inlineStr">
        <is>
          <t>Invoice for outward supply</t>
        </is>
      </c>
      <c r="E58" s="188" t="inlineStr">
        <is>
          <t>MSR/DTR/22-23/34</t>
        </is>
      </c>
      <c r="F58" s="188" t="inlineStr">
        <is>
          <t>MSR/DTR/22-23/38</t>
        </is>
      </c>
      <c r="G58" s="184" t="n">
        <v>5</v>
      </c>
      <c r="H58" s="184" t="n">
        <v>0</v>
      </c>
      <c r="I58" s="184" t="n">
        <v>5</v>
      </c>
    </row>
    <row r="59" ht="14.35" customHeight="1" s="66">
      <c r="A59" s="178" t="inlineStr">
        <is>
          <t>29AAECM2252R1ZX</t>
        </is>
      </c>
      <c r="B59" s="179" t="inlineStr">
        <is>
          <t>012023</t>
        </is>
      </c>
      <c r="C59" s="178" t="n">
        <v>1</v>
      </c>
      <c r="D59" s="180" t="inlineStr">
        <is>
          <t>Invoice for outward supply</t>
        </is>
      </c>
      <c r="E59" s="191" t="inlineStr">
        <is>
          <t>MSR/MC/22-23/12</t>
        </is>
      </c>
      <c r="F59" s="191" t="inlineStr">
        <is>
          <t>MSR/MC/22-23/13</t>
        </is>
      </c>
      <c r="G59" s="184" t="n">
        <v>2</v>
      </c>
      <c r="H59" s="184" t="n">
        <v>0</v>
      </c>
      <c r="I59" s="184" t="n">
        <v>2</v>
      </c>
    </row>
    <row r="60" ht="14.35" customHeight="1" s="66">
      <c r="A60" s="178" t="inlineStr">
        <is>
          <t>29AAECM2252R1ZX</t>
        </is>
      </c>
      <c r="B60" s="179" t="inlineStr">
        <is>
          <t>012023</t>
        </is>
      </c>
      <c r="C60" s="178" t="inlineStr">
        <is>
          <t>2</t>
        </is>
      </c>
      <c r="D60" s="180" t="inlineStr">
        <is>
          <t>Invoice for inward supply from unregistered person</t>
        </is>
      </c>
      <c r="E60" s="213" t="inlineStr">
        <is>
          <t>MSRSELF/2223/24</t>
        </is>
      </c>
      <c r="F60" s="213" t="inlineStr">
        <is>
          <t>MSRSELF/2223/24</t>
        </is>
      </c>
      <c r="G60" s="184" t="n">
        <v>1</v>
      </c>
      <c r="H60" s="184" t="n">
        <v>0</v>
      </c>
      <c r="I60" s="184" t="n">
        <v>1</v>
      </c>
    </row>
    <row r="61" ht="14.35" customHeight="1" s="66">
      <c r="A61" s="178" t="inlineStr">
        <is>
          <t>29AAECM2252R1ZX</t>
        </is>
      </c>
      <c r="B61" s="179" t="inlineStr">
        <is>
          <t>012023</t>
        </is>
      </c>
      <c r="C61" s="178" t="n">
        <v>7</v>
      </c>
      <c r="D61" s="180" t="inlineStr">
        <is>
          <t>Payment Voucher</t>
        </is>
      </c>
      <c r="E61" s="213" t="inlineStr">
        <is>
          <t>MSRSPV/22-23/20</t>
        </is>
      </c>
      <c r="F61" s="213" t="inlineStr">
        <is>
          <t>MSRSPV/22-23/20</t>
        </is>
      </c>
      <c r="G61" s="184" t="n">
        <v>1</v>
      </c>
      <c r="H61" s="184" t="n">
        <v>0</v>
      </c>
      <c r="I61" s="184" t="n">
        <v>1</v>
      </c>
    </row>
    <row r="62" ht="14.35" customHeight="1" s="66">
      <c r="A62" s="178" t="inlineStr">
        <is>
          <t>29AAECM2252R1ZX</t>
        </is>
      </c>
      <c r="B62" s="179" t="inlineStr">
        <is>
          <t>012023</t>
        </is>
      </c>
      <c r="C62" s="182" t="inlineStr">
        <is>
          <t>12</t>
        </is>
      </c>
      <c r="D62" s="183" t="inlineStr">
        <is>
          <t>Delivery Challan in case other than by way of supply (excluding at S no. 9 to 11)</t>
        </is>
      </c>
      <c r="E62" s="184" t="inlineStr">
        <is>
          <t>MSRRTN29F2300075</t>
        </is>
      </c>
      <c r="F62" s="184" t="inlineStr">
        <is>
          <t>MSRRTN29F2300078</t>
        </is>
      </c>
      <c r="G62" s="184" t="n">
        <v>4</v>
      </c>
      <c r="H62" s="184" t="n">
        <v>1</v>
      </c>
      <c r="I62" s="184" t="n">
        <v>3</v>
      </c>
    </row>
  </sheetData>
  <autoFilter ref="A1:S62"/>
  <pageMargins left="0.7" right="0.7" top="0.75" bottom="0.75" header="0.3" footer="0.3"/>
  <pageSetup orientation="portrait" paperSize="9"/>
</worksheet>
</file>

<file path=xl/worksheets/sheet5.xml><?xml version="1.0" encoding="utf-8"?>
<worksheet xmlns="http://schemas.openxmlformats.org/spreadsheetml/2006/main">
  <sheetPr filterMode="1">
    <outlinePr summaryBelow="1" summaryRight="1"/>
    <pageSetUpPr/>
  </sheetPr>
  <dimension ref="A1:CM17"/>
  <sheetViews>
    <sheetView workbookViewId="0">
      <selection activeCell="T2" sqref="T2:X6"/>
    </sheetView>
  </sheetViews>
  <sheetFormatPr baseColWidth="8" defaultRowHeight="12.7"/>
  <cols>
    <col width="19.19921875" bestFit="1" customWidth="1" style="66" min="1" max="1"/>
    <col width="16.59765625" bestFit="1" customWidth="1" style="66" min="3" max="3"/>
  </cols>
  <sheetData>
    <row r="1" ht="14.35" customFormat="1" customHeight="1" s="2">
      <c r="A1" s="230" t="inlineStr">
        <is>
          <t>trans doc no</t>
        </is>
      </c>
      <c r="B1" s="231" t="inlineStr">
        <is>
          <t xml:space="preserve">MS Entity </t>
        </is>
      </c>
      <c r="C1" s="231" t="inlineStr">
        <is>
          <t>EY Remarks</t>
        </is>
      </c>
      <c r="D1" s="230" t="inlineStr">
        <is>
          <t>manager email id</t>
        </is>
      </c>
      <c r="E1" s="230" t="inlineStr">
        <is>
          <t>requester email id</t>
        </is>
      </c>
      <c r="F1" s="230" t="inlineStr">
        <is>
          <t>Immediate manager</t>
        </is>
      </c>
      <c r="G1" s="230" t="inlineStr">
        <is>
          <t>validation status</t>
        </is>
      </c>
      <c r="H1" s="230" t="inlineStr">
        <is>
          <t>ewb remarks</t>
        </is>
      </c>
      <c r="I1" s="230" t="inlineStr">
        <is>
          <t>ewb status</t>
        </is>
      </c>
      <c r="J1" s="232" t="inlineStr">
        <is>
          <t>ewb no</t>
        </is>
      </c>
      <c r="K1" s="233" t="inlineStr">
        <is>
          <t>EWB mapping with DigiGST</t>
        </is>
      </c>
      <c r="L1" s="234" t="inlineStr">
        <is>
          <t>ewb date</t>
        </is>
      </c>
      <c r="M1" s="230" t="inlineStr">
        <is>
          <t>DC status</t>
        </is>
      </c>
      <c r="N1" s="230" t="inlineStr">
        <is>
          <t>mail send status</t>
        </is>
      </c>
      <c r="O1" s="230" t="inlineStr">
        <is>
          <t>input id</t>
        </is>
      </c>
      <c r="P1" s="230" t="inlineStr">
        <is>
          <t>DC Path</t>
        </is>
      </c>
      <c r="Q1" s="230" t="inlineStr">
        <is>
          <t>EWB Path</t>
        </is>
      </c>
      <c r="R1" s="230" t="inlineStr">
        <is>
          <t>Status</t>
        </is>
      </c>
      <c r="S1" s="230" t="inlineStr">
        <is>
          <t>Nature of Supplies</t>
        </is>
      </c>
      <c r="T1" s="230" t="inlineStr">
        <is>
          <t>UserDefinedField6</t>
        </is>
      </c>
      <c r="U1" s="230" t="inlineStr">
        <is>
          <t>UserDefinedField7</t>
        </is>
      </c>
      <c r="V1" s="230" t="inlineStr">
        <is>
          <t>UserDefinedField9</t>
        </is>
      </c>
      <c r="W1" s="230" t="inlineStr">
        <is>
          <t>Microsoft Entity</t>
        </is>
      </c>
      <c r="X1" s="230" t="inlineStr">
        <is>
          <t>Microsoft State</t>
        </is>
      </c>
      <c r="Y1" s="230" t="inlineStr">
        <is>
          <t>Microsoft Location</t>
        </is>
      </c>
      <c r="Z1" s="230" t="inlineStr">
        <is>
          <t>SupplierGSTIN</t>
        </is>
      </c>
      <c r="AA1" s="230" t="inlineStr">
        <is>
          <t>SupplierTradeName</t>
        </is>
      </c>
      <c r="AB1" s="230" t="inlineStr">
        <is>
          <t>SupplierAddress1</t>
        </is>
      </c>
      <c r="AC1" s="230" t="inlineStr">
        <is>
          <t>SupplierAddress2</t>
        </is>
      </c>
      <c r="AD1" s="230" t="inlineStr">
        <is>
          <t>SupplierPincode</t>
        </is>
      </c>
      <c r="AE1" s="230" t="inlineStr">
        <is>
          <t>SupplierLocation</t>
        </is>
      </c>
      <c r="AF1" s="230" t="inlineStr">
        <is>
          <t>SupplierStateCode</t>
        </is>
      </c>
      <c r="AG1" s="230" t="inlineStr">
        <is>
          <t>CustomerGSTIN</t>
        </is>
      </c>
      <c r="AH1" s="230" t="inlineStr">
        <is>
          <t>CustomerTradeName</t>
        </is>
      </c>
      <c r="AI1" s="230" t="inlineStr">
        <is>
          <t>CustomerAddress1</t>
        </is>
      </c>
      <c r="AJ1" s="230" t="inlineStr">
        <is>
          <t>CustomerAddress2</t>
        </is>
      </c>
      <c r="AK1" s="230" t="inlineStr">
        <is>
          <t>CustomerPincode</t>
        </is>
      </c>
      <c r="AL1" s="230" t="inlineStr">
        <is>
          <t>CustomerLocation</t>
        </is>
      </c>
      <c r="AM1" s="230" t="inlineStr">
        <is>
          <t>CustomerStateCode</t>
        </is>
      </c>
      <c r="AN1" s="230" t="inlineStr">
        <is>
          <t>ProductName</t>
        </is>
      </c>
      <c r="AO1" s="230" t="inlineStr">
        <is>
          <t>ProductDescription</t>
        </is>
      </c>
      <c r="AP1" s="230" t="inlineStr">
        <is>
          <t>HSN</t>
        </is>
      </c>
      <c r="AQ1" s="230" t="inlineStr">
        <is>
          <t>UQC</t>
        </is>
      </c>
      <c r="AR1" s="230" t="inlineStr">
        <is>
          <t>Quantity</t>
        </is>
      </c>
      <c r="AS1" s="230" t="inlineStr">
        <is>
          <t>ItemAssessableAmount</t>
        </is>
      </c>
      <c r="AT1" s="230" t="inlineStr">
        <is>
          <t>UserDefinedField2</t>
        </is>
      </c>
      <c r="AU1" s="230" t="inlineStr">
        <is>
          <t>UserDefinedField3</t>
        </is>
      </c>
      <c r="AV1" s="230" t="inlineStr">
        <is>
          <t>UserDefinedField4</t>
        </is>
      </c>
      <c r="AW1" s="230" t="inlineStr">
        <is>
          <t>TransporterID</t>
        </is>
      </c>
      <c r="AX1" s="230" t="inlineStr">
        <is>
          <t>TransporterName</t>
        </is>
      </c>
      <c r="AY1" s="230" t="inlineStr">
        <is>
          <t>TransportMode</t>
        </is>
      </c>
      <c r="AZ1" s="230" t="inlineStr">
        <is>
          <t>VehicleNo</t>
        </is>
      </c>
      <c r="BA1" s="230" t="inlineStr">
        <is>
          <t>VehicleType</t>
        </is>
      </c>
      <c r="BB1" s="230" t="inlineStr">
        <is>
          <t>UserDefinedField1</t>
        </is>
      </c>
      <c r="BC1" s="230" t="inlineStr">
        <is>
          <t>OtherSupplyTypeDescription</t>
        </is>
      </c>
      <c r="BD1" s="230" t="inlineStr">
        <is>
          <t>UserDefinedField5</t>
        </is>
      </c>
      <c r="BE1" s="230" t="inlineStr">
        <is>
          <t>IRN</t>
        </is>
      </c>
      <c r="BF1" s="230" t="inlineStr">
        <is>
          <t>IRNDate</t>
        </is>
      </c>
      <c r="BG1" s="230" t="inlineStr">
        <is>
          <t>DocCategory</t>
        </is>
      </c>
      <c r="BH1" s="230" t="inlineStr">
        <is>
          <t>DocumentType</t>
        </is>
      </c>
      <c r="BI1" s="230" t="inlineStr">
        <is>
          <t>DocumentNumber</t>
        </is>
      </c>
      <c r="BJ1" s="230" t="inlineStr">
        <is>
          <t>DocumentDate</t>
        </is>
      </c>
      <c r="BK1" s="230" t="inlineStr">
        <is>
          <t>DispatcherAddress1</t>
        </is>
      </c>
      <c r="BL1" s="230" t="inlineStr">
        <is>
          <t>DispatcherAddress2</t>
        </is>
      </c>
      <c r="BM1" s="230" t="inlineStr">
        <is>
          <t>DispatcherLocation</t>
        </is>
      </c>
      <c r="BN1" s="230" t="inlineStr">
        <is>
          <t>DispatcherPincode</t>
        </is>
      </c>
      <c r="BO1" s="230" t="inlineStr">
        <is>
          <t>DispatcherStateCode</t>
        </is>
      </c>
      <c r="BP1" s="230" t="inlineStr">
        <is>
          <t>ShipToAddress1</t>
        </is>
      </c>
      <c r="BQ1" s="230" t="inlineStr">
        <is>
          <t>ShipToAddress2</t>
        </is>
      </c>
      <c r="BR1" s="230" t="inlineStr">
        <is>
          <t>ShipToLocation</t>
        </is>
      </c>
      <c r="BS1" s="230" t="inlineStr">
        <is>
          <t>ShipToPincode</t>
        </is>
      </c>
      <c r="BT1" s="230" t="inlineStr">
        <is>
          <t>ShipToStateCode</t>
        </is>
      </c>
      <c r="BU1" s="230" t="inlineStr">
        <is>
          <t>IGSTRate</t>
        </is>
      </c>
      <c r="BV1" s="230" t="inlineStr">
        <is>
          <t>CGSTRate</t>
        </is>
      </c>
      <c r="BW1" s="230" t="inlineStr">
        <is>
          <t>SGSTRate</t>
        </is>
      </c>
      <c r="BX1" s="230" t="inlineStr">
        <is>
          <t>CessAdvaloremRate</t>
        </is>
      </c>
      <c r="BY1" s="230" t="inlineStr">
        <is>
          <t>CessSpecificRate</t>
        </is>
      </c>
      <c r="BZ1" s="230" t="inlineStr">
        <is>
          <t>InvoiceIGSTAmount</t>
        </is>
      </c>
      <c r="CA1" s="230" t="inlineStr">
        <is>
          <t>InvoiceCGSTAmount</t>
        </is>
      </c>
      <c r="CB1" s="230" t="inlineStr">
        <is>
          <t>InvoiceSGSTAmount</t>
        </is>
      </c>
      <c r="CC1" s="230" t="inlineStr">
        <is>
          <t>InvoiceCessAdvaloremAmount</t>
        </is>
      </c>
      <c r="CD1" s="230" t="inlineStr">
        <is>
          <t>InvoiceCessSpecificAmount</t>
        </is>
      </c>
      <c r="CE1" s="230" t="inlineStr">
        <is>
          <t>InvoiceValue</t>
        </is>
      </c>
      <c r="CF1" s="230" t="inlineStr">
        <is>
          <t>TransactionType</t>
        </is>
      </c>
      <c r="CG1" s="230" t="inlineStr">
        <is>
          <t>SubSupplyType</t>
        </is>
      </c>
      <c r="CH1" s="230" t="inlineStr">
        <is>
          <t>ItemSerialNumber</t>
        </is>
      </c>
      <c r="CI1" s="230" t="inlineStr">
        <is>
          <t>TransportDocNo</t>
        </is>
      </c>
      <c r="CJ1" s="230" t="inlineStr">
        <is>
          <t>TransportDocDate</t>
        </is>
      </c>
      <c r="CK1" s="230" t="inlineStr">
        <is>
          <t>Distance</t>
        </is>
      </c>
      <c r="CL1" s="230" t="inlineStr">
        <is>
          <t>UserDefinedField8</t>
        </is>
      </c>
      <c r="CM1" s="230" t="inlineStr">
        <is>
          <t>Validation</t>
        </is>
      </c>
    </row>
    <row r="2" customFormat="1" s="2">
      <c r="A2" s="117" t="inlineStr">
        <is>
          <t>MSRRTN29F2300075</t>
        </is>
      </c>
      <c r="B2" s="2" t="inlineStr">
        <is>
          <t>4.1 MSR - Bangalore</t>
        </is>
      </c>
      <c r="C2" s="2" t="inlineStr">
        <is>
          <t>Self generated</t>
        </is>
      </c>
      <c r="D2" s="2" t="inlineStr">
        <is>
          <t>v-pavanibhat@microsoft.com</t>
        </is>
      </c>
      <c r="E2" s="2" t="inlineStr">
        <is>
          <t>t-sjaiswal@microsoft.com</t>
        </is>
      </c>
      <c r="F2" s="2" t="inlineStr">
        <is>
          <t>harshasi@microsoft.com</t>
        </is>
      </c>
      <c r="G2" s="2" t="n">
        <v>1</v>
      </c>
      <c r="I2" s="2" t="inlineStr">
        <is>
          <t>TRUE</t>
        </is>
      </c>
      <c r="J2" s="117" t="inlineStr">
        <is>
          <t>181582904945</t>
        </is>
      </c>
      <c r="K2" s="2" t="inlineStr">
        <is>
          <t>181582904945</t>
        </is>
      </c>
      <c r="L2" s="2" t="inlineStr">
        <is>
          <t>Jan 11, 2023 5:23:00 PM</t>
        </is>
      </c>
      <c r="M2" s="2" t="inlineStr">
        <is>
          <t>TRUE</t>
        </is>
      </c>
      <c r="N2" s="235" t="b">
        <v>0</v>
      </c>
      <c r="O2" s="2" t="inlineStr">
        <is>
          <t>wfhsvcprod@microsoft.com_2023-01-11T11-43-45_1_Input_t-sjaiswal@microsoft.com_R14660.xlsx</t>
        </is>
      </c>
      <c r="P2" s="2" t="inlineStr">
        <is>
          <t>test-container/trans_DC/MSRRTN29F2300075_DC_R14660.pdf</t>
        </is>
      </c>
      <c r="Q2" s="2" t="inlineStr">
        <is>
          <t>test-container/trans_EWB/MSRRTN29F2300075_EWB_R14660.pdf</t>
        </is>
      </c>
      <c r="R2" s="2" t="inlineStr">
        <is>
          <t>pass</t>
        </is>
      </c>
      <c r="S2" s="2" t="inlineStr">
        <is>
          <t>Work from Home - Return movement</t>
        </is>
      </c>
      <c r="T2" s="2" t="inlineStr">
        <is>
          <t>t-sjaiswal@microsoft.com</t>
        </is>
      </c>
      <c r="U2" s="2" t="inlineStr">
        <is>
          <t>v-pavanibhat@microsoft.com</t>
        </is>
      </c>
      <c r="V2" s="2" t="inlineStr">
        <is>
          <t>harshasi@microsoft.com</t>
        </is>
      </c>
      <c r="W2" s="2" t="inlineStr">
        <is>
          <t>MSR</t>
        </is>
      </c>
      <c r="X2" s="2" t="inlineStr">
        <is>
          <t>Karnataka</t>
        </is>
      </c>
      <c r="Y2" s="2" t="inlineStr">
        <is>
          <t>Cosmo Lavele / Vigyan</t>
        </is>
      </c>
      <c r="Z2" s="2" t="inlineStr">
        <is>
          <t>URP</t>
        </is>
      </c>
      <c r="AA2" s="2" t="inlineStr">
        <is>
          <t>Shikhar Jaiswal</t>
        </is>
      </c>
      <c r="AB2" s="2" t="inlineStr">
        <is>
          <t>E-859, Chittaranjan Park</t>
        </is>
      </c>
      <c r="AC2" s="2" t="inlineStr">
        <is>
          <t>New Delhi - 110019</t>
        </is>
      </c>
      <c r="AD2" s="2" t="n">
        <v>110019</v>
      </c>
      <c r="AE2" s="2" t="inlineStr">
        <is>
          <t>Delhi</t>
        </is>
      </c>
      <c r="AF2" s="2" t="n">
        <v>7</v>
      </c>
      <c r="AG2" s="2" t="inlineStr">
        <is>
          <t>29AAECM2252R1ZX</t>
        </is>
      </c>
      <c r="AH2" s="2" t="inlineStr">
        <is>
          <t>Microsoft Research Lab India Private Limited</t>
        </is>
      </c>
      <c r="AI2" s="2" t="inlineStr">
        <is>
          <t>#No 9, Cosmo Lavelle Ground And First Floor,</t>
        </is>
      </c>
      <c r="AJ2" s="2" t="inlineStr">
        <is>
          <t>Richmond Circle, Residency Road, Bangalore</t>
        </is>
      </c>
      <c r="AK2" s="2" t="n">
        <v>560025</v>
      </c>
      <c r="AL2" s="2" t="inlineStr">
        <is>
          <t>Karnataka</t>
        </is>
      </c>
      <c r="AM2" s="2" t="n">
        <v>29</v>
      </c>
      <c r="AN2" s="2" t="inlineStr">
        <is>
          <t>Laptop</t>
        </is>
      </c>
      <c r="AO2" s="2" t="inlineStr">
        <is>
          <t>Thinkpad X1 Yoga 2nd Gen</t>
        </is>
      </c>
      <c r="AP2" s="2" t="n">
        <v>84713010</v>
      </c>
      <c r="AQ2" s="2" t="inlineStr">
        <is>
          <t>NOS</t>
        </is>
      </c>
      <c r="AR2" s="2" t="n">
        <v>1</v>
      </c>
      <c r="AS2" s="2" t="n">
        <v>136853.94</v>
      </c>
      <c r="AT2" s="2" t="n">
        <v>7620509</v>
      </c>
      <c r="AU2" s="2" t="inlineStr">
        <is>
          <t>R90QQKCM</t>
        </is>
      </c>
      <c r="AV2" s="2" t="n">
        <v>98452564</v>
      </c>
      <c r="AW2" s="2" t="inlineStr">
        <is>
          <t>29AAACL9533A1ZN</t>
        </is>
      </c>
      <c r="AX2" s="2" t="inlineStr">
        <is>
          <t>LESCONCIERGES</t>
        </is>
      </c>
      <c r="BB2" s="2" t="n">
        <v>9560266377</v>
      </c>
      <c r="BC2" s="2" t="inlineStr">
        <is>
          <t>Work From Home</t>
        </is>
      </c>
      <c r="BG2" s="2" t="inlineStr">
        <is>
          <t>REG</t>
        </is>
      </c>
      <c r="BH2" s="2" t="inlineStr">
        <is>
          <t>DLC</t>
        </is>
      </c>
      <c r="BI2" s="2" t="inlineStr">
        <is>
          <t>MSRRTN29F2300075</t>
        </is>
      </c>
      <c r="BJ2" s="2" t="inlineStr">
        <is>
          <t>11-01-2023</t>
        </is>
      </c>
      <c r="BU2" s="2" t="n">
        <v>0</v>
      </c>
      <c r="BV2" s="2" t="n">
        <v>0</v>
      </c>
      <c r="BW2" s="2" t="n">
        <v>0</v>
      </c>
      <c r="BX2" s="2" t="n">
        <v>0</v>
      </c>
      <c r="BY2" s="2" t="n">
        <v>0</v>
      </c>
      <c r="BZ2" s="2" t="n">
        <v>0</v>
      </c>
      <c r="CA2" s="2" t="n">
        <v>0</v>
      </c>
      <c r="CB2" s="2" t="n">
        <v>0</v>
      </c>
      <c r="CC2" s="2" t="n">
        <v>0</v>
      </c>
      <c r="CD2" s="2" t="n">
        <v>0</v>
      </c>
      <c r="CE2" s="2" t="n">
        <v>136853.94</v>
      </c>
      <c r="CF2" s="2" t="inlineStr">
        <is>
          <t>I</t>
        </is>
      </c>
      <c r="CG2" s="2" t="inlineStr">
        <is>
          <t>OTH</t>
        </is>
      </c>
      <c r="CH2" s="2" t="n">
        <v>1</v>
      </c>
      <c r="CL2" s="2" t="inlineStr">
        <is>
          <t>R14660</t>
        </is>
      </c>
      <c r="CM2" s="2" t="n">
        <v>1</v>
      </c>
    </row>
    <row r="3" customFormat="1" s="2">
      <c r="A3" s="117" t="inlineStr">
        <is>
          <t>MSRRTN29F2300076</t>
        </is>
      </c>
      <c r="B3" s="2" t="inlineStr">
        <is>
          <t>4.1 MSR - Bangalore</t>
        </is>
      </c>
      <c r="C3" s="2" t="inlineStr">
        <is>
          <t>Cancelled</t>
        </is>
      </c>
      <c r="D3" s="2" t="inlineStr">
        <is>
          <t>rashmiky@microsoft.com</t>
        </is>
      </c>
      <c r="E3" s="2" t="inlineStr">
        <is>
          <t>visesha@microsoft.com</t>
        </is>
      </c>
      <c r="F3" s="2" t="inlineStr">
        <is>
          <t>sriram@microsoft.com</t>
        </is>
      </c>
      <c r="G3" s="2" t="n">
        <v>1</v>
      </c>
      <c r="H3" s="2" t="inlineStr">
        <is>
          <t>ItemAssessable Amount is 0</t>
        </is>
      </c>
      <c r="I3" s="2" t="inlineStr">
        <is>
          <t>NO</t>
        </is>
      </c>
      <c r="M3" s="2" t="inlineStr">
        <is>
          <t>NO</t>
        </is>
      </c>
      <c r="N3" s="235" t="b">
        <v>0</v>
      </c>
      <c r="O3" s="2" t="inlineStr">
        <is>
          <t>wfhsvcprod@microsoft.com_2023-01-16T04-51-22_1_Input_visesha@microsoft.com_R14806.xlsx</t>
        </is>
      </c>
      <c r="R3" s="2" t="inlineStr">
        <is>
          <t>FALSE</t>
        </is>
      </c>
      <c r="S3" s="2" t="inlineStr">
        <is>
          <t>Work from Home - Return movement</t>
        </is>
      </c>
      <c r="T3" s="2" t="inlineStr">
        <is>
          <t>visesha@microsoft.com</t>
        </is>
      </c>
      <c r="U3" s="2" t="inlineStr">
        <is>
          <t>rashmiky@microsoft.com</t>
        </is>
      </c>
      <c r="W3" s="2" t="inlineStr">
        <is>
          <t>MSR</t>
        </is>
      </c>
      <c r="X3" s="2" t="inlineStr">
        <is>
          <t>Karnataka</t>
        </is>
      </c>
      <c r="Y3" s="2" t="inlineStr">
        <is>
          <t>Cosmo Lavele / Vigyan</t>
        </is>
      </c>
      <c r="Z3" s="2" t="inlineStr">
        <is>
          <t>URP</t>
        </is>
      </c>
      <c r="AA3" s="2" t="inlineStr">
        <is>
          <t>Vivek Seshadri</t>
        </is>
      </c>
      <c r="AB3" s="2" t="inlineStr">
        <is>
          <t>Bungalow 19, Kubera Bahar Bungalow Society</t>
        </is>
      </c>
      <c r="AC3" s="2" t="inlineStr">
        <is>
          <t>Baner Pashan Link Road</t>
        </is>
      </c>
      <c r="AD3" s="2" t="n">
        <v>411021</v>
      </c>
      <c r="AE3" s="2" t="inlineStr">
        <is>
          <t>Maharastra</t>
        </is>
      </c>
      <c r="AF3" s="2" t="n">
        <v>27</v>
      </c>
      <c r="AG3" s="2" t="inlineStr">
        <is>
          <t>29AAECM2252R1ZX</t>
        </is>
      </c>
      <c r="AH3" s="2" t="inlineStr">
        <is>
          <t>Microsoft Research Lab India Private Limited</t>
        </is>
      </c>
      <c r="AI3" s="2" t="inlineStr">
        <is>
          <t>#No 9, Cosmo Lavelle Ground And First Floor,</t>
        </is>
      </c>
      <c r="AJ3" s="2" t="inlineStr">
        <is>
          <t>Richmond Circle, Residency Road, Bangalore</t>
        </is>
      </c>
      <c r="AK3" s="2" t="n">
        <v>560025</v>
      </c>
      <c r="AL3" s="2" t="inlineStr">
        <is>
          <t>Karnataka</t>
        </is>
      </c>
      <c r="AM3" s="2" t="n">
        <v>29</v>
      </c>
      <c r="AN3" s="2" t="inlineStr">
        <is>
          <t>Testing Device</t>
        </is>
      </c>
      <c r="AO3" s="2" t="inlineStr">
        <is>
          <t>GALAXY J2 CORE</t>
        </is>
      </c>
      <c r="AP3" s="2" t="n">
        <v>85171300</v>
      </c>
      <c r="AQ3" s="2" t="inlineStr">
        <is>
          <t>NOS</t>
        </is>
      </c>
      <c r="AR3" s="2" t="n">
        <v>1</v>
      </c>
      <c r="AS3" s="2" t="n">
        <v>0</v>
      </c>
      <c r="AT3" s="2" t="inlineStr">
        <is>
          <t>E807051</t>
        </is>
      </c>
      <c r="AU3" s="2" t="inlineStr">
        <is>
          <t>RZ8N706JQTX</t>
        </is>
      </c>
      <c r="AV3" s="2" t="n">
        <v>99404889</v>
      </c>
      <c r="AW3" s="2" t="inlineStr">
        <is>
          <t>29AAACL9533A1ZN</t>
        </is>
      </c>
      <c r="AX3" s="2" t="inlineStr">
        <is>
          <t>LESCONCIERGES</t>
        </is>
      </c>
      <c r="BB3" s="2" t="n">
        <v>9482393817</v>
      </c>
      <c r="BC3" s="2" t="inlineStr">
        <is>
          <t>Work From Home</t>
        </is>
      </c>
      <c r="BG3" s="2" t="inlineStr">
        <is>
          <t>REG</t>
        </is>
      </c>
      <c r="BH3" s="2" t="inlineStr">
        <is>
          <t>DLC</t>
        </is>
      </c>
      <c r="BI3" s="2" t="inlineStr">
        <is>
          <t>MSRRTN29F2300076</t>
        </is>
      </c>
      <c r="BJ3" s="2" t="inlineStr">
        <is>
          <t>16-01-2023</t>
        </is>
      </c>
      <c r="BU3" s="2" t="n">
        <v>0</v>
      </c>
      <c r="BV3" s="2" t="n">
        <v>0</v>
      </c>
      <c r="BW3" s="2" t="n">
        <v>0</v>
      </c>
      <c r="BX3" s="2" t="n">
        <v>0</v>
      </c>
      <c r="BY3" s="2" t="n">
        <v>0</v>
      </c>
      <c r="BZ3" s="2" t="n">
        <v>0</v>
      </c>
      <c r="CA3" s="2" t="n">
        <v>0</v>
      </c>
      <c r="CB3" s="2" t="n">
        <v>0</v>
      </c>
      <c r="CC3" s="2" t="n">
        <v>0</v>
      </c>
      <c r="CD3" s="2" t="n">
        <v>0</v>
      </c>
      <c r="CE3" s="2" t="n">
        <v>0</v>
      </c>
      <c r="CF3" s="2" t="inlineStr">
        <is>
          <t>I</t>
        </is>
      </c>
      <c r="CG3" s="2" t="inlineStr">
        <is>
          <t>OTH</t>
        </is>
      </c>
      <c r="CH3" s="2" t="n">
        <v>1</v>
      </c>
      <c r="CL3" s="2" t="inlineStr">
        <is>
          <t>R14806</t>
        </is>
      </c>
      <c r="CM3" s="2" t="n">
        <v>1</v>
      </c>
    </row>
    <row r="4" hidden="1" customFormat="1" s="2">
      <c r="A4" s="117" t="inlineStr">
        <is>
          <t>MSRRTN29F2300076</t>
        </is>
      </c>
      <c r="B4" s="2" t="inlineStr">
        <is>
          <t>4.1 MSR - Bangalore</t>
        </is>
      </c>
      <c r="C4" s="2" t="inlineStr">
        <is>
          <t>Cancelled</t>
        </is>
      </c>
      <c r="D4" s="2" t="inlineStr">
        <is>
          <t>rashmiky@microsoft.com</t>
        </is>
      </c>
      <c r="E4" s="2" t="inlineStr">
        <is>
          <t>visesha@microsoft.com</t>
        </is>
      </c>
      <c r="F4" s="2" t="inlineStr">
        <is>
          <t>sriram@microsoft.com</t>
        </is>
      </c>
      <c r="G4" s="2" t="n">
        <v>1</v>
      </c>
      <c r="H4" s="2" t="inlineStr">
        <is>
          <t>ItemAssessable Amount is 0</t>
        </is>
      </c>
      <c r="I4" s="2" t="inlineStr">
        <is>
          <t>NO</t>
        </is>
      </c>
      <c r="M4" s="2" t="inlineStr">
        <is>
          <t>NO</t>
        </is>
      </c>
      <c r="N4" s="235" t="b">
        <v>0</v>
      </c>
      <c r="O4" s="2" t="inlineStr">
        <is>
          <t>wfhsvcprod@microsoft.com_2023-01-16T04-51-22_1_Input_visesha@microsoft.com_R14806.xlsx</t>
        </is>
      </c>
      <c r="R4" s="2" t="inlineStr">
        <is>
          <t>FALSE</t>
        </is>
      </c>
      <c r="S4" s="2" t="inlineStr">
        <is>
          <t>Continuation of Multiple line items</t>
        </is>
      </c>
      <c r="T4" s="2" t="inlineStr">
        <is>
          <t>visesha@microsoft.com</t>
        </is>
      </c>
      <c r="U4" s="2" t="inlineStr">
        <is>
          <t>rashmiky@microsoft.com</t>
        </is>
      </c>
      <c r="W4" s="2" t="inlineStr">
        <is>
          <t>MSR</t>
        </is>
      </c>
      <c r="X4" s="2" t="inlineStr">
        <is>
          <t>Karnataka</t>
        </is>
      </c>
      <c r="Y4" s="2" t="inlineStr">
        <is>
          <t>Cosmo Lavele / Vigyan</t>
        </is>
      </c>
      <c r="Z4" s="2" t="inlineStr">
        <is>
          <t>URP</t>
        </is>
      </c>
      <c r="AA4" s="2" t="inlineStr">
        <is>
          <t>Vivek Seshadri</t>
        </is>
      </c>
      <c r="AB4" s="2" t="inlineStr">
        <is>
          <t>Bungalow 19, Kubera Bahar Bungalow Society</t>
        </is>
      </c>
      <c r="AC4" s="2" t="inlineStr">
        <is>
          <t>Baner Pashan Link Road</t>
        </is>
      </c>
      <c r="AD4" s="2" t="n">
        <v>411021</v>
      </c>
      <c r="AE4" s="2" t="inlineStr">
        <is>
          <t>Maharastra</t>
        </is>
      </c>
      <c r="AF4" s="2" t="n">
        <v>27</v>
      </c>
      <c r="AG4" s="2" t="inlineStr">
        <is>
          <t>29AAECM2252R1ZX</t>
        </is>
      </c>
      <c r="AH4" s="2" t="inlineStr">
        <is>
          <t>Microsoft Research Lab India Private Limited</t>
        </is>
      </c>
      <c r="AI4" s="2" t="inlineStr">
        <is>
          <t>#No 9, Cosmo Lavelle Ground And First Floor,</t>
        </is>
      </c>
      <c r="AJ4" s="2" t="inlineStr">
        <is>
          <t>Richmond Circle, Residency Road, Bangalore</t>
        </is>
      </c>
      <c r="AK4" s="2" t="n">
        <v>560025</v>
      </c>
      <c r="AL4" s="2" t="inlineStr">
        <is>
          <t>Karnataka</t>
        </is>
      </c>
      <c r="AM4" s="2" t="n">
        <v>29</v>
      </c>
      <c r="AN4" s="2" t="inlineStr">
        <is>
          <t>Testing Device</t>
        </is>
      </c>
      <c r="AO4" s="2" t="inlineStr">
        <is>
          <t>GALAXY J2 CORE</t>
        </is>
      </c>
      <c r="AP4" s="2" t="n">
        <v>85171300</v>
      </c>
      <c r="AQ4" s="2" t="inlineStr">
        <is>
          <t>NOS</t>
        </is>
      </c>
      <c r="AR4" s="2" t="n">
        <v>1</v>
      </c>
      <c r="AS4" s="2" t="n">
        <v>0</v>
      </c>
      <c r="AT4" s="2" t="inlineStr">
        <is>
          <t>E807056</t>
        </is>
      </c>
      <c r="AU4" s="2" t="inlineStr">
        <is>
          <t>RZ8N706JQMZ</t>
        </is>
      </c>
      <c r="AV4" s="2" t="n">
        <v>99404889</v>
      </c>
      <c r="AW4" s="2" t="inlineStr">
        <is>
          <t>29AAACL9533A1ZN</t>
        </is>
      </c>
      <c r="AX4" s="2" t="inlineStr">
        <is>
          <t>LESCONCIERGES</t>
        </is>
      </c>
      <c r="BB4" s="2" t="n">
        <v>9482393817</v>
      </c>
      <c r="BC4" s="2" t="inlineStr">
        <is>
          <t>Work From Home</t>
        </is>
      </c>
      <c r="BG4" s="2" t="inlineStr">
        <is>
          <t>REG</t>
        </is>
      </c>
      <c r="BH4" s="2" t="inlineStr">
        <is>
          <t>DLC</t>
        </is>
      </c>
      <c r="BI4" s="2" t="inlineStr">
        <is>
          <t>MSRRTN29F2300076</t>
        </is>
      </c>
      <c r="BJ4" s="2" t="inlineStr">
        <is>
          <t>16-01-2023</t>
        </is>
      </c>
      <c r="BU4" s="2" t="n">
        <v>0</v>
      </c>
      <c r="BV4" s="2" t="n">
        <v>0</v>
      </c>
      <c r="BW4" s="2" t="n">
        <v>0</v>
      </c>
      <c r="BX4" s="2" t="n">
        <v>0</v>
      </c>
      <c r="BY4" s="2" t="n">
        <v>0</v>
      </c>
      <c r="BZ4" s="2" t="n">
        <v>0</v>
      </c>
      <c r="CA4" s="2" t="n">
        <v>0</v>
      </c>
      <c r="CB4" s="2" t="n">
        <v>0</v>
      </c>
      <c r="CC4" s="2" t="n">
        <v>0</v>
      </c>
      <c r="CD4" s="2" t="n">
        <v>0</v>
      </c>
      <c r="CE4" s="2" t="n">
        <v>0</v>
      </c>
      <c r="CF4" s="2" t="inlineStr">
        <is>
          <t>I</t>
        </is>
      </c>
      <c r="CG4" s="2" t="inlineStr">
        <is>
          <t>OTH</t>
        </is>
      </c>
      <c r="CH4" s="2" t="n">
        <v>2</v>
      </c>
      <c r="CL4" s="2" t="inlineStr">
        <is>
          <t>R14806</t>
        </is>
      </c>
      <c r="CM4" s="2" t="n">
        <v>1</v>
      </c>
    </row>
    <row r="5" hidden="1" customFormat="1" s="2">
      <c r="A5" s="117" t="inlineStr">
        <is>
          <t>MSRRTN29F2300076</t>
        </is>
      </c>
      <c r="B5" s="2" t="inlineStr">
        <is>
          <t>4.1 MSR - Bangalore</t>
        </is>
      </c>
      <c r="C5" s="2" t="inlineStr">
        <is>
          <t>Cancelled</t>
        </is>
      </c>
      <c r="D5" s="2" t="inlineStr">
        <is>
          <t>rashmiky@microsoft.com</t>
        </is>
      </c>
      <c r="E5" s="2" t="inlineStr">
        <is>
          <t>visesha@microsoft.com</t>
        </is>
      </c>
      <c r="F5" s="2" t="inlineStr">
        <is>
          <t>sriram@microsoft.com</t>
        </is>
      </c>
      <c r="G5" s="2" t="n">
        <v>1</v>
      </c>
      <c r="H5" s="2" t="inlineStr">
        <is>
          <t>ItemAssessable Amount is 0</t>
        </is>
      </c>
      <c r="I5" s="2" t="inlineStr">
        <is>
          <t>NO</t>
        </is>
      </c>
      <c r="M5" s="2" t="inlineStr">
        <is>
          <t>NO</t>
        </is>
      </c>
      <c r="N5" s="235" t="b">
        <v>0</v>
      </c>
      <c r="O5" s="2" t="inlineStr">
        <is>
          <t>wfhsvcprod@microsoft.com_2023-01-16T04-51-22_1_Input_visesha@microsoft.com_R14806.xlsx</t>
        </is>
      </c>
      <c r="R5" s="2" t="inlineStr">
        <is>
          <t>FALSE</t>
        </is>
      </c>
      <c r="S5" s="2" t="inlineStr">
        <is>
          <t>Continuation of Multiple line items</t>
        </is>
      </c>
      <c r="T5" s="2" t="inlineStr">
        <is>
          <t>visesha@microsoft.com</t>
        </is>
      </c>
      <c r="U5" s="2" t="inlineStr">
        <is>
          <t>rashmiky@microsoft.com</t>
        </is>
      </c>
      <c r="W5" s="2" t="inlineStr">
        <is>
          <t>MSR</t>
        </is>
      </c>
      <c r="X5" s="2" t="inlineStr">
        <is>
          <t>Karnataka</t>
        </is>
      </c>
      <c r="Y5" s="2" t="inlineStr">
        <is>
          <t>Cosmo Lavele / Vigyan</t>
        </is>
      </c>
      <c r="Z5" s="2" t="inlineStr">
        <is>
          <t>URP</t>
        </is>
      </c>
      <c r="AA5" s="2" t="inlineStr">
        <is>
          <t>Vivek Seshadri</t>
        </is>
      </c>
      <c r="AB5" s="2" t="inlineStr">
        <is>
          <t>Bungalow 19, Kubera Bahar Bungalow Society</t>
        </is>
      </c>
      <c r="AC5" s="2" t="inlineStr">
        <is>
          <t>Baner Pashan Link Road</t>
        </is>
      </c>
      <c r="AD5" s="2" t="n">
        <v>411021</v>
      </c>
      <c r="AE5" s="2" t="inlineStr">
        <is>
          <t>Maharastra</t>
        </is>
      </c>
      <c r="AF5" s="2" t="n">
        <v>27</v>
      </c>
      <c r="AG5" s="2" t="inlineStr">
        <is>
          <t>29AAECM2252R1ZX</t>
        </is>
      </c>
      <c r="AH5" s="2" t="inlineStr">
        <is>
          <t>Microsoft Research Lab India Private Limited</t>
        </is>
      </c>
      <c r="AI5" s="2" t="inlineStr">
        <is>
          <t>#No 9, Cosmo Lavelle Ground And First Floor,</t>
        </is>
      </c>
      <c r="AJ5" s="2" t="inlineStr">
        <is>
          <t>Richmond Circle, Residency Road, Bangalore</t>
        </is>
      </c>
      <c r="AK5" s="2" t="n">
        <v>560025</v>
      </c>
      <c r="AL5" s="2" t="inlineStr">
        <is>
          <t>Karnataka</t>
        </is>
      </c>
      <c r="AM5" s="2" t="n">
        <v>29</v>
      </c>
      <c r="AN5" s="2" t="inlineStr">
        <is>
          <t>Testing Device</t>
        </is>
      </c>
      <c r="AO5" s="2" t="inlineStr">
        <is>
          <t>GALAXY J2 CORE</t>
        </is>
      </c>
      <c r="AP5" s="2" t="n">
        <v>85171300</v>
      </c>
      <c r="AQ5" s="2" t="inlineStr">
        <is>
          <t>NOS</t>
        </is>
      </c>
      <c r="AR5" s="2" t="n">
        <v>1</v>
      </c>
      <c r="AS5" s="2" t="n">
        <v>0</v>
      </c>
      <c r="AT5" s="2" t="inlineStr">
        <is>
          <t>E807047</t>
        </is>
      </c>
      <c r="AU5" s="2" t="inlineStr">
        <is>
          <t>RZ8N706JFYL</t>
        </is>
      </c>
      <c r="AV5" s="2" t="n">
        <v>99404889</v>
      </c>
      <c r="AW5" s="2" t="inlineStr">
        <is>
          <t>29AAACL9533A1ZN</t>
        </is>
      </c>
      <c r="AX5" s="2" t="inlineStr">
        <is>
          <t>LESCONCIERGES</t>
        </is>
      </c>
      <c r="BB5" s="2" t="n">
        <v>9482393817</v>
      </c>
      <c r="BC5" s="2" t="inlineStr">
        <is>
          <t>Work From Home</t>
        </is>
      </c>
      <c r="BG5" s="2" t="inlineStr">
        <is>
          <t>REG</t>
        </is>
      </c>
      <c r="BH5" s="2" t="inlineStr">
        <is>
          <t>DLC</t>
        </is>
      </c>
      <c r="BI5" s="2" t="inlineStr">
        <is>
          <t>MSRRTN29F2300076</t>
        </is>
      </c>
      <c r="BJ5" s="2" t="inlineStr">
        <is>
          <t>16-01-2023</t>
        </is>
      </c>
      <c r="BU5" s="2" t="n">
        <v>0</v>
      </c>
      <c r="BV5" s="2" t="n">
        <v>0</v>
      </c>
      <c r="BW5" s="2" t="n">
        <v>0</v>
      </c>
      <c r="BX5" s="2" t="n">
        <v>0</v>
      </c>
      <c r="BY5" s="2" t="n">
        <v>0</v>
      </c>
      <c r="BZ5" s="2" t="n">
        <v>0</v>
      </c>
      <c r="CA5" s="2" t="n">
        <v>0</v>
      </c>
      <c r="CB5" s="2" t="n">
        <v>0</v>
      </c>
      <c r="CC5" s="2" t="n">
        <v>0</v>
      </c>
      <c r="CD5" s="2" t="n">
        <v>0</v>
      </c>
      <c r="CE5" s="2" t="n">
        <v>0</v>
      </c>
      <c r="CF5" s="2" t="inlineStr">
        <is>
          <t>I</t>
        </is>
      </c>
      <c r="CG5" s="2" t="inlineStr">
        <is>
          <t>OTH</t>
        </is>
      </c>
      <c r="CH5" s="2" t="n">
        <v>3</v>
      </c>
      <c r="CL5" s="2" t="inlineStr">
        <is>
          <t>R14806</t>
        </is>
      </c>
      <c r="CM5" s="2" t="n">
        <v>1</v>
      </c>
    </row>
    <row r="6" hidden="1" customFormat="1" s="2">
      <c r="A6" s="117" t="inlineStr">
        <is>
          <t>MSRRTN29F2300076</t>
        </is>
      </c>
      <c r="B6" s="2" t="inlineStr">
        <is>
          <t>4.1 MSR - Bangalore</t>
        </is>
      </c>
      <c r="C6" s="2" t="inlineStr">
        <is>
          <t>Cancelled</t>
        </is>
      </c>
      <c r="D6" s="2" t="inlineStr">
        <is>
          <t>rashmiky@microsoft.com</t>
        </is>
      </c>
      <c r="E6" s="2" t="inlineStr">
        <is>
          <t>visesha@microsoft.com</t>
        </is>
      </c>
      <c r="F6" s="2" t="inlineStr">
        <is>
          <t>sriram@microsoft.com</t>
        </is>
      </c>
      <c r="G6" s="2" t="n">
        <v>1</v>
      </c>
      <c r="H6" s="2" t="inlineStr">
        <is>
          <t>ItemAssessable Amount is 0</t>
        </is>
      </c>
      <c r="I6" s="2" t="inlineStr">
        <is>
          <t>NO</t>
        </is>
      </c>
      <c r="M6" s="2" t="inlineStr">
        <is>
          <t>NO</t>
        </is>
      </c>
      <c r="N6" s="235" t="b">
        <v>0</v>
      </c>
      <c r="O6" s="2" t="inlineStr">
        <is>
          <t>wfhsvcprod@microsoft.com_2023-01-16T04-51-22_1_Input_visesha@microsoft.com_R14806.xlsx</t>
        </is>
      </c>
      <c r="R6" s="2" t="inlineStr">
        <is>
          <t>FALSE</t>
        </is>
      </c>
      <c r="S6" s="2" t="inlineStr">
        <is>
          <t>Continuation of Multiple line items</t>
        </is>
      </c>
      <c r="T6" s="2" t="inlineStr">
        <is>
          <t>visesha@microsoft.com</t>
        </is>
      </c>
      <c r="U6" s="2" t="inlineStr">
        <is>
          <t>rashmiky@microsoft.com</t>
        </is>
      </c>
      <c r="W6" s="2" t="inlineStr">
        <is>
          <t>MSR</t>
        </is>
      </c>
      <c r="X6" s="2" t="inlineStr">
        <is>
          <t>Karnataka</t>
        </is>
      </c>
      <c r="Y6" s="2" t="inlineStr">
        <is>
          <t>Cosmo Lavele / Vigyan</t>
        </is>
      </c>
      <c r="Z6" s="2" t="inlineStr">
        <is>
          <t>URP</t>
        </is>
      </c>
      <c r="AA6" s="2" t="inlineStr">
        <is>
          <t>Vivek Seshadri</t>
        </is>
      </c>
      <c r="AB6" s="2" t="inlineStr">
        <is>
          <t>Bungalow 19, Kubera Bahar Bungalow Society</t>
        </is>
      </c>
      <c r="AC6" s="2" t="inlineStr">
        <is>
          <t>Baner Pashan Link Road</t>
        </is>
      </c>
      <c r="AD6" s="2" t="n">
        <v>411021</v>
      </c>
      <c r="AE6" s="2" t="inlineStr">
        <is>
          <t>Maharastra</t>
        </is>
      </c>
      <c r="AF6" s="2" t="n">
        <v>27</v>
      </c>
      <c r="AG6" s="2" t="inlineStr">
        <is>
          <t>29AAECM2252R1ZX</t>
        </is>
      </c>
      <c r="AH6" s="2" t="inlineStr">
        <is>
          <t>Microsoft Research Lab India Private Limited</t>
        </is>
      </c>
      <c r="AI6" s="2" t="inlineStr">
        <is>
          <t>#No 9, Cosmo Lavelle Ground And First Floor,</t>
        </is>
      </c>
      <c r="AJ6" s="2" t="inlineStr">
        <is>
          <t>Richmond Circle, Residency Road, Bangalore</t>
        </is>
      </c>
      <c r="AK6" s="2" t="n">
        <v>560025</v>
      </c>
      <c r="AL6" s="2" t="inlineStr">
        <is>
          <t>Karnataka</t>
        </is>
      </c>
      <c r="AM6" s="2" t="n">
        <v>29</v>
      </c>
      <c r="AN6" s="2" t="inlineStr">
        <is>
          <t>Testing Device</t>
        </is>
      </c>
      <c r="AO6" s="2" t="inlineStr">
        <is>
          <t>GALAXY J2 CORE</t>
        </is>
      </c>
      <c r="AP6" s="2" t="n">
        <v>85171300</v>
      </c>
      <c r="AQ6" s="2" t="inlineStr">
        <is>
          <t>NOS</t>
        </is>
      </c>
      <c r="AR6" s="2" t="n">
        <v>1</v>
      </c>
      <c r="AS6" s="2" t="n">
        <v>0</v>
      </c>
      <c r="AT6" s="2" t="inlineStr">
        <is>
          <t>E807045</t>
        </is>
      </c>
      <c r="AU6" s="2" t="inlineStr">
        <is>
          <t>RZ8N706JQZN</t>
        </is>
      </c>
      <c r="AV6" s="2" t="n">
        <v>99404889</v>
      </c>
      <c r="AW6" s="2" t="inlineStr">
        <is>
          <t>29AAACL9533A1ZN</t>
        </is>
      </c>
      <c r="AX6" s="2" t="inlineStr">
        <is>
          <t>LESCONCIERGES</t>
        </is>
      </c>
      <c r="BB6" s="2" t="n">
        <v>9482393817</v>
      </c>
      <c r="BC6" s="2" t="inlineStr">
        <is>
          <t>Work From Home</t>
        </is>
      </c>
      <c r="BG6" s="2" t="inlineStr">
        <is>
          <t>REG</t>
        </is>
      </c>
      <c r="BH6" s="2" t="inlineStr">
        <is>
          <t>DLC</t>
        </is>
      </c>
      <c r="BI6" s="2" t="inlineStr">
        <is>
          <t>MSRRTN29F2300076</t>
        </is>
      </c>
      <c r="BJ6" s="2" t="inlineStr">
        <is>
          <t>16-01-2023</t>
        </is>
      </c>
      <c r="BU6" s="2" t="n">
        <v>0</v>
      </c>
      <c r="BV6" s="2" t="n">
        <v>0</v>
      </c>
      <c r="BW6" s="2" t="n">
        <v>0</v>
      </c>
      <c r="BX6" s="2" t="n">
        <v>0</v>
      </c>
      <c r="BY6" s="2" t="n">
        <v>0</v>
      </c>
      <c r="BZ6" s="2" t="n">
        <v>0</v>
      </c>
      <c r="CA6" s="2" t="n">
        <v>0</v>
      </c>
      <c r="CB6" s="2" t="n">
        <v>0</v>
      </c>
      <c r="CC6" s="2" t="n">
        <v>0</v>
      </c>
      <c r="CD6" s="2" t="n">
        <v>0</v>
      </c>
      <c r="CE6" s="2" t="n">
        <v>0</v>
      </c>
      <c r="CF6" s="2" t="inlineStr">
        <is>
          <t>I</t>
        </is>
      </c>
      <c r="CG6" s="2" t="inlineStr">
        <is>
          <t>OTH</t>
        </is>
      </c>
      <c r="CH6" s="2" t="n">
        <v>4</v>
      </c>
      <c r="CL6" s="2" t="inlineStr">
        <is>
          <t>R14806</t>
        </is>
      </c>
      <c r="CM6" s="2" t="n">
        <v>1</v>
      </c>
    </row>
    <row r="7" hidden="1" customFormat="1" s="2">
      <c r="A7" s="117" t="inlineStr">
        <is>
          <t>MSRRTN29F2300076</t>
        </is>
      </c>
      <c r="B7" s="2" t="inlineStr">
        <is>
          <t>4.1 MSR - Bangalore</t>
        </is>
      </c>
      <c r="C7" s="2" t="inlineStr">
        <is>
          <t>Cancelled</t>
        </is>
      </c>
      <c r="D7" s="2" t="inlineStr">
        <is>
          <t>rashmiky@microsoft.com</t>
        </is>
      </c>
      <c r="E7" s="2" t="inlineStr">
        <is>
          <t>visesha@microsoft.com</t>
        </is>
      </c>
      <c r="F7" s="2" t="inlineStr">
        <is>
          <t>sriram@microsoft.com</t>
        </is>
      </c>
      <c r="G7" s="2" t="n">
        <v>1</v>
      </c>
      <c r="H7" s="2" t="inlineStr">
        <is>
          <t>ItemAssessable Amount is 0</t>
        </is>
      </c>
      <c r="I7" s="2" t="inlineStr">
        <is>
          <t>NO</t>
        </is>
      </c>
      <c r="M7" s="2" t="inlineStr">
        <is>
          <t>NO</t>
        </is>
      </c>
      <c r="N7" s="235" t="b">
        <v>0</v>
      </c>
      <c r="O7" s="2" t="inlineStr">
        <is>
          <t>wfhsvcprod@microsoft.com_2023-01-16T04-51-22_1_Input_visesha@microsoft.com_R14806.xlsx</t>
        </is>
      </c>
      <c r="R7" s="2" t="inlineStr">
        <is>
          <t>FALSE</t>
        </is>
      </c>
      <c r="S7" s="2" t="inlineStr">
        <is>
          <t>Continuation of Multiple line items</t>
        </is>
      </c>
      <c r="T7" s="2" t="inlineStr">
        <is>
          <t>visesha@microsoft.com</t>
        </is>
      </c>
      <c r="U7" s="2" t="inlineStr">
        <is>
          <t>rashmiky@microsoft.com</t>
        </is>
      </c>
      <c r="W7" s="2" t="inlineStr">
        <is>
          <t>MSR</t>
        </is>
      </c>
      <c r="X7" s="2" t="inlineStr">
        <is>
          <t>Karnataka</t>
        </is>
      </c>
      <c r="Y7" s="2" t="inlineStr">
        <is>
          <t>Cosmo Lavele / Vigyan</t>
        </is>
      </c>
      <c r="Z7" s="2" t="inlineStr">
        <is>
          <t>URP</t>
        </is>
      </c>
      <c r="AA7" s="2" t="inlineStr">
        <is>
          <t>Vivek Seshadri</t>
        </is>
      </c>
      <c r="AB7" s="2" t="inlineStr">
        <is>
          <t>Bungalow 19, Kubera Bahar Bungalow Society</t>
        </is>
      </c>
      <c r="AC7" s="2" t="inlineStr">
        <is>
          <t>Baner Pashan Link Road</t>
        </is>
      </c>
      <c r="AD7" s="2" t="n">
        <v>411021</v>
      </c>
      <c r="AE7" s="2" t="inlineStr">
        <is>
          <t>Maharastra</t>
        </is>
      </c>
      <c r="AF7" s="2" t="n">
        <v>27</v>
      </c>
      <c r="AG7" s="2" t="inlineStr">
        <is>
          <t>29AAECM2252R1ZX</t>
        </is>
      </c>
      <c r="AH7" s="2" t="inlineStr">
        <is>
          <t>Microsoft Research Lab India Private Limited</t>
        </is>
      </c>
      <c r="AI7" s="2" t="inlineStr">
        <is>
          <t>#No 9, Cosmo Lavelle Ground And First Floor,</t>
        </is>
      </c>
      <c r="AJ7" s="2" t="inlineStr">
        <is>
          <t>Richmond Circle, Residency Road, Bangalore</t>
        </is>
      </c>
      <c r="AK7" s="2" t="n">
        <v>560025</v>
      </c>
      <c r="AL7" s="2" t="inlineStr">
        <is>
          <t>Karnataka</t>
        </is>
      </c>
      <c r="AM7" s="2" t="n">
        <v>29</v>
      </c>
      <c r="AN7" s="2" t="inlineStr">
        <is>
          <t>Testing Device</t>
        </is>
      </c>
      <c r="AO7" s="2" t="inlineStr">
        <is>
          <t>GALAXY J2 CORE</t>
        </is>
      </c>
      <c r="AP7" s="2" t="n">
        <v>85171300</v>
      </c>
      <c r="AQ7" s="2" t="inlineStr">
        <is>
          <t>NOS</t>
        </is>
      </c>
      <c r="AR7" s="2" t="n">
        <v>1</v>
      </c>
      <c r="AS7" s="2" t="n">
        <v>0</v>
      </c>
      <c r="AT7" s="2" t="inlineStr">
        <is>
          <t>E807054</t>
        </is>
      </c>
      <c r="AU7" s="2" t="inlineStr">
        <is>
          <t>RZ8N706JR0K</t>
        </is>
      </c>
      <c r="AV7" s="2" t="n">
        <v>99404889</v>
      </c>
      <c r="AW7" s="2" t="inlineStr">
        <is>
          <t>29AAACL9533A1ZN</t>
        </is>
      </c>
      <c r="AX7" s="2" t="inlineStr">
        <is>
          <t>LESCONCIERGES</t>
        </is>
      </c>
      <c r="BB7" s="2" t="n">
        <v>9482393817</v>
      </c>
      <c r="BC7" s="2" t="inlineStr">
        <is>
          <t>Work From Home</t>
        </is>
      </c>
      <c r="BG7" s="2" t="inlineStr">
        <is>
          <t>REG</t>
        </is>
      </c>
      <c r="BH7" s="2" t="inlineStr">
        <is>
          <t>DLC</t>
        </is>
      </c>
      <c r="BI7" s="2" t="inlineStr">
        <is>
          <t>MSRRTN29F2300076</t>
        </is>
      </c>
      <c r="BJ7" s="2" t="inlineStr">
        <is>
          <t>16-01-2023</t>
        </is>
      </c>
      <c r="BU7" s="2" t="n">
        <v>0</v>
      </c>
      <c r="BV7" s="2" t="n">
        <v>0</v>
      </c>
      <c r="BW7" s="2" t="n">
        <v>0</v>
      </c>
      <c r="BX7" s="2" t="n">
        <v>0</v>
      </c>
      <c r="BY7" s="2" t="n">
        <v>0</v>
      </c>
      <c r="BZ7" s="2" t="n">
        <v>0</v>
      </c>
      <c r="CA7" s="2" t="n">
        <v>0</v>
      </c>
      <c r="CB7" s="2" t="n">
        <v>0</v>
      </c>
      <c r="CC7" s="2" t="n">
        <v>0</v>
      </c>
      <c r="CD7" s="2" t="n">
        <v>0</v>
      </c>
      <c r="CE7" s="2" t="n">
        <v>0</v>
      </c>
      <c r="CF7" s="2" t="inlineStr">
        <is>
          <t>I</t>
        </is>
      </c>
      <c r="CG7" s="2" t="inlineStr">
        <is>
          <t>OTH</t>
        </is>
      </c>
      <c r="CH7" s="2" t="n">
        <v>5</v>
      </c>
      <c r="CL7" s="2" t="inlineStr">
        <is>
          <t>R14806</t>
        </is>
      </c>
      <c r="CM7" s="2" t="n">
        <v>1</v>
      </c>
    </row>
    <row r="8" hidden="1" customFormat="1" s="2">
      <c r="A8" s="117" t="inlineStr">
        <is>
          <t>MSRRTN29F2300076</t>
        </is>
      </c>
      <c r="B8" s="2" t="inlineStr">
        <is>
          <t>4.1 MSR - Bangalore</t>
        </is>
      </c>
      <c r="C8" s="2" t="inlineStr">
        <is>
          <t>Cancelled</t>
        </is>
      </c>
      <c r="D8" s="2" t="inlineStr">
        <is>
          <t>rashmiky@microsoft.com</t>
        </is>
      </c>
      <c r="E8" s="2" t="inlineStr">
        <is>
          <t>visesha@microsoft.com</t>
        </is>
      </c>
      <c r="F8" s="2" t="inlineStr">
        <is>
          <t>sriram@microsoft.com</t>
        </is>
      </c>
      <c r="G8" s="2" t="n">
        <v>1</v>
      </c>
      <c r="H8" s="2" t="inlineStr">
        <is>
          <t>ItemAssessable Amount is 0</t>
        </is>
      </c>
      <c r="I8" s="2" t="inlineStr">
        <is>
          <t>NO</t>
        </is>
      </c>
      <c r="M8" s="2" t="inlineStr">
        <is>
          <t>NO</t>
        </is>
      </c>
      <c r="N8" s="235" t="b">
        <v>0</v>
      </c>
      <c r="O8" s="2" t="inlineStr">
        <is>
          <t>wfhsvcprod@microsoft.com_2023-01-16T04-51-22_1_Input_visesha@microsoft.com_R14806.xlsx</t>
        </is>
      </c>
      <c r="R8" s="2" t="inlineStr">
        <is>
          <t>FALSE</t>
        </is>
      </c>
      <c r="S8" s="2" t="inlineStr">
        <is>
          <t>Continuation of Multiple line items</t>
        </is>
      </c>
      <c r="T8" s="2" t="inlineStr">
        <is>
          <t>visesha@microsoft.com</t>
        </is>
      </c>
      <c r="U8" s="2" t="inlineStr">
        <is>
          <t>rashmiky@microsoft.com</t>
        </is>
      </c>
      <c r="W8" s="2" t="inlineStr">
        <is>
          <t>MSR</t>
        </is>
      </c>
      <c r="X8" s="2" t="inlineStr">
        <is>
          <t>Karnataka</t>
        </is>
      </c>
      <c r="Y8" s="2" t="inlineStr">
        <is>
          <t>Cosmo Lavele / Vigyan</t>
        </is>
      </c>
      <c r="Z8" s="2" t="inlineStr">
        <is>
          <t>URP</t>
        </is>
      </c>
      <c r="AA8" s="2" t="inlineStr">
        <is>
          <t>Vivek Seshadri</t>
        </is>
      </c>
      <c r="AB8" s="2" t="inlineStr">
        <is>
          <t>Bungalow 19, Kubera Bahar Bungalow Society</t>
        </is>
      </c>
      <c r="AC8" s="2" t="inlineStr">
        <is>
          <t>Baner Pashan Link Road</t>
        </is>
      </c>
      <c r="AD8" s="2" t="n">
        <v>411021</v>
      </c>
      <c r="AE8" s="2" t="inlineStr">
        <is>
          <t>Maharastra</t>
        </is>
      </c>
      <c r="AF8" s="2" t="n">
        <v>27</v>
      </c>
      <c r="AG8" s="2" t="inlineStr">
        <is>
          <t>29AAECM2252R1ZX</t>
        </is>
      </c>
      <c r="AH8" s="2" t="inlineStr">
        <is>
          <t>Microsoft Research Lab India Private Limited</t>
        </is>
      </c>
      <c r="AI8" s="2" t="inlineStr">
        <is>
          <t>#No 9, Cosmo Lavelle Ground And First Floor,</t>
        </is>
      </c>
      <c r="AJ8" s="2" t="inlineStr">
        <is>
          <t>Richmond Circle, Residency Road, Bangalore</t>
        </is>
      </c>
      <c r="AK8" s="2" t="n">
        <v>560025</v>
      </c>
      <c r="AL8" s="2" t="inlineStr">
        <is>
          <t>Karnataka</t>
        </is>
      </c>
      <c r="AM8" s="2" t="n">
        <v>29</v>
      </c>
      <c r="AN8" s="2" t="inlineStr">
        <is>
          <t>Desktop</t>
        </is>
      </c>
      <c r="AO8" s="2" t="inlineStr">
        <is>
          <t>Precision 5820</t>
        </is>
      </c>
      <c r="AP8" s="2" t="n">
        <v>84713010</v>
      </c>
      <c r="AQ8" s="2" t="inlineStr">
        <is>
          <t>NOS</t>
        </is>
      </c>
      <c r="AR8" s="2" t="n">
        <v>1</v>
      </c>
      <c r="AS8" s="2" t="n">
        <v>224740.6</v>
      </c>
      <c r="AT8" s="2" t="n">
        <v>7635663</v>
      </c>
      <c r="AU8" s="2" t="inlineStr">
        <is>
          <t>6QJ8J13</t>
        </is>
      </c>
      <c r="AV8" s="2" t="n">
        <v>99183931</v>
      </c>
      <c r="AW8" s="2" t="inlineStr">
        <is>
          <t>29AAACL9533A1ZN</t>
        </is>
      </c>
      <c r="AX8" s="2" t="inlineStr">
        <is>
          <t>LESCONCIERGES</t>
        </is>
      </c>
      <c r="BB8" s="2" t="n">
        <v>9482393817</v>
      </c>
      <c r="BC8" s="2" t="inlineStr">
        <is>
          <t>Work From Home</t>
        </is>
      </c>
      <c r="BG8" s="2" t="inlineStr">
        <is>
          <t>REG</t>
        </is>
      </c>
      <c r="BH8" s="2" t="inlineStr">
        <is>
          <t>DLC</t>
        </is>
      </c>
      <c r="BI8" s="2" t="inlineStr">
        <is>
          <t>MSRRTN29F2300076</t>
        </is>
      </c>
      <c r="BJ8" s="2" t="inlineStr">
        <is>
          <t>16-01-2023</t>
        </is>
      </c>
      <c r="BU8" s="2" t="n">
        <v>0</v>
      </c>
      <c r="BV8" s="2" t="n">
        <v>0</v>
      </c>
      <c r="BW8" s="2" t="n">
        <v>0</v>
      </c>
      <c r="BX8" s="2" t="n">
        <v>0</v>
      </c>
      <c r="BY8" s="2" t="n">
        <v>0</v>
      </c>
      <c r="BZ8" s="2" t="n">
        <v>0</v>
      </c>
      <c r="CA8" s="2" t="n">
        <v>0</v>
      </c>
      <c r="CB8" s="2" t="n">
        <v>0</v>
      </c>
      <c r="CC8" s="2" t="n">
        <v>0</v>
      </c>
      <c r="CD8" s="2" t="n">
        <v>0</v>
      </c>
      <c r="CE8" s="2" t="n">
        <v>0</v>
      </c>
      <c r="CF8" s="2" t="inlineStr">
        <is>
          <t>I</t>
        </is>
      </c>
      <c r="CG8" s="2" t="inlineStr">
        <is>
          <t>OTH</t>
        </is>
      </c>
      <c r="CH8" s="2" t="n">
        <v>6</v>
      </c>
      <c r="CL8" s="2" t="inlineStr">
        <is>
          <t>R14806</t>
        </is>
      </c>
      <c r="CM8" s="2" t="n">
        <v>1</v>
      </c>
    </row>
    <row r="9" hidden="1" customFormat="1" s="2">
      <c r="A9" s="117" t="inlineStr">
        <is>
          <t>MSRRTN29F2300076</t>
        </is>
      </c>
      <c r="B9" s="2" t="inlineStr">
        <is>
          <t>4.1 MSR - Bangalore</t>
        </is>
      </c>
      <c r="C9" s="2" t="inlineStr">
        <is>
          <t>Cancelled</t>
        </is>
      </c>
      <c r="D9" s="2" t="inlineStr">
        <is>
          <t>rashmiky@microsoft.com</t>
        </is>
      </c>
      <c r="E9" s="2" t="inlineStr">
        <is>
          <t>visesha@microsoft.com</t>
        </is>
      </c>
      <c r="F9" s="2" t="inlineStr">
        <is>
          <t>sriram@microsoft.com</t>
        </is>
      </c>
      <c r="G9" s="2" t="n">
        <v>1</v>
      </c>
      <c r="H9" s="2" t="inlineStr">
        <is>
          <t>ItemAssessable Amount is 0</t>
        </is>
      </c>
      <c r="I9" s="2" t="inlineStr">
        <is>
          <t>NO</t>
        </is>
      </c>
      <c r="M9" s="2" t="inlineStr">
        <is>
          <t>NO</t>
        </is>
      </c>
      <c r="N9" s="235" t="b">
        <v>0</v>
      </c>
      <c r="O9" s="2" t="inlineStr">
        <is>
          <t>wfhsvcprod@microsoft.com_2023-01-16T04-51-22_1_Input_visesha@microsoft.com_R14806.xlsx</t>
        </is>
      </c>
      <c r="R9" s="2" t="inlineStr">
        <is>
          <t>FALSE</t>
        </is>
      </c>
      <c r="S9" s="2" t="inlineStr">
        <is>
          <t>Continuation of Multiple line items</t>
        </is>
      </c>
      <c r="T9" s="2" t="inlineStr">
        <is>
          <t>visesha@microsoft.com</t>
        </is>
      </c>
      <c r="U9" s="2" t="inlineStr">
        <is>
          <t>rashmiky@microsoft.com</t>
        </is>
      </c>
      <c r="W9" s="2" t="inlineStr">
        <is>
          <t>MSR</t>
        </is>
      </c>
      <c r="X9" s="2" t="inlineStr">
        <is>
          <t>Karnataka</t>
        </is>
      </c>
      <c r="Y9" s="2" t="inlineStr">
        <is>
          <t>Cosmo Lavele / Vigyan</t>
        </is>
      </c>
      <c r="Z9" s="2" t="inlineStr">
        <is>
          <t>URP</t>
        </is>
      </c>
      <c r="AA9" s="2" t="inlineStr">
        <is>
          <t>Vivek Seshadri</t>
        </is>
      </c>
      <c r="AB9" s="2" t="inlineStr">
        <is>
          <t>Bungalow 19, Kubera Bahar Bungalow Society</t>
        </is>
      </c>
      <c r="AC9" s="2" t="inlineStr">
        <is>
          <t>Baner Pashan Link Road</t>
        </is>
      </c>
      <c r="AD9" s="2" t="n">
        <v>411021</v>
      </c>
      <c r="AE9" s="2" t="inlineStr">
        <is>
          <t>Maharastra</t>
        </is>
      </c>
      <c r="AF9" s="2" t="n">
        <v>27</v>
      </c>
      <c r="AG9" s="2" t="inlineStr">
        <is>
          <t>29AAECM2252R1ZX</t>
        </is>
      </c>
      <c r="AH9" s="2" t="inlineStr">
        <is>
          <t>Microsoft Research Lab India Private Limited</t>
        </is>
      </c>
      <c r="AI9" s="2" t="inlineStr">
        <is>
          <t>#No 9, Cosmo Lavelle Ground And First Floor,</t>
        </is>
      </c>
      <c r="AJ9" s="2" t="inlineStr">
        <is>
          <t>Richmond Circle, Residency Road, Bangalore</t>
        </is>
      </c>
      <c r="AK9" s="2" t="n">
        <v>560025</v>
      </c>
      <c r="AL9" s="2" t="inlineStr">
        <is>
          <t>Karnataka</t>
        </is>
      </c>
      <c r="AM9" s="2" t="n">
        <v>29</v>
      </c>
      <c r="AN9" s="2" t="inlineStr">
        <is>
          <t>Testing Device</t>
        </is>
      </c>
      <c r="AO9" s="2" t="inlineStr">
        <is>
          <t>GALAXY J2 CORE</t>
        </is>
      </c>
      <c r="AP9" s="2" t="n">
        <v>85171300</v>
      </c>
      <c r="AQ9" s="2" t="inlineStr">
        <is>
          <t>NOS</t>
        </is>
      </c>
      <c r="AR9" s="2" t="n">
        <v>1</v>
      </c>
      <c r="AS9" s="2" t="n">
        <v>0</v>
      </c>
      <c r="AT9" s="2" t="inlineStr">
        <is>
          <t>E807044</t>
        </is>
      </c>
      <c r="AU9" s="2" t="inlineStr">
        <is>
          <t>RZ8N706J23A</t>
        </is>
      </c>
      <c r="AV9" s="2" t="n">
        <v>99404889</v>
      </c>
      <c r="AW9" s="2" t="inlineStr">
        <is>
          <t>29AAACL9533A1ZN</t>
        </is>
      </c>
      <c r="AX9" s="2" t="inlineStr">
        <is>
          <t>LESCONCIERGES</t>
        </is>
      </c>
      <c r="BB9" s="2" t="n">
        <v>9482393817</v>
      </c>
      <c r="BC9" s="2" t="inlineStr">
        <is>
          <t>Work From Home</t>
        </is>
      </c>
      <c r="BG9" s="2" t="inlineStr">
        <is>
          <t>REG</t>
        </is>
      </c>
      <c r="BH9" s="2" t="inlineStr">
        <is>
          <t>DLC</t>
        </is>
      </c>
      <c r="BI9" s="2" t="inlineStr">
        <is>
          <t>MSRRTN29F2300076</t>
        </is>
      </c>
      <c r="BJ9" s="2" t="inlineStr">
        <is>
          <t>16-01-2023</t>
        </is>
      </c>
      <c r="BU9" s="2" t="n">
        <v>0</v>
      </c>
      <c r="BV9" s="2" t="n">
        <v>0</v>
      </c>
      <c r="BW9" s="2" t="n">
        <v>0</v>
      </c>
      <c r="BX9" s="2" t="n">
        <v>0</v>
      </c>
      <c r="BY9" s="2" t="n">
        <v>0</v>
      </c>
      <c r="BZ9" s="2" t="n">
        <v>0</v>
      </c>
      <c r="CA9" s="2" t="n">
        <v>0</v>
      </c>
      <c r="CB9" s="2" t="n">
        <v>0</v>
      </c>
      <c r="CC9" s="2" t="n">
        <v>0</v>
      </c>
      <c r="CD9" s="2" t="n">
        <v>0</v>
      </c>
      <c r="CE9" s="2" t="n">
        <v>0</v>
      </c>
      <c r="CF9" s="2" t="inlineStr">
        <is>
          <t>I</t>
        </is>
      </c>
      <c r="CG9" s="2" t="inlineStr">
        <is>
          <t>OTH</t>
        </is>
      </c>
      <c r="CH9" s="2" t="n">
        <v>7</v>
      </c>
      <c r="CL9" s="2" t="inlineStr">
        <is>
          <t>R14806</t>
        </is>
      </c>
      <c r="CM9" s="2" t="n">
        <v>1</v>
      </c>
    </row>
    <row r="10" customFormat="1" s="2">
      <c r="A10" s="117" t="inlineStr">
        <is>
          <t>MSRRTN29F2300077</t>
        </is>
      </c>
      <c r="B10" s="2" t="inlineStr">
        <is>
          <t>4.1 MSR - Bangalore</t>
        </is>
      </c>
      <c r="C10" s="2" t="inlineStr">
        <is>
          <t>Rectified by IDT</t>
        </is>
      </c>
      <c r="D10" s="2" t="inlineStr">
        <is>
          <t>rashmiky@microsoft.com</t>
        </is>
      </c>
      <c r="E10" s="2" t="inlineStr">
        <is>
          <t>visesha@microsoft.com</t>
        </is>
      </c>
      <c r="F10" s="2" t="inlineStr">
        <is>
          <t>sriram@microsoft.com</t>
        </is>
      </c>
      <c r="G10" s="2" t="n">
        <v>1</v>
      </c>
      <c r="I10" s="2" t="inlineStr">
        <is>
          <t>TRUE</t>
        </is>
      </c>
      <c r="J10" s="117" t="inlineStr">
        <is>
          <t>131585461851</t>
        </is>
      </c>
      <c r="K10" s="2" t="inlineStr">
        <is>
          <t>131585461851</t>
        </is>
      </c>
      <c r="L10" s="2" t="inlineStr">
        <is>
          <t>Jan 17, 2023 6:31:00 PM</t>
        </is>
      </c>
      <c r="M10" s="2" t="inlineStr">
        <is>
          <t>TRUE</t>
        </is>
      </c>
      <c r="N10" s="235" t="b">
        <v>0</v>
      </c>
      <c r="O10" s="2" t="inlineStr">
        <is>
          <t>ms.ewb.idt.hyd@in.ey.com_2023-01-17T12-50-13_1_wfhsvcprod@microsoft.com_2023-01-16T04-51-22_1_Input_visesha@microsoft.com_R14806.xlsx</t>
        </is>
      </c>
      <c r="P10" s="2" t="inlineStr">
        <is>
          <t>test-container/trans_DC/MSRRTN29F2300077_DC_R14806.pdf</t>
        </is>
      </c>
      <c r="Q10" s="2" t="inlineStr">
        <is>
          <t>test-container/trans_EWB/MSRRTN29F2300077_EWB_R14806.pdf</t>
        </is>
      </c>
      <c r="R10" s="2" t="inlineStr">
        <is>
          <t>pass</t>
        </is>
      </c>
      <c r="S10" s="2" t="inlineStr">
        <is>
          <t>Work from Home - Return movement</t>
        </is>
      </c>
      <c r="T10" s="2" t="inlineStr">
        <is>
          <t>visesha@microsoft.com</t>
        </is>
      </c>
      <c r="U10" s="2" t="inlineStr">
        <is>
          <t>rashmiky@microsoft.com</t>
        </is>
      </c>
      <c r="V10" s="2" t="inlineStr">
        <is>
          <t>sriram@microsoft.com</t>
        </is>
      </c>
      <c r="W10" s="2" t="inlineStr">
        <is>
          <t>MSR</t>
        </is>
      </c>
      <c r="X10" s="2" t="inlineStr">
        <is>
          <t>Karnataka</t>
        </is>
      </c>
      <c r="Y10" s="2" t="inlineStr">
        <is>
          <t>Cosmo Lavele / Vigyan</t>
        </is>
      </c>
      <c r="Z10" s="2" t="inlineStr">
        <is>
          <t>URP</t>
        </is>
      </c>
      <c r="AA10" s="2" t="inlineStr">
        <is>
          <t>Vivek Seshadri</t>
        </is>
      </c>
      <c r="AB10" s="2" t="inlineStr">
        <is>
          <t>Bungalow 19, Kubera Bahar Bungalow Society</t>
        </is>
      </c>
      <c r="AC10" s="2" t="inlineStr">
        <is>
          <t>Baner Pashan Link Road</t>
        </is>
      </c>
      <c r="AD10" s="2" t="n">
        <v>411021</v>
      </c>
      <c r="AE10" s="2" t="inlineStr">
        <is>
          <t>Maharastra</t>
        </is>
      </c>
      <c r="AF10" s="2" t="n">
        <v>27</v>
      </c>
      <c r="AG10" s="2" t="inlineStr">
        <is>
          <t>29AAECM2252R1ZX</t>
        </is>
      </c>
      <c r="AH10" s="2" t="inlineStr">
        <is>
          <t>Microsoft Research Lab India Private Limited</t>
        </is>
      </c>
      <c r="AI10" s="2" t="inlineStr">
        <is>
          <t>#No 9, Cosmo Lavelle Ground And First Floor,</t>
        </is>
      </c>
      <c r="AJ10" s="2" t="inlineStr">
        <is>
          <t>Richmond Circle, Residency Road, Bangalore</t>
        </is>
      </c>
      <c r="AK10" s="2" t="n">
        <v>560025</v>
      </c>
      <c r="AL10" s="2" t="inlineStr">
        <is>
          <t>Karnataka</t>
        </is>
      </c>
      <c r="AM10" s="2" t="n">
        <v>29</v>
      </c>
      <c r="AN10" s="2" t="inlineStr">
        <is>
          <t>Testing Device</t>
        </is>
      </c>
      <c r="AO10" s="2" t="inlineStr">
        <is>
          <t>GALAXY J2 CORE</t>
        </is>
      </c>
      <c r="AP10" s="2" t="n">
        <v>85171300</v>
      </c>
      <c r="AQ10" s="2" t="inlineStr">
        <is>
          <t>NOS</t>
        </is>
      </c>
      <c r="AR10" s="2" t="n">
        <v>1</v>
      </c>
      <c r="AS10" s="2" t="n">
        <v>5600</v>
      </c>
      <c r="AT10" s="2" t="inlineStr">
        <is>
          <t>E807051</t>
        </is>
      </c>
      <c r="AU10" s="2" t="inlineStr">
        <is>
          <t>RZ8N706JQTX</t>
        </is>
      </c>
      <c r="AV10" s="2" t="n">
        <v>99404889</v>
      </c>
      <c r="AW10" s="2" t="inlineStr">
        <is>
          <t>29AAACL9533A1ZN</t>
        </is>
      </c>
      <c r="AX10" s="2" t="inlineStr">
        <is>
          <t>LESCONCIERGES</t>
        </is>
      </c>
      <c r="BB10" s="2" t="n">
        <v>9482393817</v>
      </c>
      <c r="BC10" s="2" t="inlineStr">
        <is>
          <t>Work From Home</t>
        </is>
      </c>
      <c r="BG10" s="2" t="inlineStr">
        <is>
          <t>REG</t>
        </is>
      </c>
      <c r="BH10" s="2" t="inlineStr">
        <is>
          <t>DLC</t>
        </is>
      </c>
      <c r="BI10" s="2" t="inlineStr">
        <is>
          <t>MSRRTN29F2300077</t>
        </is>
      </c>
      <c r="BJ10" s="2" t="inlineStr">
        <is>
          <t>17-01-2023</t>
        </is>
      </c>
      <c r="BU10" s="2" t="n">
        <v>0</v>
      </c>
      <c r="BV10" s="2" t="n">
        <v>0</v>
      </c>
      <c r="BW10" s="2" t="n">
        <v>0</v>
      </c>
      <c r="BX10" s="2" t="n">
        <v>0</v>
      </c>
      <c r="BY10" s="2" t="n">
        <v>0</v>
      </c>
      <c r="BZ10" s="2" t="n">
        <v>0</v>
      </c>
      <c r="CA10" s="2" t="n">
        <v>0</v>
      </c>
      <c r="CB10" s="2" t="n">
        <v>0</v>
      </c>
      <c r="CC10" s="2" t="n">
        <v>0</v>
      </c>
      <c r="CD10" s="2" t="n">
        <v>0</v>
      </c>
      <c r="CE10" s="2" t="n">
        <v>5600</v>
      </c>
      <c r="CF10" s="2" t="inlineStr">
        <is>
          <t>I</t>
        </is>
      </c>
      <c r="CG10" s="2" t="inlineStr">
        <is>
          <t>OTH</t>
        </is>
      </c>
      <c r="CH10" s="2" t="n">
        <v>1</v>
      </c>
      <c r="CL10" s="2" t="inlineStr">
        <is>
          <t>R14806</t>
        </is>
      </c>
      <c r="CM10" s="2" t="n">
        <v>1</v>
      </c>
    </row>
    <row r="11" hidden="1" customFormat="1" s="2">
      <c r="A11" s="117" t="inlineStr">
        <is>
          <t>MSRRTN29F2300077</t>
        </is>
      </c>
      <c r="B11" s="2" t="inlineStr">
        <is>
          <t>4.1 MSR - Bangalore</t>
        </is>
      </c>
      <c r="C11" s="2" t="inlineStr">
        <is>
          <t>Rectified by IDT</t>
        </is>
      </c>
      <c r="D11" s="2" t="inlineStr">
        <is>
          <t>rashmiky@microsoft.com</t>
        </is>
      </c>
      <c r="E11" s="2" t="inlineStr">
        <is>
          <t>visesha@microsoft.com</t>
        </is>
      </c>
      <c r="F11" s="2" t="inlineStr">
        <is>
          <t>sriram@microsoft.com</t>
        </is>
      </c>
      <c r="G11" s="2" t="n">
        <v>1</v>
      </c>
      <c r="I11" s="2" t="inlineStr">
        <is>
          <t>TRUE</t>
        </is>
      </c>
      <c r="J11" s="117" t="inlineStr">
        <is>
          <t>131585461851</t>
        </is>
      </c>
      <c r="K11" s="2" t="inlineStr">
        <is>
          <t>131585461851</t>
        </is>
      </c>
      <c r="L11" s="2" t="inlineStr">
        <is>
          <t>Jan 17, 2023 6:31:00 PM</t>
        </is>
      </c>
      <c r="M11" s="2" t="inlineStr">
        <is>
          <t>TRUE</t>
        </is>
      </c>
      <c r="N11" s="235" t="b">
        <v>0</v>
      </c>
      <c r="O11" s="2" t="inlineStr">
        <is>
          <t>ms.ewb.idt.hyd@in.ey.com_2023-01-17T12-50-13_1_wfhsvcprod@microsoft.com_2023-01-16T04-51-22_1_Input_visesha@microsoft.com_R14806.xlsx</t>
        </is>
      </c>
      <c r="P11" s="2" t="inlineStr">
        <is>
          <t>test-container/trans_DC/MSRRTN29F2300077_DC_R14806.pdf</t>
        </is>
      </c>
      <c r="Q11" s="2" t="inlineStr">
        <is>
          <t>test-container/trans_EWB/MSRRTN29F2300077_EWB_R14806.pdf</t>
        </is>
      </c>
      <c r="R11" s="2" t="inlineStr">
        <is>
          <t>pass</t>
        </is>
      </c>
      <c r="S11" s="2" t="inlineStr">
        <is>
          <t>Continuation of Multiple line items</t>
        </is>
      </c>
      <c r="T11" s="2" t="inlineStr">
        <is>
          <t>visesha@microsoft.com</t>
        </is>
      </c>
      <c r="U11" s="2" t="inlineStr">
        <is>
          <t>rashmiky@microsoft.com</t>
        </is>
      </c>
      <c r="V11" s="2" t="inlineStr">
        <is>
          <t>sriram@microsoft.com</t>
        </is>
      </c>
      <c r="W11" s="2" t="inlineStr">
        <is>
          <t>MSR</t>
        </is>
      </c>
      <c r="X11" s="2" t="inlineStr">
        <is>
          <t>Karnataka</t>
        </is>
      </c>
      <c r="Y11" s="2" t="inlineStr">
        <is>
          <t>Cosmo Lavele / Vigyan</t>
        </is>
      </c>
      <c r="Z11" s="2" t="inlineStr">
        <is>
          <t>URP</t>
        </is>
      </c>
      <c r="AA11" s="2" t="inlineStr">
        <is>
          <t>Vivek Seshadri</t>
        </is>
      </c>
      <c r="AB11" s="2" t="inlineStr">
        <is>
          <t>Bungalow 19, Kubera Bahar Bungalow Society</t>
        </is>
      </c>
      <c r="AC11" s="2" t="inlineStr">
        <is>
          <t>Baner Pashan Link Road</t>
        </is>
      </c>
      <c r="AD11" s="2" t="n">
        <v>411021</v>
      </c>
      <c r="AE11" s="2" t="inlineStr">
        <is>
          <t>Maharastra</t>
        </is>
      </c>
      <c r="AF11" s="2" t="n">
        <v>27</v>
      </c>
      <c r="AG11" s="2" t="inlineStr">
        <is>
          <t>29AAECM2252R1ZX</t>
        </is>
      </c>
      <c r="AH11" s="2" t="inlineStr">
        <is>
          <t>Microsoft Research Lab India Private Limited</t>
        </is>
      </c>
      <c r="AI11" s="2" t="inlineStr">
        <is>
          <t>#No 9, Cosmo Lavelle Ground And First Floor,</t>
        </is>
      </c>
      <c r="AJ11" s="2" t="inlineStr">
        <is>
          <t>Richmond Circle, Residency Road, Bangalore</t>
        </is>
      </c>
      <c r="AK11" s="2" t="n">
        <v>560025</v>
      </c>
      <c r="AL11" s="2" t="inlineStr">
        <is>
          <t>Karnataka</t>
        </is>
      </c>
      <c r="AM11" s="2" t="n">
        <v>29</v>
      </c>
      <c r="AN11" s="2" t="inlineStr">
        <is>
          <t>Testing Device</t>
        </is>
      </c>
      <c r="AO11" s="2" t="inlineStr">
        <is>
          <t>GALAXY J2 CORE</t>
        </is>
      </c>
      <c r="AP11" s="2" t="n">
        <v>85171300</v>
      </c>
      <c r="AQ11" s="2" t="inlineStr">
        <is>
          <t>NOS</t>
        </is>
      </c>
      <c r="AR11" s="2" t="n">
        <v>1</v>
      </c>
      <c r="AS11" s="2" t="n">
        <v>5600</v>
      </c>
      <c r="AT11" s="2" t="inlineStr">
        <is>
          <t>E807056</t>
        </is>
      </c>
      <c r="AU11" s="2" t="inlineStr">
        <is>
          <t>RZ8N706JQMZ</t>
        </is>
      </c>
      <c r="AV11" s="2" t="n">
        <v>99404889</v>
      </c>
      <c r="AW11" s="2" t="inlineStr">
        <is>
          <t>29AAACL9533A1ZN</t>
        </is>
      </c>
      <c r="AX11" s="2" t="inlineStr">
        <is>
          <t>LESCONCIERGES</t>
        </is>
      </c>
      <c r="BB11" s="2" t="n">
        <v>9482393817</v>
      </c>
      <c r="BC11" s="2" t="inlineStr">
        <is>
          <t>Work From Home</t>
        </is>
      </c>
      <c r="BG11" s="2" t="inlineStr">
        <is>
          <t>REG</t>
        </is>
      </c>
      <c r="BH11" s="2" t="inlineStr">
        <is>
          <t>DLC</t>
        </is>
      </c>
      <c r="BI11" s="2" t="inlineStr">
        <is>
          <t>MSRRTN29F2300077</t>
        </is>
      </c>
      <c r="BJ11" s="2" t="inlineStr">
        <is>
          <t>17-01-2023</t>
        </is>
      </c>
      <c r="BU11" s="2" t="n">
        <v>0</v>
      </c>
      <c r="BV11" s="2" t="n">
        <v>0</v>
      </c>
      <c r="BW11" s="2" t="n">
        <v>0</v>
      </c>
      <c r="BX11" s="2" t="n">
        <v>0</v>
      </c>
      <c r="BY11" s="2" t="n">
        <v>0</v>
      </c>
      <c r="BZ11" s="2" t="n">
        <v>0</v>
      </c>
      <c r="CA11" s="2" t="n">
        <v>0</v>
      </c>
      <c r="CB11" s="2" t="n">
        <v>0</v>
      </c>
      <c r="CC11" s="2" t="n">
        <v>0</v>
      </c>
      <c r="CD11" s="2" t="n">
        <v>0</v>
      </c>
      <c r="CE11" s="2" t="n">
        <v>5600</v>
      </c>
      <c r="CF11" s="2" t="inlineStr">
        <is>
          <t>I</t>
        </is>
      </c>
      <c r="CG11" s="2" t="inlineStr">
        <is>
          <t>OTH</t>
        </is>
      </c>
      <c r="CH11" s="2" t="n">
        <v>2</v>
      </c>
      <c r="CL11" s="2" t="inlineStr">
        <is>
          <t>R14806</t>
        </is>
      </c>
      <c r="CM11" s="2" t="n">
        <v>1</v>
      </c>
    </row>
    <row r="12" hidden="1" customFormat="1" s="2">
      <c r="A12" s="117" t="inlineStr">
        <is>
          <t>MSRRTN29F2300077</t>
        </is>
      </c>
      <c r="B12" s="2" t="inlineStr">
        <is>
          <t>4.1 MSR - Bangalore</t>
        </is>
      </c>
      <c r="C12" s="2" t="inlineStr">
        <is>
          <t>Rectified by IDT</t>
        </is>
      </c>
      <c r="D12" s="2" t="inlineStr">
        <is>
          <t>rashmiky@microsoft.com</t>
        </is>
      </c>
      <c r="E12" s="2" t="inlineStr">
        <is>
          <t>visesha@microsoft.com</t>
        </is>
      </c>
      <c r="F12" s="2" t="inlineStr">
        <is>
          <t>sriram@microsoft.com</t>
        </is>
      </c>
      <c r="G12" s="2" t="n">
        <v>1</v>
      </c>
      <c r="I12" s="2" t="inlineStr">
        <is>
          <t>TRUE</t>
        </is>
      </c>
      <c r="J12" s="117" t="inlineStr">
        <is>
          <t>131585461851</t>
        </is>
      </c>
      <c r="K12" s="2" t="inlineStr">
        <is>
          <t>131585461851</t>
        </is>
      </c>
      <c r="L12" s="2" t="inlineStr">
        <is>
          <t>Jan 17, 2023 6:31:00 PM</t>
        </is>
      </c>
      <c r="M12" s="2" t="inlineStr">
        <is>
          <t>TRUE</t>
        </is>
      </c>
      <c r="N12" s="235" t="b">
        <v>0</v>
      </c>
      <c r="O12" s="2" t="inlineStr">
        <is>
          <t>ms.ewb.idt.hyd@in.ey.com_2023-01-17T12-50-13_1_wfhsvcprod@microsoft.com_2023-01-16T04-51-22_1_Input_visesha@microsoft.com_R14806.xlsx</t>
        </is>
      </c>
      <c r="P12" s="2" t="inlineStr">
        <is>
          <t>test-container/trans_DC/MSRRTN29F2300077_DC_R14806.pdf</t>
        </is>
      </c>
      <c r="Q12" s="2" t="inlineStr">
        <is>
          <t>test-container/trans_EWB/MSRRTN29F2300077_EWB_R14806.pdf</t>
        </is>
      </c>
      <c r="R12" s="2" t="inlineStr">
        <is>
          <t>pass</t>
        </is>
      </c>
      <c r="S12" s="2" t="inlineStr">
        <is>
          <t>Continuation of Multiple line items</t>
        </is>
      </c>
      <c r="T12" s="2" t="inlineStr">
        <is>
          <t>visesha@microsoft.com</t>
        </is>
      </c>
      <c r="U12" s="2" t="inlineStr">
        <is>
          <t>rashmiky@microsoft.com</t>
        </is>
      </c>
      <c r="V12" s="2" t="inlineStr">
        <is>
          <t>sriram@microsoft.com</t>
        </is>
      </c>
      <c r="W12" s="2" t="inlineStr">
        <is>
          <t>MSR</t>
        </is>
      </c>
      <c r="X12" s="2" t="inlineStr">
        <is>
          <t>Karnataka</t>
        </is>
      </c>
      <c r="Y12" s="2" t="inlineStr">
        <is>
          <t>Cosmo Lavele / Vigyan</t>
        </is>
      </c>
      <c r="Z12" s="2" t="inlineStr">
        <is>
          <t>URP</t>
        </is>
      </c>
      <c r="AA12" s="2" t="inlineStr">
        <is>
          <t>Vivek Seshadri</t>
        </is>
      </c>
      <c r="AB12" s="2" t="inlineStr">
        <is>
          <t>Bungalow 19, Kubera Bahar Bungalow Society</t>
        </is>
      </c>
      <c r="AC12" s="2" t="inlineStr">
        <is>
          <t>Baner Pashan Link Road</t>
        </is>
      </c>
      <c r="AD12" s="2" t="n">
        <v>411021</v>
      </c>
      <c r="AE12" s="2" t="inlineStr">
        <is>
          <t>Maharastra</t>
        </is>
      </c>
      <c r="AF12" s="2" t="n">
        <v>27</v>
      </c>
      <c r="AG12" s="2" t="inlineStr">
        <is>
          <t>29AAECM2252R1ZX</t>
        </is>
      </c>
      <c r="AH12" s="2" t="inlineStr">
        <is>
          <t>Microsoft Research Lab India Private Limited</t>
        </is>
      </c>
      <c r="AI12" s="2" t="inlineStr">
        <is>
          <t>#No 9, Cosmo Lavelle Ground And First Floor,</t>
        </is>
      </c>
      <c r="AJ12" s="2" t="inlineStr">
        <is>
          <t>Richmond Circle, Residency Road, Bangalore</t>
        </is>
      </c>
      <c r="AK12" s="2" t="n">
        <v>560025</v>
      </c>
      <c r="AL12" s="2" t="inlineStr">
        <is>
          <t>Karnataka</t>
        </is>
      </c>
      <c r="AM12" s="2" t="n">
        <v>29</v>
      </c>
      <c r="AN12" s="2" t="inlineStr">
        <is>
          <t>Testing Device</t>
        </is>
      </c>
      <c r="AO12" s="2" t="inlineStr">
        <is>
          <t>GALAXY J2 CORE</t>
        </is>
      </c>
      <c r="AP12" s="2" t="n">
        <v>85171300</v>
      </c>
      <c r="AQ12" s="2" t="inlineStr">
        <is>
          <t>NOS</t>
        </is>
      </c>
      <c r="AR12" s="2" t="n">
        <v>1</v>
      </c>
      <c r="AS12" s="2" t="n">
        <v>5600</v>
      </c>
      <c r="AT12" s="2" t="inlineStr">
        <is>
          <t>E807047</t>
        </is>
      </c>
      <c r="AU12" s="2" t="inlineStr">
        <is>
          <t>RZ8N706JFYL</t>
        </is>
      </c>
      <c r="AV12" s="2" t="n">
        <v>99404889</v>
      </c>
      <c r="AW12" s="2" t="inlineStr">
        <is>
          <t>29AAACL9533A1ZN</t>
        </is>
      </c>
      <c r="AX12" s="2" t="inlineStr">
        <is>
          <t>LESCONCIERGES</t>
        </is>
      </c>
      <c r="BB12" s="2" t="n">
        <v>9482393817</v>
      </c>
      <c r="BC12" s="2" t="inlineStr">
        <is>
          <t>Work From Home</t>
        </is>
      </c>
      <c r="BG12" s="2" t="inlineStr">
        <is>
          <t>REG</t>
        </is>
      </c>
      <c r="BH12" s="2" t="inlineStr">
        <is>
          <t>DLC</t>
        </is>
      </c>
      <c r="BI12" s="2" t="inlineStr">
        <is>
          <t>MSRRTN29F2300077</t>
        </is>
      </c>
      <c r="BJ12" s="2" t="inlineStr">
        <is>
          <t>17-01-2023</t>
        </is>
      </c>
      <c r="BU12" s="2" t="n">
        <v>0</v>
      </c>
      <c r="BV12" s="2" t="n">
        <v>0</v>
      </c>
      <c r="BW12" s="2" t="n">
        <v>0</v>
      </c>
      <c r="BX12" s="2" t="n">
        <v>0</v>
      </c>
      <c r="BY12" s="2" t="n">
        <v>0</v>
      </c>
      <c r="BZ12" s="2" t="n">
        <v>0</v>
      </c>
      <c r="CA12" s="2" t="n">
        <v>0</v>
      </c>
      <c r="CB12" s="2" t="n">
        <v>0</v>
      </c>
      <c r="CC12" s="2" t="n">
        <v>0</v>
      </c>
      <c r="CD12" s="2" t="n">
        <v>0</v>
      </c>
      <c r="CE12" s="2" t="n">
        <v>5600</v>
      </c>
      <c r="CF12" s="2" t="inlineStr">
        <is>
          <t>I</t>
        </is>
      </c>
      <c r="CG12" s="2" t="inlineStr">
        <is>
          <t>OTH</t>
        </is>
      </c>
      <c r="CH12" s="2" t="n">
        <v>3</v>
      </c>
      <c r="CL12" s="2" t="inlineStr">
        <is>
          <t>R14806</t>
        </is>
      </c>
      <c r="CM12" s="2" t="n">
        <v>1</v>
      </c>
    </row>
    <row r="13" hidden="1" customFormat="1" s="2">
      <c r="A13" s="117" t="inlineStr">
        <is>
          <t>MSRRTN29F2300077</t>
        </is>
      </c>
      <c r="B13" s="2" t="inlineStr">
        <is>
          <t>4.1 MSR - Bangalore</t>
        </is>
      </c>
      <c r="C13" s="2" t="inlineStr">
        <is>
          <t>Rectified by IDT</t>
        </is>
      </c>
      <c r="D13" s="2" t="inlineStr">
        <is>
          <t>rashmiky@microsoft.com</t>
        </is>
      </c>
      <c r="E13" s="2" t="inlineStr">
        <is>
          <t>visesha@microsoft.com</t>
        </is>
      </c>
      <c r="F13" s="2" t="inlineStr">
        <is>
          <t>sriram@microsoft.com</t>
        </is>
      </c>
      <c r="G13" s="2" t="n">
        <v>1</v>
      </c>
      <c r="I13" s="2" t="inlineStr">
        <is>
          <t>TRUE</t>
        </is>
      </c>
      <c r="J13" s="117" t="inlineStr">
        <is>
          <t>131585461851</t>
        </is>
      </c>
      <c r="K13" s="2" t="inlineStr">
        <is>
          <t>131585461851</t>
        </is>
      </c>
      <c r="L13" s="2" t="inlineStr">
        <is>
          <t>Jan 17, 2023 6:31:00 PM</t>
        </is>
      </c>
      <c r="M13" s="2" t="inlineStr">
        <is>
          <t>TRUE</t>
        </is>
      </c>
      <c r="N13" s="235" t="b">
        <v>0</v>
      </c>
      <c r="O13" s="2" t="inlineStr">
        <is>
          <t>ms.ewb.idt.hyd@in.ey.com_2023-01-17T12-50-13_1_wfhsvcprod@microsoft.com_2023-01-16T04-51-22_1_Input_visesha@microsoft.com_R14806.xlsx</t>
        </is>
      </c>
      <c r="P13" s="2" t="inlineStr">
        <is>
          <t>test-container/trans_DC/MSRRTN29F2300077_DC_R14806.pdf</t>
        </is>
      </c>
      <c r="Q13" s="2" t="inlineStr">
        <is>
          <t>test-container/trans_EWB/MSRRTN29F2300077_EWB_R14806.pdf</t>
        </is>
      </c>
      <c r="R13" s="2" t="inlineStr">
        <is>
          <t>pass</t>
        </is>
      </c>
      <c r="S13" s="2" t="inlineStr">
        <is>
          <t>Continuation of Multiple line items</t>
        </is>
      </c>
      <c r="T13" s="2" t="inlineStr">
        <is>
          <t>visesha@microsoft.com</t>
        </is>
      </c>
      <c r="U13" s="2" t="inlineStr">
        <is>
          <t>rashmiky@microsoft.com</t>
        </is>
      </c>
      <c r="V13" s="2" t="inlineStr">
        <is>
          <t>sriram@microsoft.com</t>
        </is>
      </c>
      <c r="W13" s="2" t="inlineStr">
        <is>
          <t>MSR</t>
        </is>
      </c>
      <c r="X13" s="2" t="inlineStr">
        <is>
          <t>Karnataka</t>
        </is>
      </c>
      <c r="Y13" s="2" t="inlineStr">
        <is>
          <t>Cosmo Lavele / Vigyan</t>
        </is>
      </c>
      <c r="Z13" s="2" t="inlineStr">
        <is>
          <t>URP</t>
        </is>
      </c>
      <c r="AA13" s="2" t="inlineStr">
        <is>
          <t>Vivek Seshadri</t>
        </is>
      </c>
      <c r="AB13" s="2" t="inlineStr">
        <is>
          <t>Bungalow 19, Kubera Bahar Bungalow Society</t>
        </is>
      </c>
      <c r="AC13" s="2" t="inlineStr">
        <is>
          <t>Baner Pashan Link Road</t>
        </is>
      </c>
      <c r="AD13" s="2" t="n">
        <v>411021</v>
      </c>
      <c r="AE13" s="2" t="inlineStr">
        <is>
          <t>Maharastra</t>
        </is>
      </c>
      <c r="AF13" s="2" t="n">
        <v>27</v>
      </c>
      <c r="AG13" s="2" t="inlineStr">
        <is>
          <t>29AAECM2252R1ZX</t>
        </is>
      </c>
      <c r="AH13" s="2" t="inlineStr">
        <is>
          <t>Microsoft Research Lab India Private Limited</t>
        </is>
      </c>
      <c r="AI13" s="2" t="inlineStr">
        <is>
          <t>#No 9, Cosmo Lavelle Ground And First Floor,</t>
        </is>
      </c>
      <c r="AJ13" s="2" t="inlineStr">
        <is>
          <t>Richmond Circle, Residency Road, Bangalore</t>
        </is>
      </c>
      <c r="AK13" s="2" t="n">
        <v>560025</v>
      </c>
      <c r="AL13" s="2" t="inlineStr">
        <is>
          <t>Karnataka</t>
        </is>
      </c>
      <c r="AM13" s="2" t="n">
        <v>29</v>
      </c>
      <c r="AN13" s="2" t="inlineStr">
        <is>
          <t>Testing Device</t>
        </is>
      </c>
      <c r="AO13" s="2" t="inlineStr">
        <is>
          <t>GALAXY J2 CORE</t>
        </is>
      </c>
      <c r="AP13" s="2" t="n">
        <v>85171300</v>
      </c>
      <c r="AQ13" s="2" t="inlineStr">
        <is>
          <t>NOS</t>
        </is>
      </c>
      <c r="AR13" s="2" t="n">
        <v>1</v>
      </c>
      <c r="AS13" s="2" t="n">
        <v>5600</v>
      </c>
      <c r="AT13" s="2" t="inlineStr">
        <is>
          <t>E807045</t>
        </is>
      </c>
      <c r="AU13" s="2" t="inlineStr">
        <is>
          <t>RZ8N706JQZN</t>
        </is>
      </c>
      <c r="AV13" s="2" t="n">
        <v>99404889</v>
      </c>
      <c r="AW13" s="2" t="inlineStr">
        <is>
          <t>29AAACL9533A1ZN</t>
        </is>
      </c>
      <c r="AX13" s="2" t="inlineStr">
        <is>
          <t>LESCONCIERGES</t>
        </is>
      </c>
      <c r="BB13" s="2" t="n">
        <v>9482393817</v>
      </c>
      <c r="BC13" s="2" t="inlineStr">
        <is>
          <t>Work From Home</t>
        </is>
      </c>
      <c r="BG13" s="2" t="inlineStr">
        <is>
          <t>REG</t>
        </is>
      </c>
      <c r="BH13" s="2" t="inlineStr">
        <is>
          <t>DLC</t>
        </is>
      </c>
      <c r="BI13" s="2" t="inlineStr">
        <is>
          <t>MSRRTN29F2300077</t>
        </is>
      </c>
      <c r="BJ13" s="2" t="inlineStr">
        <is>
          <t>17-01-2023</t>
        </is>
      </c>
      <c r="BU13" s="2" t="n">
        <v>0</v>
      </c>
      <c r="BV13" s="2" t="n">
        <v>0</v>
      </c>
      <c r="BW13" s="2" t="n">
        <v>0</v>
      </c>
      <c r="BX13" s="2" t="n">
        <v>0</v>
      </c>
      <c r="BY13" s="2" t="n">
        <v>0</v>
      </c>
      <c r="BZ13" s="2" t="n">
        <v>0</v>
      </c>
      <c r="CA13" s="2" t="n">
        <v>0</v>
      </c>
      <c r="CB13" s="2" t="n">
        <v>0</v>
      </c>
      <c r="CC13" s="2" t="n">
        <v>0</v>
      </c>
      <c r="CD13" s="2" t="n">
        <v>0</v>
      </c>
      <c r="CE13" s="2" t="n">
        <v>5600</v>
      </c>
      <c r="CF13" s="2" t="inlineStr">
        <is>
          <t>I</t>
        </is>
      </c>
      <c r="CG13" s="2" t="inlineStr">
        <is>
          <t>OTH</t>
        </is>
      </c>
      <c r="CH13" s="2" t="n">
        <v>4</v>
      </c>
      <c r="CL13" s="2" t="inlineStr">
        <is>
          <t>R14806</t>
        </is>
      </c>
      <c r="CM13" s="2" t="n">
        <v>1</v>
      </c>
    </row>
    <row r="14" hidden="1" customFormat="1" s="2">
      <c r="A14" s="117" t="inlineStr">
        <is>
          <t>MSRRTN29F2300077</t>
        </is>
      </c>
      <c r="B14" s="2" t="inlineStr">
        <is>
          <t>4.1 MSR - Bangalore</t>
        </is>
      </c>
      <c r="C14" s="2" t="inlineStr">
        <is>
          <t>Rectified by IDT</t>
        </is>
      </c>
      <c r="D14" s="2" t="inlineStr">
        <is>
          <t>rashmiky@microsoft.com</t>
        </is>
      </c>
      <c r="E14" s="2" t="inlineStr">
        <is>
          <t>visesha@microsoft.com</t>
        </is>
      </c>
      <c r="F14" s="2" t="inlineStr">
        <is>
          <t>sriram@microsoft.com</t>
        </is>
      </c>
      <c r="G14" s="2" t="n">
        <v>1</v>
      </c>
      <c r="I14" s="2" t="inlineStr">
        <is>
          <t>TRUE</t>
        </is>
      </c>
      <c r="J14" s="117" t="inlineStr">
        <is>
          <t>131585461851</t>
        </is>
      </c>
      <c r="K14" s="2" t="inlineStr">
        <is>
          <t>131585461851</t>
        </is>
      </c>
      <c r="L14" s="2" t="inlineStr">
        <is>
          <t>Jan 17, 2023 6:31:00 PM</t>
        </is>
      </c>
      <c r="M14" s="2" t="inlineStr">
        <is>
          <t>TRUE</t>
        </is>
      </c>
      <c r="N14" s="235" t="b">
        <v>0</v>
      </c>
      <c r="O14" s="2" t="inlineStr">
        <is>
          <t>ms.ewb.idt.hyd@in.ey.com_2023-01-17T12-50-13_1_wfhsvcprod@microsoft.com_2023-01-16T04-51-22_1_Input_visesha@microsoft.com_R14806.xlsx</t>
        </is>
      </c>
      <c r="P14" s="2" t="inlineStr">
        <is>
          <t>test-container/trans_DC/MSRRTN29F2300077_DC_R14806.pdf</t>
        </is>
      </c>
      <c r="Q14" s="2" t="inlineStr">
        <is>
          <t>test-container/trans_EWB/MSRRTN29F2300077_EWB_R14806.pdf</t>
        </is>
      </c>
      <c r="R14" s="2" t="inlineStr">
        <is>
          <t>pass</t>
        </is>
      </c>
      <c r="S14" s="2" t="inlineStr">
        <is>
          <t>Continuation of Multiple line items</t>
        </is>
      </c>
      <c r="T14" s="2" t="inlineStr">
        <is>
          <t>visesha@microsoft.com</t>
        </is>
      </c>
      <c r="U14" s="2" t="inlineStr">
        <is>
          <t>rashmiky@microsoft.com</t>
        </is>
      </c>
      <c r="V14" s="2" t="inlineStr">
        <is>
          <t>sriram@microsoft.com</t>
        </is>
      </c>
      <c r="W14" s="2" t="inlineStr">
        <is>
          <t>MSR</t>
        </is>
      </c>
      <c r="X14" s="2" t="inlineStr">
        <is>
          <t>Karnataka</t>
        </is>
      </c>
      <c r="Y14" s="2" t="inlineStr">
        <is>
          <t>Cosmo Lavele / Vigyan</t>
        </is>
      </c>
      <c r="Z14" s="2" t="inlineStr">
        <is>
          <t>URP</t>
        </is>
      </c>
      <c r="AA14" s="2" t="inlineStr">
        <is>
          <t>Vivek Seshadri</t>
        </is>
      </c>
      <c r="AB14" s="2" t="inlineStr">
        <is>
          <t>Bungalow 19, Kubera Bahar Bungalow Society</t>
        </is>
      </c>
      <c r="AC14" s="2" t="inlineStr">
        <is>
          <t>Baner Pashan Link Road</t>
        </is>
      </c>
      <c r="AD14" s="2" t="n">
        <v>411021</v>
      </c>
      <c r="AE14" s="2" t="inlineStr">
        <is>
          <t>Maharastra</t>
        </is>
      </c>
      <c r="AF14" s="2" t="n">
        <v>27</v>
      </c>
      <c r="AG14" s="2" t="inlineStr">
        <is>
          <t>29AAECM2252R1ZX</t>
        </is>
      </c>
      <c r="AH14" s="2" t="inlineStr">
        <is>
          <t>Microsoft Research Lab India Private Limited</t>
        </is>
      </c>
      <c r="AI14" s="2" t="inlineStr">
        <is>
          <t>#No 9, Cosmo Lavelle Ground And First Floor,</t>
        </is>
      </c>
      <c r="AJ14" s="2" t="inlineStr">
        <is>
          <t>Richmond Circle, Residency Road, Bangalore</t>
        </is>
      </c>
      <c r="AK14" s="2" t="n">
        <v>560025</v>
      </c>
      <c r="AL14" s="2" t="inlineStr">
        <is>
          <t>Karnataka</t>
        </is>
      </c>
      <c r="AM14" s="2" t="n">
        <v>29</v>
      </c>
      <c r="AN14" s="2" t="inlineStr">
        <is>
          <t>Testing Device</t>
        </is>
      </c>
      <c r="AO14" s="2" t="inlineStr">
        <is>
          <t>GALAXY J2 CORE</t>
        </is>
      </c>
      <c r="AP14" s="2" t="n">
        <v>85171300</v>
      </c>
      <c r="AQ14" s="2" t="inlineStr">
        <is>
          <t>NOS</t>
        </is>
      </c>
      <c r="AR14" s="2" t="n">
        <v>1</v>
      </c>
      <c r="AS14" s="2" t="n">
        <v>5600</v>
      </c>
      <c r="AT14" s="2" t="inlineStr">
        <is>
          <t>E807054</t>
        </is>
      </c>
      <c r="AU14" s="2" t="inlineStr">
        <is>
          <t>RZ8N706JR0K</t>
        </is>
      </c>
      <c r="AV14" s="2" t="n">
        <v>99404889</v>
      </c>
      <c r="AW14" s="2" t="inlineStr">
        <is>
          <t>29AAACL9533A1ZN</t>
        </is>
      </c>
      <c r="AX14" s="2" t="inlineStr">
        <is>
          <t>LESCONCIERGES</t>
        </is>
      </c>
      <c r="BB14" s="2" t="n">
        <v>9482393817</v>
      </c>
      <c r="BC14" s="2" t="inlineStr">
        <is>
          <t>Work From Home</t>
        </is>
      </c>
      <c r="BG14" s="2" t="inlineStr">
        <is>
          <t>REG</t>
        </is>
      </c>
      <c r="BH14" s="2" t="inlineStr">
        <is>
          <t>DLC</t>
        </is>
      </c>
      <c r="BI14" s="2" t="inlineStr">
        <is>
          <t>MSRRTN29F2300077</t>
        </is>
      </c>
      <c r="BJ14" s="2" t="inlineStr">
        <is>
          <t>17-01-2023</t>
        </is>
      </c>
      <c r="BU14" s="2" t="n">
        <v>0</v>
      </c>
      <c r="BV14" s="2" t="n">
        <v>0</v>
      </c>
      <c r="BW14" s="2" t="n">
        <v>0</v>
      </c>
      <c r="BX14" s="2" t="n">
        <v>0</v>
      </c>
      <c r="BY14" s="2" t="n">
        <v>0</v>
      </c>
      <c r="BZ14" s="2" t="n">
        <v>0</v>
      </c>
      <c r="CA14" s="2" t="n">
        <v>0</v>
      </c>
      <c r="CB14" s="2" t="n">
        <v>0</v>
      </c>
      <c r="CC14" s="2" t="n">
        <v>0</v>
      </c>
      <c r="CD14" s="2" t="n">
        <v>0</v>
      </c>
      <c r="CE14" s="2" t="n">
        <v>5600</v>
      </c>
      <c r="CF14" s="2" t="inlineStr">
        <is>
          <t>I</t>
        </is>
      </c>
      <c r="CG14" s="2" t="inlineStr">
        <is>
          <t>OTH</t>
        </is>
      </c>
      <c r="CH14" s="2" t="n">
        <v>5</v>
      </c>
      <c r="CL14" s="2" t="inlineStr">
        <is>
          <t>R14806</t>
        </is>
      </c>
      <c r="CM14" s="2" t="n">
        <v>1</v>
      </c>
    </row>
    <row r="15" hidden="1" customFormat="1" s="2">
      <c r="A15" s="117" t="inlineStr">
        <is>
          <t>MSRRTN29F2300077</t>
        </is>
      </c>
      <c r="B15" s="2" t="inlineStr">
        <is>
          <t>4.1 MSR - Bangalore</t>
        </is>
      </c>
      <c r="C15" s="2" t="inlineStr">
        <is>
          <t>Rectified by IDT</t>
        </is>
      </c>
      <c r="D15" s="2" t="inlineStr">
        <is>
          <t>rashmiky@microsoft.com</t>
        </is>
      </c>
      <c r="E15" s="2" t="inlineStr">
        <is>
          <t>visesha@microsoft.com</t>
        </is>
      </c>
      <c r="F15" s="2" t="inlineStr">
        <is>
          <t>sriram@microsoft.com</t>
        </is>
      </c>
      <c r="G15" s="2" t="n">
        <v>1</v>
      </c>
      <c r="I15" s="2" t="inlineStr">
        <is>
          <t>TRUE</t>
        </is>
      </c>
      <c r="J15" s="117" t="inlineStr">
        <is>
          <t>131585461851</t>
        </is>
      </c>
      <c r="K15" s="2" t="inlineStr">
        <is>
          <t>131585461851</t>
        </is>
      </c>
      <c r="L15" s="2" t="inlineStr">
        <is>
          <t>Jan 17, 2023 6:31:00 PM</t>
        </is>
      </c>
      <c r="M15" s="2" t="inlineStr">
        <is>
          <t>TRUE</t>
        </is>
      </c>
      <c r="N15" s="235" t="b">
        <v>0</v>
      </c>
      <c r="O15" s="2" t="inlineStr">
        <is>
          <t>ms.ewb.idt.hyd@in.ey.com_2023-01-17T12-50-13_1_wfhsvcprod@microsoft.com_2023-01-16T04-51-22_1_Input_visesha@microsoft.com_R14806.xlsx</t>
        </is>
      </c>
      <c r="P15" s="2" t="inlineStr">
        <is>
          <t>test-container/trans_DC/MSRRTN29F2300077_DC_R14806.pdf</t>
        </is>
      </c>
      <c r="Q15" s="2" t="inlineStr">
        <is>
          <t>test-container/trans_EWB/MSRRTN29F2300077_EWB_R14806.pdf</t>
        </is>
      </c>
      <c r="R15" s="2" t="inlineStr">
        <is>
          <t>pass</t>
        </is>
      </c>
      <c r="S15" s="2" t="inlineStr">
        <is>
          <t>Continuation of Multiple line items</t>
        </is>
      </c>
      <c r="T15" s="2" t="inlineStr">
        <is>
          <t>visesha@microsoft.com</t>
        </is>
      </c>
      <c r="U15" s="2" t="inlineStr">
        <is>
          <t>rashmiky@microsoft.com</t>
        </is>
      </c>
      <c r="V15" s="2" t="inlineStr">
        <is>
          <t>sriram@microsoft.com</t>
        </is>
      </c>
      <c r="W15" s="2" t="inlineStr">
        <is>
          <t>MSR</t>
        </is>
      </c>
      <c r="X15" s="2" t="inlineStr">
        <is>
          <t>Karnataka</t>
        </is>
      </c>
      <c r="Y15" s="2" t="inlineStr">
        <is>
          <t>Cosmo Lavele / Vigyan</t>
        </is>
      </c>
      <c r="Z15" s="2" t="inlineStr">
        <is>
          <t>URP</t>
        </is>
      </c>
      <c r="AA15" s="2" t="inlineStr">
        <is>
          <t>Vivek Seshadri</t>
        </is>
      </c>
      <c r="AB15" s="2" t="inlineStr">
        <is>
          <t>Bungalow 19, Kubera Bahar Bungalow Society</t>
        </is>
      </c>
      <c r="AC15" s="2" t="inlineStr">
        <is>
          <t>Baner Pashan Link Road</t>
        </is>
      </c>
      <c r="AD15" s="2" t="n">
        <v>411021</v>
      </c>
      <c r="AE15" s="2" t="inlineStr">
        <is>
          <t>Maharastra</t>
        </is>
      </c>
      <c r="AF15" s="2" t="n">
        <v>27</v>
      </c>
      <c r="AG15" s="2" t="inlineStr">
        <is>
          <t>29AAECM2252R1ZX</t>
        </is>
      </c>
      <c r="AH15" s="2" t="inlineStr">
        <is>
          <t>Microsoft Research Lab India Private Limited</t>
        </is>
      </c>
      <c r="AI15" s="2" t="inlineStr">
        <is>
          <t>#No 9, Cosmo Lavelle Ground And First Floor,</t>
        </is>
      </c>
      <c r="AJ15" s="2" t="inlineStr">
        <is>
          <t>Richmond Circle, Residency Road, Bangalore</t>
        </is>
      </c>
      <c r="AK15" s="2" t="n">
        <v>560025</v>
      </c>
      <c r="AL15" s="2" t="inlineStr">
        <is>
          <t>Karnataka</t>
        </is>
      </c>
      <c r="AM15" s="2" t="n">
        <v>29</v>
      </c>
      <c r="AN15" s="2" t="inlineStr">
        <is>
          <t>Desktop</t>
        </is>
      </c>
      <c r="AO15" s="2" t="inlineStr">
        <is>
          <t>Precision 5820</t>
        </is>
      </c>
      <c r="AP15" s="2" t="n">
        <v>84713010</v>
      </c>
      <c r="AQ15" s="2" t="inlineStr">
        <is>
          <t>NOS</t>
        </is>
      </c>
      <c r="AR15" s="2" t="n">
        <v>1</v>
      </c>
      <c r="AS15" s="2" t="n">
        <v>224740.6</v>
      </c>
      <c r="AT15" s="2" t="n">
        <v>7635663</v>
      </c>
      <c r="AU15" s="2" t="inlineStr">
        <is>
          <t>6QJ8J13</t>
        </is>
      </c>
      <c r="AV15" s="2" t="n">
        <v>99183931</v>
      </c>
      <c r="AW15" s="2" t="inlineStr">
        <is>
          <t>29AAACL9533A1ZN</t>
        </is>
      </c>
      <c r="AX15" s="2" t="inlineStr">
        <is>
          <t>LESCONCIERGES</t>
        </is>
      </c>
      <c r="BB15" s="2" t="n">
        <v>9482393817</v>
      </c>
      <c r="BC15" s="2" t="inlineStr">
        <is>
          <t>Work From Home</t>
        </is>
      </c>
      <c r="BG15" s="2" t="inlineStr">
        <is>
          <t>REG</t>
        </is>
      </c>
      <c r="BH15" s="2" t="inlineStr">
        <is>
          <t>DLC</t>
        </is>
      </c>
      <c r="BI15" s="2" t="inlineStr">
        <is>
          <t>MSRRTN29F2300077</t>
        </is>
      </c>
      <c r="BJ15" s="2" t="inlineStr">
        <is>
          <t>17-01-2023</t>
        </is>
      </c>
      <c r="BU15" s="2" t="n">
        <v>0</v>
      </c>
      <c r="BV15" s="2" t="n">
        <v>0</v>
      </c>
      <c r="BW15" s="2" t="n">
        <v>0</v>
      </c>
      <c r="BX15" s="2" t="n">
        <v>0</v>
      </c>
      <c r="BY15" s="2" t="n">
        <v>0</v>
      </c>
      <c r="BZ15" s="2" t="n">
        <v>0</v>
      </c>
      <c r="CA15" s="2" t="n">
        <v>0</v>
      </c>
      <c r="CB15" s="2" t="n">
        <v>0</v>
      </c>
      <c r="CC15" s="2" t="n">
        <v>0</v>
      </c>
      <c r="CD15" s="2" t="n">
        <v>0</v>
      </c>
      <c r="CE15" s="2" t="n">
        <v>224740.6</v>
      </c>
      <c r="CF15" s="2" t="inlineStr">
        <is>
          <t>I</t>
        </is>
      </c>
      <c r="CG15" s="2" t="inlineStr">
        <is>
          <t>OTH</t>
        </is>
      </c>
      <c r="CH15" s="2" t="n">
        <v>6</v>
      </c>
      <c r="CL15" s="2" t="inlineStr">
        <is>
          <t>R14806</t>
        </is>
      </c>
      <c r="CM15" s="2" t="n">
        <v>1</v>
      </c>
    </row>
    <row r="16" hidden="1" customFormat="1" s="2">
      <c r="A16" s="117" t="inlineStr">
        <is>
          <t>MSRRTN29F2300077</t>
        </is>
      </c>
      <c r="B16" s="2" t="inlineStr">
        <is>
          <t>4.1 MSR - Bangalore</t>
        </is>
      </c>
      <c r="C16" s="2" t="inlineStr">
        <is>
          <t>Rectified by IDT</t>
        </is>
      </c>
      <c r="D16" s="2" t="inlineStr">
        <is>
          <t>rashmiky@microsoft.com</t>
        </is>
      </c>
      <c r="E16" s="2" t="inlineStr">
        <is>
          <t>visesha@microsoft.com</t>
        </is>
      </c>
      <c r="F16" s="2" t="inlineStr">
        <is>
          <t>sriram@microsoft.com</t>
        </is>
      </c>
      <c r="G16" s="2" t="n">
        <v>1</v>
      </c>
      <c r="I16" s="2" t="inlineStr">
        <is>
          <t>TRUE</t>
        </is>
      </c>
      <c r="J16" s="117" t="inlineStr">
        <is>
          <t>131585461851</t>
        </is>
      </c>
      <c r="K16" s="2" t="inlineStr">
        <is>
          <t>131585461851</t>
        </is>
      </c>
      <c r="L16" s="2" t="inlineStr">
        <is>
          <t>Jan 17, 2023 6:31:00 PM</t>
        </is>
      </c>
      <c r="M16" s="2" t="inlineStr">
        <is>
          <t>TRUE</t>
        </is>
      </c>
      <c r="N16" s="235" t="b">
        <v>0</v>
      </c>
      <c r="O16" s="2" t="inlineStr">
        <is>
          <t>ms.ewb.idt.hyd@in.ey.com_2023-01-17T12-50-13_1_wfhsvcprod@microsoft.com_2023-01-16T04-51-22_1_Input_visesha@microsoft.com_R14806.xlsx</t>
        </is>
      </c>
      <c r="P16" s="2" t="inlineStr">
        <is>
          <t>test-container/trans_DC/MSRRTN29F2300077_DC_R14806.pdf</t>
        </is>
      </c>
      <c r="Q16" s="2" t="inlineStr">
        <is>
          <t>test-container/trans_EWB/MSRRTN29F2300077_EWB_R14806.pdf</t>
        </is>
      </c>
      <c r="R16" s="2" t="inlineStr">
        <is>
          <t>pass</t>
        </is>
      </c>
      <c r="S16" s="2" t="inlineStr">
        <is>
          <t>Continuation of Multiple line items</t>
        </is>
      </c>
      <c r="T16" s="2" t="inlineStr">
        <is>
          <t>visesha@microsoft.com</t>
        </is>
      </c>
      <c r="U16" s="2" t="inlineStr">
        <is>
          <t>rashmiky@microsoft.com</t>
        </is>
      </c>
      <c r="V16" s="2" t="inlineStr">
        <is>
          <t>sriram@microsoft.com</t>
        </is>
      </c>
      <c r="W16" s="2" t="inlineStr">
        <is>
          <t>MSR</t>
        </is>
      </c>
      <c r="X16" s="2" t="inlineStr">
        <is>
          <t>Karnataka</t>
        </is>
      </c>
      <c r="Y16" s="2" t="inlineStr">
        <is>
          <t>Cosmo Lavele / Vigyan</t>
        </is>
      </c>
      <c r="Z16" s="2" t="inlineStr">
        <is>
          <t>URP</t>
        </is>
      </c>
      <c r="AA16" s="2" t="inlineStr">
        <is>
          <t>Vivek Seshadri</t>
        </is>
      </c>
      <c r="AB16" s="2" t="inlineStr">
        <is>
          <t>Bungalow 19, Kubera Bahar Bungalow Society</t>
        </is>
      </c>
      <c r="AC16" s="2" t="inlineStr">
        <is>
          <t>Baner Pashan Link Road</t>
        </is>
      </c>
      <c r="AD16" s="2" t="n">
        <v>411021</v>
      </c>
      <c r="AE16" s="2" t="inlineStr">
        <is>
          <t>Maharastra</t>
        </is>
      </c>
      <c r="AF16" s="2" t="n">
        <v>27</v>
      </c>
      <c r="AG16" s="2" t="inlineStr">
        <is>
          <t>29AAECM2252R1ZX</t>
        </is>
      </c>
      <c r="AH16" s="2" t="inlineStr">
        <is>
          <t>Microsoft Research Lab India Private Limited</t>
        </is>
      </c>
      <c r="AI16" s="2" t="inlineStr">
        <is>
          <t>#No 9, Cosmo Lavelle Ground And First Floor,</t>
        </is>
      </c>
      <c r="AJ16" s="2" t="inlineStr">
        <is>
          <t>Richmond Circle, Residency Road, Bangalore</t>
        </is>
      </c>
      <c r="AK16" s="2" t="n">
        <v>560025</v>
      </c>
      <c r="AL16" s="2" t="inlineStr">
        <is>
          <t>Karnataka</t>
        </is>
      </c>
      <c r="AM16" s="2" t="n">
        <v>29</v>
      </c>
      <c r="AN16" s="2" t="inlineStr">
        <is>
          <t>Testing Device</t>
        </is>
      </c>
      <c r="AO16" s="2" t="inlineStr">
        <is>
          <t>GALAXY J2 CORE</t>
        </is>
      </c>
      <c r="AP16" s="2" t="n">
        <v>85171300</v>
      </c>
      <c r="AQ16" s="2" t="inlineStr">
        <is>
          <t>NOS</t>
        </is>
      </c>
      <c r="AR16" s="2" t="n">
        <v>1</v>
      </c>
      <c r="AS16" s="2" t="n">
        <v>5600</v>
      </c>
      <c r="AT16" s="2" t="inlineStr">
        <is>
          <t>E807044</t>
        </is>
      </c>
      <c r="AU16" s="2" t="inlineStr">
        <is>
          <t>RZ8N706J23A</t>
        </is>
      </c>
      <c r="AV16" s="2" t="n">
        <v>99404889</v>
      </c>
      <c r="AW16" s="2" t="inlineStr">
        <is>
          <t>29AAACL9533A1ZN</t>
        </is>
      </c>
      <c r="AX16" s="2" t="inlineStr">
        <is>
          <t>LESCONCIERGES</t>
        </is>
      </c>
      <c r="BB16" s="2" t="n">
        <v>9482393817</v>
      </c>
      <c r="BC16" s="2" t="inlineStr">
        <is>
          <t>Work From Home</t>
        </is>
      </c>
      <c r="BG16" s="2" t="inlineStr">
        <is>
          <t>REG</t>
        </is>
      </c>
      <c r="BH16" s="2" t="inlineStr">
        <is>
          <t>DLC</t>
        </is>
      </c>
      <c r="BI16" s="2" t="inlineStr">
        <is>
          <t>MSRRTN29F2300077</t>
        </is>
      </c>
      <c r="BJ16" s="2" t="inlineStr">
        <is>
          <t>17-01-2023</t>
        </is>
      </c>
      <c r="BU16" s="2" t="n">
        <v>0</v>
      </c>
      <c r="BV16" s="2" t="n">
        <v>0</v>
      </c>
      <c r="BW16" s="2" t="n">
        <v>0</v>
      </c>
      <c r="BX16" s="2" t="n">
        <v>0</v>
      </c>
      <c r="BY16" s="2" t="n">
        <v>0</v>
      </c>
      <c r="BZ16" s="2" t="n">
        <v>0</v>
      </c>
      <c r="CA16" s="2" t="n">
        <v>0</v>
      </c>
      <c r="CB16" s="2" t="n">
        <v>0</v>
      </c>
      <c r="CC16" s="2" t="n">
        <v>0</v>
      </c>
      <c r="CD16" s="2" t="n">
        <v>0</v>
      </c>
      <c r="CE16" s="2" t="n">
        <v>5600</v>
      </c>
      <c r="CF16" s="2" t="inlineStr">
        <is>
          <t>I</t>
        </is>
      </c>
      <c r="CG16" s="2" t="inlineStr">
        <is>
          <t>OTH</t>
        </is>
      </c>
      <c r="CH16" s="2" t="n">
        <v>7</v>
      </c>
      <c r="CL16" s="2" t="inlineStr">
        <is>
          <t>R14806</t>
        </is>
      </c>
      <c r="CM16" s="2" t="n">
        <v>1</v>
      </c>
    </row>
    <row r="17" customFormat="1" s="2">
      <c r="A17" s="117" t="inlineStr">
        <is>
          <t>MSRRTN29F2300078</t>
        </is>
      </c>
      <c r="B17" s="2" t="inlineStr">
        <is>
          <t>4.1 MSR - Bangalore</t>
        </is>
      </c>
      <c r="C17" s="2" t="inlineStr">
        <is>
          <t>Self generated</t>
        </is>
      </c>
      <c r="D17" s="2" t="inlineStr">
        <is>
          <t>v-pavanibhat@microsoft.com</t>
        </is>
      </c>
      <c r="E17" s="2" t="inlineStr">
        <is>
          <t>t-peyamowar@microsoft.com</t>
        </is>
      </c>
      <c r="F17" s="2" t="inlineStr">
        <is>
          <t>prateekjain@microsoft.com</t>
        </is>
      </c>
      <c r="G17" s="2" t="n">
        <v>1</v>
      </c>
      <c r="I17" s="2" t="inlineStr">
        <is>
          <t>TRUE</t>
        </is>
      </c>
      <c r="J17" s="117" t="inlineStr">
        <is>
          <t>131585699452</t>
        </is>
      </c>
      <c r="K17" s="2" t="inlineStr">
        <is>
          <t>131585699452</t>
        </is>
      </c>
      <c r="L17" s="2" t="inlineStr">
        <is>
          <t>Jan 18, 2023 11:55:00 AM</t>
        </is>
      </c>
      <c r="M17" s="2" t="inlineStr">
        <is>
          <t>TRUE</t>
        </is>
      </c>
      <c r="N17" s="235" t="b">
        <v>0</v>
      </c>
      <c r="O17" s="2" t="inlineStr">
        <is>
          <t>wfhsvcprod@microsoft.com_2023-01-18T06-09-09_1_Input_t-peyamowar@microsoft.com_R14854.xlsx</t>
        </is>
      </c>
      <c r="P17" s="2" t="inlineStr">
        <is>
          <t>test-container/trans_DC/MSRRTN29F2300078_DC_R14854.pdf</t>
        </is>
      </c>
      <c r="Q17" s="2" t="inlineStr">
        <is>
          <t>test-container/trans_EWB/MSRRTN29F2300078_EWB_R14854.pdf</t>
        </is>
      </c>
      <c r="R17" s="2" t="inlineStr">
        <is>
          <t>pass</t>
        </is>
      </c>
      <c r="S17" s="2" t="inlineStr">
        <is>
          <t>Work from Home - Return movement</t>
        </is>
      </c>
      <c r="T17" s="2" t="inlineStr">
        <is>
          <t>t-peyamowar@microsoft.com</t>
        </is>
      </c>
      <c r="U17" s="2" t="inlineStr">
        <is>
          <t>v-pavanibhat@microsoft.com</t>
        </is>
      </c>
      <c r="V17" s="2" t="inlineStr">
        <is>
          <t>prateekjain@microsoft.com</t>
        </is>
      </c>
      <c r="W17" s="2" t="inlineStr">
        <is>
          <t>MSR</t>
        </is>
      </c>
      <c r="X17" s="2" t="inlineStr">
        <is>
          <t>Karnataka</t>
        </is>
      </c>
      <c r="Y17" s="2" t="inlineStr">
        <is>
          <t>Cosmo Lavele / Vigyan</t>
        </is>
      </c>
      <c r="Z17" s="2" t="inlineStr">
        <is>
          <t>URP</t>
        </is>
      </c>
      <c r="AA17" s="2" t="inlineStr">
        <is>
          <t>Peya Mowar</t>
        </is>
      </c>
      <c r="AB17" s="2" t="inlineStr">
        <is>
          <t>Ketaki - 703 Shipra Srishti, Ahinsa Khand, Indirapuram</t>
        </is>
      </c>
      <c r="AC17" s="2" t="inlineStr">
        <is>
          <t>Ghaziabad, 201014, Uttar Pradesh</t>
        </is>
      </c>
      <c r="AD17" s="2" t="n">
        <v>201014</v>
      </c>
      <c r="AE17" s="2" t="inlineStr">
        <is>
          <t>Uttar Pradesh</t>
        </is>
      </c>
      <c r="AF17" s="2" t="n">
        <v>9</v>
      </c>
      <c r="AG17" s="2" t="inlineStr">
        <is>
          <t>29AAECM2252R1ZX</t>
        </is>
      </c>
      <c r="AH17" s="2" t="inlineStr">
        <is>
          <t>Microsoft Research Lab India Private Limited</t>
        </is>
      </c>
      <c r="AI17" s="2" t="inlineStr">
        <is>
          <t>#No 9, Cosmo Lavelle Ground And First Floor,</t>
        </is>
      </c>
      <c r="AJ17" s="2" t="inlineStr">
        <is>
          <t>Richmond Circle, Residency Road, Bangalore</t>
        </is>
      </c>
      <c r="AK17" s="2" t="n">
        <v>560025</v>
      </c>
      <c r="AL17" s="2" t="inlineStr">
        <is>
          <t>Karnataka</t>
        </is>
      </c>
      <c r="AM17" s="2" t="n">
        <v>29</v>
      </c>
      <c r="AN17" s="2" t="inlineStr">
        <is>
          <t>Laptop</t>
        </is>
      </c>
      <c r="AO17" s="2" t="inlineStr">
        <is>
          <t>Thinkpad 495S</t>
        </is>
      </c>
      <c r="AP17" s="2" t="n">
        <v>84713010</v>
      </c>
      <c r="AQ17" s="2" t="inlineStr">
        <is>
          <t>NOS</t>
        </is>
      </c>
      <c r="AR17" s="2" t="n">
        <v>1</v>
      </c>
      <c r="AS17" s="2" t="n">
        <v>120000</v>
      </c>
      <c r="AT17" s="2" t="n">
        <v>3879974</v>
      </c>
      <c r="AU17" s="2" t="inlineStr">
        <is>
          <t>pc1jehzn</t>
        </is>
      </c>
      <c r="AV17" s="2" t="n">
        <v>99356722</v>
      </c>
      <c r="AW17" s="2" t="inlineStr">
        <is>
          <t>29AAACL9533A1ZN</t>
        </is>
      </c>
      <c r="AX17" s="2" t="inlineStr">
        <is>
          <t>LESCONCIERGES</t>
        </is>
      </c>
      <c r="BB17" s="2" t="n">
        <v>9910509060</v>
      </c>
      <c r="BC17" s="2" t="inlineStr">
        <is>
          <t>Work From Home</t>
        </is>
      </c>
      <c r="BG17" s="2" t="inlineStr">
        <is>
          <t>REG</t>
        </is>
      </c>
      <c r="BH17" s="2" t="inlineStr">
        <is>
          <t>DLC</t>
        </is>
      </c>
      <c r="BI17" s="2" t="inlineStr">
        <is>
          <t>MSRRTN29F2300078</t>
        </is>
      </c>
      <c r="BJ17" s="2" t="inlineStr">
        <is>
          <t>18-01-2023</t>
        </is>
      </c>
      <c r="BU17" s="2" t="n">
        <v>0</v>
      </c>
      <c r="BV17" s="2" t="n">
        <v>0</v>
      </c>
      <c r="BW17" s="2" t="n">
        <v>0</v>
      </c>
      <c r="BX17" s="2" t="n">
        <v>0</v>
      </c>
      <c r="BY17" s="2" t="n">
        <v>0</v>
      </c>
      <c r="BZ17" s="2" t="n">
        <v>0</v>
      </c>
      <c r="CA17" s="2" t="n">
        <v>0</v>
      </c>
      <c r="CB17" s="2" t="n">
        <v>0</v>
      </c>
      <c r="CC17" s="2" t="n">
        <v>0</v>
      </c>
      <c r="CD17" s="2" t="n">
        <v>0</v>
      </c>
      <c r="CE17" s="2" t="n">
        <v>120000</v>
      </c>
      <c r="CF17" s="2" t="inlineStr">
        <is>
          <t>I</t>
        </is>
      </c>
      <c r="CG17" s="2" t="inlineStr">
        <is>
          <t>OTH</t>
        </is>
      </c>
      <c r="CH17" s="2" t="n">
        <v>1</v>
      </c>
      <c r="CL17" s="2" t="inlineStr">
        <is>
          <t>R14854</t>
        </is>
      </c>
      <c r="CM17" s="2" t="n">
        <v>1</v>
      </c>
    </row>
  </sheetData>
  <autoFilter ref="A1:CM17">
    <filterColumn colId="18" hiddenButton="0" showButton="1">
      <filters>
        <filter val="Work from Home - Return movement"/>
      </filters>
    </filterColumn>
  </autoFilter>
  <conditionalFormatting sqref="J1:K1">
    <cfRule type="duplicateValues" priority="1" dxfId="0"/>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XFD19"/>
  <sheetViews>
    <sheetView workbookViewId="0">
      <pane xSplit="3" ySplit="10" topLeftCell="D11" activePane="bottomRight" state="frozen"/>
      <selection activeCell="T2" sqref="T2:X6"/>
      <selection pane="topRight" activeCell="T2" sqref="T2:X6"/>
      <selection pane="bottomLeft" activeCell="T2" sqref="T2:X6"/>
      <selection pane="bottomRight" activeCell="T2" sqref="T2:X6"/>
    </sheetView>
  </sheetViews>
  <sheetFormatPr baseColWidth="8" defaultRowHeight="12.7"/>
  <cols>
    <col width="31.796875" bestFit="1" customWidth="1" style="66" min="1" max="1"/>
    <col width="37.796875" bestFit="1" customWidth="1" style="66" min="2" max="2"/>
    <col width="29.19921875" bestFit="1" customWidth="1" style="66" min="3" max="3"/>
    <col width="15.796875" customWidth="1" style="66" min="4" max="4"/>
    <col width="20.796875" bestFit="1" customWidth="1" style="66" min="5" max="5"/>
    <col width="11.3984375" bestFit="1" customWidth="1" style="66" min="6" max="6"/>
    <col width="21.265625" bestFit="1" customWidth="1" style="66" min="7" max="7"/>
    <col width="12.19921875" bestFit="1" customWidth="1" style="66" min="15" max="15"/>
    <col width="18.19921875" bestFit="1" customWidth="1" style="66" min="18" max="18"/>
    <col width="21.3984375" bestFit="1" customWidth="1" style="66" min="65" max="65"/>
    <col width="13.19921875" bestFit="1" customWidth="1" style="66" min="66" max="66"/>
    <col width="9.19921875" customWidth="1" style="66" min="67" max="67"/>
  </cols>
  <sheetData>
    <row r="1" ht="39.35" customFormat="1" customHeight="1" s="205">
      <c r="A1" s="197" t="inlineStr">
        <is>
          <t>SAP APBI Additional Requirement</t>
        </is>
      </c>
      <c r="B1" s="197" t="inlineStr">
        <is>
          <t>Company Code</t>
        </is>
      </c>
      <c r="C1" s="197" t="inlineStr">
        <is>
          <t>SourceFileName</t>
        </is>
      </c>
      <c r="D1" s="197" t="inlineStr">
        <is>
          <t>GL Account</t>
        </is>
      </c>
      <c r="E1" s="197" t="inlineStr">
        <is>
          <t>Division</t>
        </is>
      </c>
      <c r="F1" s="197" t="inlineStr">
        <is>
          <t>SubDivision</t>
        </is>
      </c>
      <c r="G1" s="197" t="inlineStr">
        <is>
          <t>ProfitCentre1</t>
        </is>
      </c>
      <c r="H1" s="197" t="inlineStr">
        <is>
          <t>ProfitCentre2</t>
        </is>
      </c>
      <c r="I1" s="197" t="inlineStr">
        <is>
          <t>PlantCode</t>
        </is>
      </c>
      <c r="J1" s="197" t="inlineStr">
        <is>
          <t>Month</t>
        </is>
      </c>
      <c r="K1" s="197" t="inlineStr">
        <is>
          <t>MS GSTN No</t>
        </is>
      </c>
      <c r="L1" s="197" t="inlineStr">
        <is>
          <t>Type of Doc</t>
        </is>
      </c>
      <c r="M1" s="197" t="inlineStr">
        <is>
          <t>SupplyType</t>
        </is>
      </c>
      <c r="N1" s="197" t="inlineStr">
        <is>
          <t>Reference</t>
        </is>
      </c>
      <c r="O1" s="197" t="inlineStr">
        <is>
          <t>Invoice Date</t>
        </is>
      </c>
      <c r="P1" s="197" t="inlineStr">
        <is>
          <t>Original Doc Number/Doc Number</t>
        </is>
      </c>
      <c r="Q1" s="197" t="inlineStr">
        <is>
          <t>OriginalDocumentDate</t>
        </is>
      </c>
      <c r="R1" s="197" t="inlineStr">
        <is>
          <t>CRDRPreGST</t>
        </is>
      </c>
      <c r="S1" s="197" t="inlineStr">
        <is>
          <t>Line Number</t>
        </is>
      </c>
      <c r="T1" s="197" t="inlineStr">
        <is>
          <t>Supplier GSTN No</t>
        </is>
      </c>
      <c r="U1" s="197" t="inlineStr">
        <is>
          <t>OriginalSupplierGSTIN</t>
        </is>
      </c>
      <c r="V1" s="197" t="inlineStr">
        <is>
          <t>Vendor Name</t>
        </is>
      </c>
      <c r="W1" s="197" t="inlineStr">
        <is>
          <t>SupplierCode</t>
        </is>
      </c>
      <c r="X1" s="197" t="inlineStr">
        <is>
          <t>Microsoft Ship to State based on GSTN</t>
        </is>
      </c>
      <c r="Y1" s="197" t="inlineStr">
        <is>
          <t>PortCode</t>
        </is>
      </c>
      <c r="Z1" s="197" t="inlineStr">
        <is>
          <t>BillOfEntry</t>
        </is>
      </c>
      <c r="AA1" s="197" t="inlineStr">
        <is>
          <t>BillOfEntryDate</t>
        </is>
      </c>
      <c r="AB1" s="197" t="inlineStr">
        <is>
          <t>CIFValue</t>
        </is>
      </c>
      <c r="AC1" s="197" t="inlineStr">
        <is>
          <t>CustomDuty</t>
        </is>
      </c>
      <c r="AD1" s="197" t="inlineStr">
        <is>
          <t>HSN/SAC Code</t>
        </is>
      </c>
      <c r="AE1" s="197" t="inlineStr">
        <is>
          <t>ItemCode</t>
        </is>
      </c>
      <c r="AF1" s="197" t="inlineStr">
        <is>
          <t>TEXT</t>
        </is>
      </c>
      <c r="AG1" s="197" t="inlineStr">
        <is>
          <t>CategoryOfItem</t>
        </is>
      </c>
      <c r="AH1" s="197" t="inlineStr">
        <is>
          <t>UnitOfMeasurement</t>
        </is>
      </c>
      <c r="AI1" s="197" t="inlineStr">
        <is>
          <t>Quantity</t>
        </is>
      </c>
      <c r="AJ1" s="197" t="inlineStr">
        <is>
          <t>Base Value</t>
        </is>
      </c>
      <c r="AK1" s="198" t="inlineStr">
        <is>
          <t>IntegratedTaxRate</t>
        </is>
      </c>
      <c r="AL1" s="197" t="inlineStr">
        <is>
          <t xml:space="preserve">IGST Input Tax Credit </t>
        </is>
      </c>
      <c r="AM1" s="198" t="inlineStr">
        <is>
          <t>CentralTaxRate</t>
        </is>
      </c>
      <c r="AN1" s="197" t="inlineStr">
        <is>
          <t>CGST Input Tax Credit</t>
        </is>
      </c>
      <c r="AO1" s="198" t="inlineStr">
        <is>
          <t>StateUTTaxRate</t>
        </is>
      </c>
      <c r="AP1" s="197" t="inlineStr">
        <is>
          <t>SGST Input Tax Credit</t>
        </is>
      </c>
      <c r="AQ1" s="199" t="inlineStr">
        <is>
          <t>IntegratedTaxRate</t>
        </is>
      </c>
      <c r="AR1" s="200" t="inlineStr">
        <is>
          <t>IGST RCM liability</t>
        </is>
      </c>
      <c r="AS1" s="199" t="inlineStr">
        <is>
          <t>CentralTaxRate</t>
        </is>
      </c>
      <c r="AT1" s="200" t="inlineStr">
        <is>
          <t>CGST RCM liability</t>
        </is>
      </c>
      <c r="AU1" s="199" t="inlineStr">
        <is>
          <t>StateUTTaxRate</t>
        </is>
      </c>
      <c r="AV1" s="722" t="inlineStr">
        <is>
          <t>SGST RCM liability</t>
        </is>
      </c>
      <c r="AW1" s="197" t="inlineStr">
        <is>
          <t>CessRateAdvalorem</t>
        </is>
      </c>
      <c r="AX1" s="197" t="inlineStr">
        <is>
          <t>CessAmountAdvalorem</t>
        </is>
      </c>
      <c r="AY1" s="197" t="inlineStr">
        <is>
          <t>CessRateSpecific</t>
        </is>
      </c>
      <c r="AZ1" s="197" t="inlineStr">
        <is>
          <t>CessAmountSpecific</t>
        </is>
      </c>
      <c r="BA1" s="197" t="inlineStr">
        <is>
          <t>Grand Total</t>
        </is>
      </c>
      <c r="BB1" s="197" t="inlineStr">
        <is>
          <t>ReverseChargeFlag</t>
        </is>
      </c>
      <c r="BC1" s="197" t="inlineStr">
        <is>
          <t>EligibilityIndicator</t>
        </is>
      </c>
      <c r="BD1" s="197" t="inlineStr">
        <is>
          <t>CommonSupplyIndicator</t>
        </is>
      </c>
      <c r="BE1" s="197" t="inlineStr">
        <is>
          <t>AvailableIGST</t>
        </is>
      </c>
      <c r="BF1" s="197" t="inlineStr">
        <is>
          <t>AvailableCGST</t>
        </is>
      </c>
      <c r="BG1" s="197" t="inlineStr">
        <is>
          <t>AvailableSGST</t>
        </is>
      </c>
      <c r="BH1" s="197" t="inlineStr">
        <is>
          <t>AvailableCess</t>
        </is>
      </c>
      <c r="BI1" s="197" t="inlineStr">
        <is>
          <t>ITCReversalIdentifier</t>
        </is>
      </c>
      <c r="BJ1" s="197" t="inlineStr">
        <is>
          <t>ReasonForCreditDebitNote</t>
        </is>
      </c>
      <c r="BK1" s="197" t="inlineStr">
        <is>
          <t>PurchaseVoucherNumber</t>
        </is>
      </c>
      <c r="BL1" s="197" t="inlineStr">
        <is>
          <t>PurchaseVoucherDate</t>
        </is>
      </c>
      <c r="BM1" s="197" t="inlineStr">
        <is>
          <t>Clearing document No</t>
        </is>
      </c>
      <c r="BN1" s="197" t="inlineStr">
        <is>
          <t>Clearing Date</t>
        </is>
      </c>
      <c r="BO1" s="197" t="inlineStr">
        <is>
          <t>PO Number</t>
        </is>
      </c>
      <c r="BP1" s="197" t="inlineStr">
        <is>
          <t>ContractDate</t>
        </is>
      </c>
      <c r="BQ1" s="197" t="inlineStr">
        <is>
          <t>ContractValue</t>
        </is>
      </c>
      <c r="BR1" s="197" t="inlineStr">
        <is>
          <t>Eligibilty</t>
        </is>
      </c>
      <c r="BS1" s="197" t="inlineStr">
        <is>
          <t>Doc#</t>
        </is>
      </c>
      <c r="BT1" s="202" t="inlineStr">
        <is>
          <t>Inv Doc#</t>
        </is>
      </c>
      <c r="BU1" s="197" t="inlineStr">
        <is>
          <t>Userdefinedfield3</t>
        </is>
      </c>
      <c r="BV1" s="203" t="inlineStr">
        <is>
          <t>Posting Date</t>
        </is>
      </c>
      <c r="BW1" s="197" t="inlineStr">
        <is>
          <t>Vendor No</t>
        </is>
      </c>
      <c r="BX1" s="197" t="inlineStr">
        <is>
          <t>Vendor Bill from State based on GSTN</t>
        </is>
      </c>
      <c r="BY1" s="197" t="inlineStr">
        <is>
          <t>Taxes to be charged</t>
        </is>
      </c>
      <c r="BZ1" s="197" t="inlineStr">
        <is>
          <t>Whether correct taxes charged</t>
        </is>
      </c>
      <c r="CA1" s="197" t="inlineStr">
        <is>
          <t>Length of Vendor GSTN</t>
        </is>
      </c>
      <c r="CB1" s="197" t="inlineStr">
        <is>
          <t>Length of Microsoft GSTN</t>
        </is>
      </c>
      <c r="CC1" s="197" t="inlineStr">
        <is>
          <t>GST PAN validation of Microsoft</t>
        </is>
      </c>
      <c r="CD1" s="197" t="inlineStr">
        <is>
          <t>Supplier GSTN Validation</t>
        </is>
      </c>
      <c r="CE1" s="197" t="inlineStr">
        <is>
          <t>Invoice Number Validation</t>
        </is>
      </c>
      <c r="CF1" s="197" t="inlineStr">
        <is>
          <t>AP comments</t>
        </is>
      </c>
      <c r="CG1" s="197" t="inlineStr">
        <is>
          <t>ACR Comments</t>
        </is>
      </c>
      <c r="CH1" s="197" t="inlineStr">
        <is>
          <t>2A summary</t>
        </is>
      </c>
      <c r="CI1" s="204" t="inlineStr">
        <is>
          <t>URN#</t>
        </is>
      </c>
      <c r="CJ1" s="204" t="inlineStr">
        <is>
          <t>Place of supply</t>
        </is>
      </c>
      <c r="CK1" s="204" t="inlineStr">
        <is>
          <t>IRN #</t>
        </is>
      </c>
      <c r="CL1" s="204" t="inlineStr">
        <is>
          <t>IRN Flag</t>
        </is>
      </c>
      <c r="CM1" s="204" t="inlineStr">
        <is>
          <t>IRN Validation</t>
        </is>
      </c>
      <c r="CN1" s="204" t="inlineStr">
        <is>
          <t>Doc conc</t>
        </is>
      </c>
      <c r="CO1" s="204" t="inlineStr">
        <is>
          <t>AP comments for IRN</t>
        </is>
      </c>
      <c r="CP1" s="204" t="inlineStr">
        <is>
          <t>Record comments</t>
        </is>
      </c>
    </row>
    <row r="2" s="66">
      <c r="A2" s="2" t="inlineStr">
        <is>
          <t>16325100029119998397RCM</t>
        </is>
      </c>
      <c r="B2" s="2" t="n">
        <v>1632</v>
      </c>
      <c r="C2" s="2" t="n"/>
      <c r="D2" s="2" t="n">
        <v>754074</v>
      </c>
      <c r="E2" s="2" t="n"/>
      <c r="F2" s="2" t="n"/>
      <c r="G2" s="2" t="inlineStr">
        <is>
          <t>P63734</t>
        </is>
      </c>
      <c r="H2" s="2" t="n"/>
      <c r="I2" s="2" t="inlineStr">
        <is>
          <t>3618</t>
        </is>
      </c>
      <c r="J2" s="2" t="inlineStr">
        <is>
          <t>01/2023</t>
        </is>
      </c>
      <c r="K2" s="2" t="inlineStr">
        <is>
          <t>29AAECM2252R1ZX</t>
        </is>
      </c>
      <c r="L2" s="2" t="inlineStr">
        <is>
          <t>Invoice</t>
        </is>
      </c>
      <c r="M2" s="2" t="n"/>
      <c r="N2" s="2" t="inlineStr">
        <is>
          <t>90021500</t>
        </is>
      </c>
      <c r="O2" s="206" t="n">
        <v>44918</v>
      </c>
      <c r="P2" s="2" t="inlineStr"/>
      <c r="Q2" s="2" t="n"/>
      <c r="R2" s="2" t="n"/>
      <c r="S2" s="2" t="n"/>
      <c r="T2" s="2" t="inlineStr">
        <is>
          <t>29AAATI1501J2ZV</t>
        </is>
      </c>
      <c r="U2" s="2" t="n"/>
      <c r="V2" s="2" t="inlineStr">
        <is>
          <t>REGISTRAR, IISC BANGALORE</t>
        </is>
      </c>
      <c r="W2" s="2" t="n"/>
      <c r="X2" s="2" t="inlineStr">
        <is>
          <t>29</t>
        </is>
      </c>
      <c r="Y2" s="2" t="n"/>
      <c r="Z2" s="2" t="n"/>
      <c r="AA2" s="2" t="n"/>
      <c r="AB2" s="2" t="n"/>
      <c r="AC2" s="2" t="n"/>
      <c r="AD2" s="2" t="inlineStr">
        <is>
          <t>998397</t>
        </is>
      </c>
      <c r="AE2" s="2" t="n"/>
      <c r="AF2" s="2" t="inlineStr">
        <is>
          <t>Sponsorship toward the 23rd IEEE/ACM INT</t>
        </is>
      </c>
      <c r="AG2" s="2" t="n"/>
      <c r="AH2" s="2" t="n"/>
      <c r="AI2" s="2" t="n"/>
      <c r="AJ2" s="723" t="n">
        <v>200000</v>
      </c>
      <c r="AK2" s="208" t="n">
        <v>0</v>
      </c>
      <c r="AL2" s="723" t="n">
        <v>0</v>
      </c>
      <c r="AM2" s="208" t="n">
        <v>0.09</v>
      </c>
      <c r="AN2" s="723" t="n">
        <v>18000</v>
      </c>
      <c r="AO2" s="208" t="n">
        <v>0.09</v>
      </c>
      <c r="AP2" s="723" t="n">
        <v>18000</v>
      </c>
      <c r="AQ2" s="209" t="n">
        <v>0</v>
      </c>
      <c r="AR2" s="723" t="n">
        <v>0</v>
      </c>
      <c r="AS2" s="209" t="n">
        <v>0.09</v>
      </c>
      <c r="AT2" s="723" t="n">
        <v>-18000</v>
      </c>
      <c r="AU2" s="209" t="n">
        <v>0.09</v>
      </c>
      <c r="AV2" s="723" t="n">
        <v>-18000</v>
      </c>
      <c r="AW2" s="2" t="n"/>
      <c r="AX2" s="2" t="n"/>
      <c r="AY2" s="2" t="n"/>
      <c r="AZ2" s="2" t="n"/>
      <c r="BA2" s="723" t="n">
        <v>236000</v>
      </c>
      <c r="BB2" s="2" t="inlineStr">
        <is>
          <t>Y</t>
        </is>
      </c>
      <c r="BC2" s="2" t="n"/>
      <c r="BD2" s="2" t="n"/>
      <c r="BE2" s="2" t="n"/>
      <c r="BF2" s="2" t="n"/>
      <c r="BG2" s="2" t="n"/>
      <c r="BH2" s="2" t="n"/>
      <c r="BI2" s="2" t="n"/>
      <c r="BJ2" s="2" t="n"/>
      <c r="BK2" s="2" t="n"/>
      <c r="BL2" s="2" t="n"/>
      <c r="BM2" s="2" t="n">
        <v>1500038555</v>
      </c>
      <c r="BN2" s="724" t="n">
        <v>44929</v>
      </c>
      <c r="BO2" s="2" t="n">
        <v>100542381</v>
      </c>
      <c r="BP2" s="2" t="n"/>
      <c r="BQ2" s="2" t="n"/>
      <c r="BR2" s="2" t="n"/>
      <c r="BS2" s="2" t="n">
        <v>5100029119</v>
      </c>
      <c r="BT2" s="2" t="n"/>
      <c r="BU2" s="2" t="inlineStr">
        <is>
          <t>RCM</t>
        </is>
      </c>
      <c r="BV2" s="206" t="n">
        <v>44928</v>
      </c>
      <c r="BW2" s="2" t="n">
        <v>2193476</v>
      </c>
      <c r="BX2" s="2" t="inlineStr">
        <is>
          <t>29</t>
        </is>
      </c>
      <c r="BY2" s="2" t="inlineStr">
        <is>
          <t>SGST/CGST</t>
        </is>
      </c>
      <c r="BZ2" s="2" t="inlineStr">
        <is>
          <t>True</t>
        </is>
      </c>
      <c r="CA2" s="2" t="inlineStr">
        <is>
          <t>OK</t>
        </is>
      </c>
      <c r="CB2" s="2" t="inlineStr">
        <is>
          <t>OK</t>
        </is>
      </c>
      <c r="CC2" s="2" t="inlineStr">
        <is>
          <t>True</t>
        </is>
      </c>
      <c r="CD2" s="2" t="inlineStr">
        <is>
          <t>True</t>
        </is>
      </c>
      <c r="CE2" s="2" t="inlineStr">
        <is>
          <t>True</t>
        </is>
      </c>
      <c r="CF2" s="2" t="n"/>
      <c r="CG2" s="2" t="n"/>
      <c r="CH2" s="2" t="n"/>
      <c r="CI2" s="2" t="inlineStr">
        <is>
          <t>7602817373</t>
        </is>
      </c>
      <c r="CJ2" s="2" t="inlineStr">
        <is>
          <t>KA</t>
        </is>
      </c>
      <c r="CK2" s="2" t="inlineStr">
        <is>
          <t>7c33cb145261c6a41ceb98bc651bee0f7a4c088c1ac47520ff27c39851847069</t>
        </is>
      </c>
      <c r="CL2" s="2" t="inlineStr">
        <is>
          <t>Yes</t>
        </is>
      </c>
      <c r="CM2" s="187" t="b">
        <v>1</v>
      </c>
      <c r="CN2" s="2" t="inlineStr">
        <is>
          <t>16325100029119</t>
        </is>
      </c>
      <c r="CO2" s="2" t="n"/>
      <c r="CP2" s="2" t="n"/>
    </row>
    <row r="5">
      <c r="B5" s="212" t="n"/>
    </row>
    <row r="6">
      <c r="B6" s="212" t="n"/>
    </row>
    <row r="7">
      <c r="A7" s="48" t="inlineStr">
        <is>
          <t>Payment Voucher</t>
        </is>
      </c>
    </row>
    <row r="8" ht="14.35" customHeight="1" s="66">
      <c r="A8" s="197" t="inlineStr">
        <is>
          <t>SAP APBI Additional Requirement</t>
        </is>
      </c>
      <c r="B8" s="197" t="inlineStr">
        <is>
          <t>Invoice Date</t>
        </is>
      </c>
      <c r="C8" s="197" t="inlineStr">
        <is>
          <t>Vendor Name</t>
        </is>
      </c>
      <c r="D8" s="197" t="inlineStr">
        <is>
          <t>Clearing document No</t>
        </is>
      </c>
      <c r="E8" s="197" t="inlineStr">
        <is>
          <t>Clearing Date</t>
        </is>
      </c>
      <c r="F8" s="197" t="inlineStr">
        <is>
          <t>PO Number</t>
        </is>
      </c>
      <c r="G8" s="197" t="n"/>
      <c r="H8" s="197" t="n"/>
    </row>
    <row r="9">
      <c r="A9" s="2" t="inlineStr">
        <is>
          <t>16325100029119998397RCM</t>
        </is>
      </c>
      <c r="B9" s="214" t="n">
        <v>44918</v>
      </c>
      <c r="C9" s="2">
        <f>+V2</f>
        <v/>
      </c>
      <c r="D9" s="2" t="n">
        <v>1500038555</v>
      </c>
      <c r="E9" s="724" t="n">
        <v>44929</v>
      </c>
      <c r="F9" s="2" t="n">
        <v>100542381</v>
      </c>
      <c r="G9" s="2" t="n"/>
      <c r="H9" s="2" t="n"/>
    </row>
    <row r="10">
      <c r="A10" s="187" t="n"/>
      <c r="B10" s="187" t="n"/>
      <c r="C10" s="2" t="n"/>
      <c r="D10" s="2" t="n"/>
      <c r="E10" s="724" t="n"/>
      <c r="F10" s="2" t="n"/>
      <c r="G10" s="2" t="n"/>
      <c r="H10" s="2" t="n"/>
    </row>
    <row r="11">
      <c r="A11" s="2" t="n"/>
      <c r="B11" s="206" t="n"/>
      <c r="C11" s="2" t="n"/>
      <c r="D11" s="2" t="n"/>
      <c r="E11" s="724" t="n"/>
      <c r="F11" s="2" t="n"/>
      <c r="G11" s="2" t="n"/>
      <c r="H11" s="2" t="n"/>
    </row>
    <row r="13">
      <c r="A13" s="215" t="inlineStr">
        <is>
          <t>Self Invoice - RCM</t>
        </is>
      </c>
      <c r="B13" s="215" t="n">
        <v>1</v>
      </c>
    </row>
    <row r="14">
      <c r="A14" s="215" t="inlineStr">
        <is>
          <t>Payment Voucher</t>
        </is>
      </c>
      <c r="B14" s="215" t="n">
        <v>1</v>
      </c>
    </row>
    <row r="17">
      <c r="A17" s="48" t="inlineStr">
        <is>
          <t>RCM Liability</t>
        </is>
      </c>
    </row>
    <row r="18" ht="88.7" customHeight="1" s="66">
      <c r="A18" s="197" t="inlineStr">
        <is>
          <t>Invoice Date</t>
        </is>
      </c>
      <c r="B18" s="197" t="inlineStr">
        <is>
          <t>Nature OF Service</t>
        </is>
      </c>
      <c r="C18" s="197" t="inlineStr">
        <is>
          <t>Vendor Name</t>
        </is>
      </c>
      <c r="D18" s="198" t="inlineStr">
        <is>
          <t>ITC Eligibility</t>
        </is>
      </c>
      <c r="E18" s="198" t="inlineStr">
        <is>
          <t>Base Value</t>
        </is>
      </c>
      <c r="F18" s="198" t="inlineStr">
        <is>
          <t>IntegratedTaxRate</t>
        </is>
      </c>
      <c r="G18" s="197" t="inlineStr">
        <is>
          <t xml:space="preserve">IGST Input Tax Credit </t>
        </is>
      </c>
      <c r="H18" s="197" t="inlineStr">
        <is>
          <t>CGST/SGST Rate</t>
        </is>
      </c>
      <c r="I18" s="197" t="inlineStr">
        <is>
          <t xml:space="preserve">CGST Input Tax Credit </t>
        </is>
      </c>
      <c r="J18" s="197" t="inlineStr">
        <is>
          <t xml:space="preserve">SGST Input Tax Credit </t>
        </is>
      </c>
      <c r="K18" s="215" t="inlineStr">
        <is>
          <t>Tax Liability</t>
        </is>
      </c>
      <c r="L18" s="215" t="inlineStr">
        <is>
          <t>Payment Date</t>
        </is>
      </c>
      <c r="M18" s="215" t="inlineStr">
        <is>
          <t>Posting Date</t>
        </is>
      </c>
      <c r="N18" s="220" t="inlineStr">
        <is>
          <t>No of Days from invoice date till posting date</t>
        </is>
      </c>
      <c r="O18" s="215" t="inlineStr">
        <is>
          <t>&gt;60 days</t>
        </is>
      </c>
      <c r="P18" s="220" t="inlineStr">
        <is>
          <t>Time Of Supply for RCM</t>
        </is>
      </c>
      <c r="Q18" s="215" t="inlineStr">
        <is>
          <t>Actual Due Date For RCM</t>
        </is>
      </c>
      <c r="R18" s="215" t="inlineStr">
        <is>
          <t>No Of  Days Delays</t>
        </is>
      </c>
      <c r="S18" s="215" t="inlineStr">
        <is>
          <t>Interest @ 18%</t>
        </is>
      </c>
      <c r="T18" s="215" t="inlineStr">
        <is>
          <t>Total RCM Liability</t>
        </is>
      </c>
    </row>
    <row r="19">
      <c r="A19" s="214">
        <f>+O2</f>
        <v/>
      </c>
      <c r="B19" s="103">
        <f>+AF2</f>
        <v/>
      </c>
      <c r="C19" s="187">
        <f>+V2</f>
        <v/>
      </c>
      <c r="D19" s="103" t="inlineStr">
        <is>
          <t>Yes</t>
        </is>
      </c>
      <c r="E19" s="725">
        <f>+AJ2</f>
        <v/>
      </c>
      <c r="F19" s="222" t="n"/>
      <c r="G19" s="187" t="n">
        <v>0</v>
      </c>
      <c r="H19" s="187" t="n"/>
      <c r="I19" s="187">
        <f>+E19*9%</f>
        <v/>
      </c>
      <c r="J19" s="187">
        <f>+I19</f>
        <v/>
      </c>
      <c r="K19" s="187">
        <f>+I19+J19</f>
        <v/>
      </c>
      <c r="L19" s="187" t="n"/>
      <c r="M19" s="187" t="n"/>
      <c r="N19" s="187" t="n"/>
      <c r="O19" s="187" t="n"/>
      <c r="P19" s="187" t="n"/>
      <c r="Q19" s="187" t="n"/>
      <c r="R19" s="187" t="n"/>
      <c r="S19" s="187" t="n"/>
      <c r="T19" s="187">
        <f>+S19+K19</f>
        <v/>
      </c>
      <c r="XFD19" s="0">
        <f>+XEZ19*9%</f>
        <v/>
      </c>
    </row>
  </sheetData>
  <conditionalFormatting sqref="C2">
    <cfRule type="duplicateValues" priority="1" dxfId="0"/>
  </conditionalFormatting>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topLeftCell="A102" workbookViewId="0">
      <selection activeCell="T2" sqref="T2:X6"/>
    </sheetView>
  </sheetViews>
  <sheetFormatPr baseColWidth="8" defaultRowHeight="12.7"/>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tabColor rgb="FF92D050"/>
    <outlinePr summaryBelow="1" summaryRight="1"/>
    <pageSetUpPr fitToPage="1"/>
  </sheetPr>
  <dimension ref="A1:AE63"/>
  <sheetViews>
    <sheetView topLeftCell="C12" zoomScale="60" zoomScaleNormal="60" zoomScaleSheetLayoutView="40" zoomScalePageLayoutView="40" workbookViewId="0">
      <selection activeCell="T2" sqref="T2:X6"/>
    </sheetView>
  </sheetViews>
  <sheetFormatPr baseColWidth="8" defaultColWidth="9.265625" defaultRowHeight="13"/>
  <cols>
    <col width="19.796875" customWidth="1" style="76" min="1" max="1"/>
    <col width="46.6640625" customWidth="1" style="76" min="2" max="2"/>
    <col width="12.6640625" customWidth="1" style="76" min="3" max="3"/>
    <col width="8" customWidth="1" style="76" min="4" max="4"/>
    <col width="22.265625" bestFit="1" customWidth="1" style="76" min="5" max="5"/>
    <col width="19.796875" customWidth="1" style="76" min="6" max="6"/>
    <col width="20.796875" customWidth="1" style="76" min="7" max="7"/>
    <col width="5.6640625" customWidth="1" style="76" min="8" max="8"/>
    <col width="6.6640625" customWidth="1" style="76" min="9" max="9"/>
    <col width="9.265625" customWidth="1" style="76" min="10" max="10"/>
    <col width="2.19921875" customWidth="1" style="76" min="11" max="11"/>
    <col width="2.796875" customWidth="1" style="76" min="12" max="12"/>
    <col width="1.19921875" customWidth="1" style="76" min="13" max="13"/>
    <col width="0.796875" customWidth="1" style="76" min="14" max="14"/>
    <col width="15.796875" customWidth="1" style="76" min="15" max="15"/>
    <col width="6.796875" customWidth="1" style="76" min="16" max="16"/>
    <col width="3.265625" customWidth="1" style="76" min="17" max="17"/>
    <col width="1.19921875" customWidth="1" style="76" min="18" max="18"/>
    <col width="11.19921875" customWidth="1" style="76" min="19" max="19"/>
    <col width="0.19921875" customWidth="1" style="76" min="20" max="21"/>
    <col width="8" customWidth="1" style="76" min="22" max="22"/>
    <col width="7.6640625" customWidth="1" style="76" min="23" max="23"/>
    <col width="24.796875" customWidth="1" style="76" min="24" max="24"/>
    <col width="20.6640625" bestFit="1" customWidth="1" style="76" min="25" max="25"/>
    <col width="16.796875" bestFit="1" customWidth="1" style="76" min="26" max="26"/>
    <col width="17.265625" bestFit="1" customWidth="1" style="76" min="27" max="27"/>
    <col width="20.265625" bestFit="1" customWidth="1" style="76" min="28" max="28"/>
    <col width="14.3984375" bestFit="1" customWidth="1" style="76" min="29" max="29"/>
    <col width="22.796875" bestFit="1" customWidth="1" style="76" min="30" max="30"/>
    <col width="18" bestFit="1" customWidth="1" style="76" min="31" max="31"/>
    <col width="9.265625" customWidth="1" style="76" min="32" max="16384"/>
  </cols>
  <sheetData>
    <row r="1" ht="53.2" customHeight="1" s="66">
      <c r="A1" s="726" t="inlineStr">
        <is>
          <t xml:space="preserve"> </t>
        </is>
      </c>
      <c r="B1" s="640" t="n"/>
      <c r="C1" s="641" t="n"/>
      <c r="D1" s="507" t="inlineStr">
        <is>
          <t>Export Invoice</t>
        </is>
      </c>
      <c r="E1" s="643" t="n"/>
      <c r="F1" s="643" t="n"/>
      <c r="G1" s="643" t="n"/>
      <c r="H1" s="643" t="n"/>
      <c r="I1" s="643" t="n"/>
      <c r="J1" s="643" t="n"/>
      <c r="K1" s="643" t="n"/>
      <c r="L1" s="643" t="n"/>
      <c r="M1" s="643" t="n"/>
      <c r="N1" s="643" t="n"/>
      <c r="O1" s="643" t="n"/>
      <c r="P1" s="643" t="n"/>
      <c r="Q1" s="643" t="n"/>
      <c r="R1" s="643" t="n"/>
      <c r="S1" s="643" t="n"/>
      <c r="T1" s="643" t="n"/>
      <c r="U1" s="727" t="inlineStr">
        <is>
          <t>Page 1 of 1</t>
        </is>
      </c>
      <c r="V1" s="640" t="n"/>
      <c r="W1" s="640" t="n"/>
      <c r="X1" s="640" t="n"/>
      <c r="Y1" s="728" t="n"/>
    </row>
    <row r="2" ht="35.2" customHeight="1" s="66">
      <c r="A2" s="660" t="n"/>
      <c r="C2" s="658" t="n"/>
      <c r="D2" s="729" t="inlineStr">
        <is>
          <t>Pay to:       Microsoft Research Lab India Pvt Ltd</t>
        </is>
      </c>
      <c r="E2" s="650" t="n"/>
      <c r="F2" s="650" t="n"/>
      <c r="G2" s="650" t="n"/>
      <c r="H2" s="650" t="n"/>
      <c r="I2" s="650" t="n"/>
      <c r="J2" s="650" t="n"/>
      <c r="K2" s="650" t="n"/>
      <c r="L2" s="650" t="n"/>
      <c r="M2" s="650" t="n"/>
      <c r="N2" s="651" t="n"/>
      <c r="O2" s="730" t="inlineStr">
        <is>
          <t>Invoice#:</t>
        </is>
      </c>
      <c r="P2" s="652" t="n"/>
      <c r="Q2" s="652" t="n"/>
      <c r="R2" s="652" t="n"/>
      <c r="S2" s="731" t="n"/>
      <c r="T2" s="732" t="inlineStr">
        <is>
          <t>Invoice Date:
31/01/2023</t>
        </is>
      </c>
      <c r="U2" s="650" t="n"/>
      <c r="V2" s="650" t="n"/>
      <c r="W2" s="650" t="n"/>
      <c r="X2" s="650" t="n"/>
      <c r="Y2" s="733" t="n"/>
    </row>
    <row r="3" ht="29.5" customHeight="1" s="66">
      <c r="A3" s="734"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0" t="n"/>
      <c r="C3" s="651" t="n"/>
      <c r="D3" s="735" t="inlineStr">
        <is>
          <t xml:space="preserve">Address:   Cosmo Lavelle, No 9, First Floor, Lavelle road, Residency Road, Richmond Circle,Bangalore Urban, Karnataka- 560001
</t>
        </is>
      </c>
      <c r="N3" s="657" t="n"/>
      <c r="O3" s="736" t="inlineStr">
        <is>
          <t>MSR/MC/22-23/12</t>
        </is>
      </c>
      <c r="S3" s="657" t="n"/>
      <c r="T3" s="737" t="n"/>
      <c r="Y3" s="689" t="n"/>
    </row>
    <row r="4" ht="24" customHeight="1" s="66">
      <c r="A4" s="660" t="n"/>
      <c r="C4" s="657" t="n"/>
      <c r="D4" s="738" t="n"/>
      <c r="N4" s="657" t="n"/>
      <c r="O4" s="489" t="n"/>
      <c r="Q4" s="528" t="n"/>
      <c r="T4" s="737" t="n"/>
      <c r="Y4" s="689" t="n"/>
    </row>
    <row r="5" ht="18" customHeight="1" s="66">
      <c r="A5" s="660" t="n"/>
      <c r="C5" s="657" t="n"/>
      <c r="D5" s="530" t="inlineStr">
        <is>
          <t>PAN#  AAECM2252R</t>
        </is>
      </c>
      <c r="N5" s="657" t="n"/>
      <c r="O5" s="454" t="n"/>
      <c r="Q5" s="421" t="n"/>
      <c r="T5" s="737" t="n"/>
      <c r="Y5" s="689" t="n"/>
    </row>
    <row r="6" ht="11.2" customHeight="1" s="66">
      <c r="A6" s="660" t="n"/>
      <c r="C6" s="657" t="n"/>
      <c r="D6" s="531" t="inlineStr">
        <is>
          <t>Tel: +91-080-66856226</t>
        </is>
      </c>
      <c r="N6" s="657" t="n"/>
      <c r="O6" s="455" t="n"/>
      <c r="P6" s="647" t="n"/>
      <c r="Q6" s="440" t="n"/>
      <c r="R6" s="647" t="n"/>
      <c r="S6" s="647" t="n"/>
      <c r="T6" s="665" t="n"/>
      <c r="U6" s="666" t="n"/>
      <c r="V6" s="666" t="n"/>
      <c r="W6" s="666" t="n"/>
      <c r="X6" s="666" t="n"/>
      <c r="Y6" s="739" t="n"/>
    </row>
    <row r="7" ht="6" customHeight="1" s="66">
      <c r="A7" s="660" t="n"/>
      <c r="C7" s="657" t="n"/>
      <c r="D7" s="666" t="n"/>
      <c r="E7" s="666" t="n"/>
      <c r="F7" s="666" t="n"/>
      <c r="G7" s="666" t="n"/>
      <c r="H7" s="666" t="n"/>
      <c r="I7" s="666" t="n"/>
      <c r="J7" s="666" t="n"/>
      <c r="K7" s="666" t="n"/>
      <c r="L7" s="666" t="n"/>
      <c r="M7" s="666" t="n"/>
      <c r="N7" s="667" t="n"/>
      <c r="O7" s="740" t="inlineStr">
        <is>
          <t>LUT No &amp; Date:                                            Application Reference Number(ARN) : AD2903220244963, Dated 25/03/2022</t>
        </is>
      </c>
      <c r="P7" s="652" t="n"/>
      <c r="Q7" s="652" t="n"/>
      <c r="R7" s="652" t="n"/>
      <c r="S7" s="652" t="n"/>
      <c r="T7" s="741" t="inlineStr">
        <is>
          <t>IRN:</t>
        </is>
      </c>
      <c r="U7" s="650" t="n"/>
      <c r="V7" s="650" t="n"/>
      <c r="W7" s="650" t="n"/>
      <c r="X7" s="650" t="n"/>
      <c r="Y7" s="733" t="n"/>
    </row>
    <row r="8" ht="88.5" customHeight="1" s="66">
      <c r="A8" s="742" t="n"/>
      <c r="B8" s="666" t="n"/>
      <c r="C8" s="667" t="n"/>
      <c r="D8" s="465" t="inlineStr">
        <is>
          <t>Remit to:   Citibank N.A., M G Road, Bangalore      
AD Code: 64800018400009 Beneficiary A/c#  35571027 IFSC Code: CITI0000004</t>
        </is>
      </c>
      <c r="E8" s="623" t="n"/>
      <c r="F8" s="623" t="n"/>
      <c r="G8" s="623" t="n"/>
      <c r="H8" s="623" t="n"/>
      <c r="I8" s="623" t="n"/>
      <c r="J8" s="623" t="n"/>
      <c r="K8" s="623" t="n"/>
      <c r="L8" s="623" t="n"/>
      <c r="M8" s="623" t="n"/>
      <c r="N8" s="671" t="n"/>
      <c r="O8" s="659" t="n"/>
      <c r="T8" s="737" t="n"/>
      <c r="Y8" s="689" t="n"/>
    </row>
    <row r="9" ht="19" customHeight="1" s="66">
      <c r="A9" s="743" t="inlineStr">
        <is>
          <t>Ship to:
Microsoft Corporation
1 Microsoft Way, Redmond,
WA 98052 U.S.A.</t>
        </is>
      </c>
      <c r="C9" s="658" t="n"/>
      <c r="D9" s="744" t="inlineStr">
        <is>
          <t>End Customer:</t>
        </is>
      </c>
      <c r="E9" s="650" t="n"/>
      <c r="F9" s="650" t="n"/>
      <c r="G9" s="650" t="n"/>
      <c r="H9" s="650" t="n"/>
      <c r="I9" s="650" t="n"/>
      <c r="J9" s="650" t="n"/>
      <c r="K9" s="650" t="n"/>
      <c r="L9" s="650" t="n"/>
      <c r="M9" s="650" t="n"/>
      <c r="N9" s="651" t="n"/>
      <c r="O9" s="659" t="n"/>
      <c r="T9" s="737" t="n"/>
      <c r="Y9" s="689" t="n"/>
    </row>
    <row r="10" ht="24" customHeight="1" s="66">
      <c r="A10" s="660" t="n"/>
      <c r="C10" s="658" t="n"/>
      <c r="D10" s="737" t="n"/>
      <c r="N10" s="657" t="n"/>
      <c r="O10" s="659" t="n"/>
      <c r="T10" s="737" t="n"/>
      <c r="Y10" s="689" t="n"/>
    </row>
    <row r="11" ht="103.5" customHeight="1" s="66">
      <c r="A11" s="660" t="n"/>
      <c r="C11" s="658" t="n"/>
      <c r="D11" s="737" t="n"/>
      <c r="N11" s="657" t="n"/>
      <c r="O11" s="664" t="n"/>
      <c r="P11" s="647" t="n"/>
      <c r="Q11" s="647" t="n"/>
      <c r="R11" s="647" t="n"/>
      <c r="S11" s="647" t="n"/>
      <c r="T11" s="665" t="n"/>
      <c r="U11" s="666" t="n"/>
      <c r="V11" s="666" t="n"/>
      <c r="W11" s="666" t="n"/>
      <c r="X11" s="666" t="n"/>
      <c r="Y11" s="739" t="n"/>
    </row>
    <row r="12" ht="8.199999999999999" customHeight="1" s="66">
      <c r="A12" s="660" t="n"/>
      <c r="C12" s="658" t="n"/>
      <c r="D12" s="737" t="n"/>
      <c r="N12" s="657" t="n"/>
      <c r="O12" s="493" t="inlineStr">
        <is>
          <t>Supplier's Ref(Customer PO#)
Parent Subsidy Agreement dated  January 01, 2018</t>
        </is>
      </c>
      <c r="P12" s="652" t="n"/>
      <c r="Q12" s="652" t="n"/>
      <c r="R12" s="652" t="n"/>
      <c r="S12" s="652" t="n"/>
      <c r="T12" s="745" t="inlineStr">
        <is>
          <t>State Of Destination / State Code
U.S.A</t>
        </is>
      </c>
      <c r="U12" s="650" t="n"/>
      <c r="V12" s="650" t="n"/>
      <c r="W12" s="650" t="n"/>
      <c r="X12" s="650" t="n"/>
      <c r="Y12" s="733" t="n"/>
    </row>
    <row r="13" ht="13.5" customHeight="1" s="66">
      <c r="A13" s="660" t="n"/>
      <c r="C13" s="658" t="n"/>
      <c r="D13" s="482" t="inlineStr">
        <is>
          <t>Microsoft Corporation
1 Microsoft Way, Redmond,
WA 98052 U.S.A.</t>
        </is>
      </c>
      <c r="N13" s="530" t="n"/>
      <c r="O13" s="659" t="n"/>
      <c r="T13" s="737" t="n"/>
      <c r="Y13" s="689" t="n"/>
    </row>
    <row r="14" hidden="1" ht="14.25" customHeight="1" s="66">
      <c r="A14" s="660" t="n"/>
      <c r="C14" s="658" t="n"/>
      <c r="D14" s="737" t="n"/>
      <c r="N14" s="530" t="n"/>
      <c r="O14" s="659" t="n"/>
      <c r="T14" s="737" t="n"/>
      <c r="Y14" s="689" t="n"/>
    </row>
    <row r="15" hidden="1" ht="92.5" customHeight="1" s="66">
      <c r="A15" s="646" t="n"/>
      <c r="B15" s="647" t="n"/>
      <c r="C15" s="648" t="n"/>
      <c r="D15" s="737" t="n"/>
      <c r="N15" s="530" t="n"/>
      <c r="O15" s="659" t="n"/>
      <c r="T15" s="737" t="n"/>
      <c r="Y15" s="689" t="n"/>
    </row>
    <row r="16" ht="83.5" customHeight="1" s="66">
      <c r="A16" s="746" t="inlineStr">
        <is>
          <t>Bill-to
Microsoft Corporation
1 Microsoft Way, Redmond, WA 98052 U.S.A.</t>
        </is>
      </c>
      <c r="B16" s="652" t="n"/>
      <c r="C16" s="653" t="n"/>
      <c r="D16" s="737" t="n"/>
      <c r="N16" s="530" t="n"/>
      <c r="O16" s="664" t="n"/>
      <c r="P16" s="647" t="n"/>
      <c r="Q16" s="647" t="n"/>
      <c r="R16" s="647" t="n"/>
      <c r="S16" s="647" t="n"/>
      <c r="T16" s="665" t="n"/>
      <c r="U16" s="666" t="n"/>
      <c r="V16" s="666" t="n"/>
      <c r="W16" s="666" t="n"/>
      <c r="X16" s="666" t="n"/>
      <c r="Y16" s="739" t="n"/>
    </row>
    <row r="17" ht="35.2" customHeight="1" s="66">
      <c r="A17" s="660" t="n"/>
      <c r="C17" s="658" t="n"/>
      <c r="D17" s="665" t="n"/>
      <c r="E17" s="666" t="n"/>
      <c r="F17" s="666" t="n"/>
      <c r="G17" s="666" t="n"/>
      <c r="H17" s="666" t="n"/>
      <c r="I17" s="666" t="n"/>
      <c r="J17" s="666" t="n"/>
      <c r="K17" s="666" t="n"/>
      <c r="L17" s="666" t="n"/>
      <c r="M17" s="666" t="n"/>
      <c r="N17" s="531" t="n"/>
      <c r="O17" s="488" t="inlineStr">
        <is>
          <t>Terms Of Payment: Due net, 90 days from invoice</t>
        </is>
      </c>
      <c r="Y17" s="689" t="n"/>
    </row>
    <row r="18" ht="61.5" customHeight="1" s="66">
      <c r="A18" s="646" t="n"/>
      <c r="B18" s="647" t="n"/>
      <c r="C18" s="648" t="n"/>
      <c r="D18" s="747" t="inlineStr">
        <is>
          <t>Transport Agent Name: NA</t>
        </is>
      </c>
      <c r="N18" s="658" t="n"/>
      <c r="Y18" s="689" t="n"/>
      <c r="AC18" s="76" t="n">
        <v>0.0122664</v>
      </c>
      <c r="AD18" s="748">
        <f>1/AC18</f>
        <v/>
      </c>
    </row>
    <row r="19" ht="8.199999999999999" customHeight="1" s="66">
      <c r="A19" s="749" t="inlineStr">
        <is>
          <t>Indirect Reseller
Reseller Name:</t>
        </is>
      </c>
      <c r="B19" s="652" t="n"/>
      <c r="C19" s="653" t="n"/>
      <c r="D19" s="664" t="n"/>
      <c r="E19" s="647" t="n"/>
      <c r="F19" s="647" t="n"/>
      <c r="G19" s="647" t="n"/>
      <c r="H19" s="647" t="n"/>
      <c r="I19" s="647" t="n"/>
      <c r="J19" s="647" t="n"/>
      <c r="K19" s="647" t="n"/>
      <c r="L19" s="647" t="n"/>
      <c r="M19" s="647" t="n"/>
      <c r="N19" s="648" t="n"/>
      <c r="Y19" s="689" t="n"/>
    </row>
    <row r="20" ht="17.2" customHeight="1" s="66">
      <c r="A20" s="660" t="n"/>
      <c r="C20" s="658" t="n"/>
      <c r="D20" s="750" t="inlineStr">
        <is>
          <t>Vehicle Regn#: NA</t>
        </is>
      </c>
      <c r="E20" s="681" t="n"/>
      <c r="F20" s="681" t="n"/>
      <c r="G20" s="681" t="n"/>
      <c r="H20" s="681" t="n"/>
      <c r="I20" s="681" t="n"/>
      <c r="J20" s="681" t="n"/>
      <c r="K20" s="681" t="n"/>
      <c r="L20" s="681" t="n"/>
      <c r="M20" s="681" t="n"/>
      <c r="N20" s="682" t="n"/>
      <c r="Y20" s="689" t="n"/>
    </row>
    <row r="21" ht="26.2" customHeight="1" s="66">
      <c r="A21" s="660" t="n"/>
      <c r="C21" s="658" t="n"/>
      <c r="D21" s="751" t="inlineStr">
        <is>
          <t>Way Bill#: NA</t>
        </is>
      </c>
      <c r="E21" s="652" t="n"/>
      <c r="F21" s="652" t="n"/>
      <c r="G21" s="652" t="n"/>
      <c r="H21" s="652" t="n"/>
      <c r="I21" s="652" t="n"/>
      <c r="J21" s="652" t="n"/>
      <c r="K21" s="652" t="n"/>
      <c r="L21" s="652" t="n"/>
      <c r="M21" s="652" t="n"/>
      <c r="N21" s="653" t="n"/>
      <c r="O21" s="666" t="n"/>
      <c r="P21" s="666" t="n"/>
      <c r="Q21" s="666" t="n"/>
      <c r="R21" s="666" t="n"/>
      <c r="S21" s="666" t="n"/>
      <c r="T21" s="666" t="n"/>
      <c r="U21" s="666" t="n"/>
      <c r="V21" s="666" t="n"/>
      <c r="W21" s="666" t="n"/>
      <c r="X21" s="666" t="n"/>
      <c r="Y21" s="739" t="n"/>
      <c r="AB21" s="76" t="inlineStr">
        <is>
          <t>USD</t>
        </is>
      </c>
      <c r="AC21" s="76" t="n">
        <v>81.5235</v>
      </c>
    </row>
    <row r="22" ht="37.5" customFormat="1" customHeight="1" s="80">
      <c r="A22" s="451" t="inlineStr">
        <is>
          <t>Description &amp; HSN / SAC: 998314</t>
        </is>
      </c>
      <c r="B22" s="624" t="n"/>
      <c r="C22" s="443" t="inlineStr">
        <is>
          <t>Period</t>
        </is>
      </c>
      <c r="D22" s="624" t="n"/>
      <c r="E22" s="443" t="inlineStr">
        <is>
          <t>Base Cost</t>
        </is>
      </c>
      <c r="F22" s="443" t="inlineStr">
        <is>
          <t>Mark Up @ 15%</t>
        </is>
      </c>
      <c r="G22" s="443" t="inlineStr">
        <is>
          <t>Cost Plus Markup</t>
        </is>
      </c>
      <c r="H22" s="443" t="inlineStr">
        <is>
          <t>CTAX (%)</t>
        </is>
      </c>
      <c r="I22" s="624" t="n"/>
      <c r="J22" s="443" t="inlineStr">
        <is>
          <t>CTAX</t>
        </is>
      </c>
      <c r="K22" s="623" t="n"/>
      <c r="L22" s="624" t="n"/>
      <c r="M22" s="443" t="inlineStr">
        <is>
          <t>STAX (%)</t>
        </is>
      </c>
      <c r="N22" s="623" t="n"/>
      <c r="O22" s="624" t="n"/>
      <c r="P22" s="443" t="inlineStr">
        <is>
          <t>STAX</t>
        </is>
      </c>
      <c r="Q22" s="624" t="n"/>
      <c r="R22" s="443" t="inlineStr">
        <is>
          <t>ITAX (%)</t>
        </is>
      </c>
      <c r="S22" s="623" t="n"/>
      <c r="T22" s="623" t="n"/>
      <c r="U22" s="624" t="n"/>
      <c r="V22" s="443" t="inlineStr">
        <is>
          <t>ITAX</t>
        </is>
      </c>
      <c r="W22" s="624" t="n"/>
      <c r="X22" s="443" t="inlineStr">
        <is>
          <t>Amount(USD)</t>
        </is>
      </c>
      <c r="Y22" s="79" t="inlineStr">
        <is>
          <t>Amount(INR)</t>
        </is>
      </c>
      <c r="AA22" s="752" t="n"/>
      <c r="AB22" s="80" t="inlineStr">
        <is>
          <t>INR</t>
        </is>
      </c>
      <c r="AC22" s="80" t="inlineStr">
        <is>
          <t>USD</t>
        </is>
      </c>
      <c r="AD22" s="80" t="inlineStr">
        <is>
          <t>Base</t>
        </is>
      </c>
    </row>
    <row r="23" ht="60" customHeight="1" s="66">
      <c r="A23" s="447" t="inlineStr">
        <is>
          <t>Fee for research and development  (As Per terms and conditions mentioned in Amended and Restated“Parent Subsidy Agreement dated January 01, 2018)</t>
        </is>
      </c>
      <c r="B23" s="624" t="n"/>
      <c r="C23" s="449" t="inlineStr">
        <is>
          <t>For the Month Jan 2023</t>
        </is>
      </c>
      <c r="D23" s="624" t="n"/>
      <c r="E23" s="753">
        <f>+AD23</f>
        <v/>
      </c>
      <c r="F23" s="753">
        <f>(E23*15%)</f>
        <v/>
      </c>
      <c r="G23" s="753">
        <f>+E23+F23</f>
        <v/>
      </c>
      <c r="H23" s="450" t="inlineStr">
        <is>
          <t>NA</t>
        </is>
      </c>
      <c r="I23" s="624" t="n"/>
      <c r="J23" s="450" t="inlineStr">
        <is>
          <t>NA</t>
        </is>
      </c>
      <c r="K23" s="623" t="n"/>
      <c r="L23" s="624" t="n"/>
      <c r="M23" s="450" t="inlineStr">
        <is>
          <t>NA</t>
        </is>
      </c>
      <c r="N23" s="623" t="n"/>
      <c r="O23" s="624" t="n"/>
      <c r="P23" s="437" t="inlineStr">
        <is>
          <t>NA</t>
        </is>
      </c>
      <c r="Q23" s="624" t="n"/>
      <c r="R23" s="444" t="inlineStr">
        <is>
          <t>NA</t>
        </is>
      </c>
      <c r="S23" s="623" t="n"/>
      <c r="T23" s="623" t="n"/>
      <c r="U23" s="624" t="n"/>
      <c r="V23" s="437" t="inlineStr">
        <is>
          <t>NA</t>
        </is>
      </c>
      <c r="W23" s="624" t="n"/>
      <c r="X23" s="753">
        <f>+G23</f>
        <v/>
      </c>
      <c r="Y23" s="754">
        <f>+AB23</f>
        <v/>
      </c>
      <c r="Z23" s="90" t="n"/>
      <c r="AA23" s="104" t="n"/>
      <c r="AB23" s="755">
        <f>+'Recon 1632'!P4</f>
        <v/>
      </c>
      <c r="AC23" s="76">
        <f>+AB23/AC21</f>
        <v/>
      </c>
      <c r="AD23" s="90">
        <f>+AC23*100/115</f>
        <v/>
      </c>
      <c r="AE23" s="107" t="n"/>
    </row>
    <row r="24" ht="18" customHeight="1" s="66">
      <c r="A24" s="439" t="inlineStr">
        <is>
          <t xml:space="preserve">SUPPLY MEANT FOR EXPORT UNDER BOND OR LETTER OF UNDERTAKING WITHOUT PAYMENT OF INTEGRATED TAX </t>
        </is>
      </c>
      <c r="I24" s="441" t="n"/>
      <c r="J24" s="650" t="n"/>
      <c r="K24" s="650" t="n"/>
      <c r="L24" s="650" t="n"/>
      <c r="M24" s="650" t="n"/>
      <c r="N24" s="446" t="n"/>
      <c r="O24" s="650" t="n"/>
      <c r="P24" s="650" t="n"/>
      <c r="Q24" s="650" t="n"/>
      <c r="R24" s="650" t="n"/>
      <c r="S24" s="446" t="n"/>
      <c r="T24" s="650" t="n"/>
      <c r="U24" s="650" t="n"/>
      <c r="V24" s="650" t="n"/>
      <c r="W24" s="81" t="n"/>
      <c r="X24" s="82" t="n"/>
      <c r="Y24" s="756" t="n"/>
      <c r="Z24" s="89" t="n"/>
      <c r="AA24" s="757" t="n"/>
      <c r="AB24" s="89" t="n"/>
    </row>
    <row r="25" ht="25" customHeight="1" s="66">
      <c r="A25" s="660" t="n"/>
      <c r="I25" s="420" t="n"/>
      <c r="N25" s="419" t="inlineStr">
        <is>
          <t>Base Price</t>
        </is>
      </c>
      <c r="S25" s="419" t="n"/>
      <c r="W25" s="758" t="n"/>
      <c r="X25" s="759">
        <f>G23</f>
        <v/>
      </c>
      <c r="Y25" s="760">
        <f>Y23</f>
        <v/>
      </c>
      <c r="Z25" s="89" t="n"/>
      <c r="AA25" s="761" t="n"/>
      <c r="AB25" s="89" t="n"/>
      <c r="AC25" s="762">
        <f>AB23/AD18</f>
        <v/>
      </c>
      <c r="AD25" s="763" t="n"/>
      <c r="AE25" s="763" t="n"/>
    </row>
    <row r="26" ht="17.2" customHeight="1" s="66">
      <c r="A26" s="660" t="n"/>
      <c r="I26" s="420" t="n"/>
      <c r="N26" s="419" t="inlineStr">
        <is>
          <t>IGST</t>
        </is>
      </c>
      <c r="S26" s="419" t="n"/>
      <c r="W26" s="764" t="n"/>
      <c r="X26" s="765" t="n">
        <v>0</v>
      </c>
      <c r="Y26" s="766" t="n">
        <v>0</v>
      </c>
      <c r="Z26" s="89" t="n"/>
      <c r="AA26" s="89" t="n"/>
      <c r="AB26" s="89" t="n"/>
      <c r="AC26" s="89" t="n"/>
      <c r="AD26" s="89" t="n"/>
      <c r="AE26" s="89" t="n"/>
    </row>
    <row r="27" ht="27" customHeight="1" s="66">
      <c r="A27" s="646" t="n"/>
      <c r="B27" s="647" t="n"/>
      <c r="C27" s="647" t="n"/>
      <c r="D27" s="647" t="n"/>
      <c r="E27" s="647" t="n"/>
      <c r="F27" s="647" t="n"/>
      <c r="G27" s="647" t="n"/>
      <c r="H27" s="647" t="n"/>
      <c r="I27" s="420" t="n"/>
      <c r="N27" s="422" t="inlineStr">
        <is>
          <t>Total Amount</t>
        </is>
      </c>
      <c r="S27" s="422" t="n"/>
      <c r="W27" s="767" t="n"/>
      <c r="X27" s="768">
        <f>+X25+X26</f>
        <v/>
      </c>
      <c r="Y27" s="769">
        <f>+Y25+Y26</f>
        <v/>
      </c>
      <c r="Z27" s="761" t="n"/>
      <c r="AA27" s="770" t="n"/>
      <c r="AB27" s="89" t="n"/>
      <c r="AC27" s="89" t="n"/>
      <c r="AD27" s="89" t="n"/>
      <c r="AE27" s="89" t="n"/>
    </row>
    <row r="28" ht="8.199999999999999" customHeight="1" s="66">
      <c r="A28" s="771" t="inlineStr">
        <is>
          <t>Regd. Office: 807, New Delhi House, Barakhamba Road, New Delhi 110001, India CIN No. U73100DL2004PTC129754</t>
        </is>
      </c>
      <c r="B28" s="652" t="n"/>
      <c r="C28" s="652" t="n"/>
      <c r="D28" s="652" t="n"/>
      <c r="E28" s="652" t="n"/>
      <c r="F28" s="652" t="n"/>
      <c r="G28" s="652" t="n"/>
      <c r="H28" s="653" t="n"/>
      <c r="I28" s="430" t="n"/>
      <c r="J28" s="666" t="n"/>
      <c r="K28" s="666" t="n"/>
      <c r="L28" s="666" t="n"/>
      <c r="M28" s="666" t="n"/>
      <c r="N28" s="431" t="n"/>
      <c r="O28" s="666" t="n"/>
      <c r="P28" s="666" t="n"/>
      <c r="Q28" s="666" t="n"/>
      <c r="R28" s="666" t="n"/>
      <c r="S28" s="431" t="n"/>
      <c r="T28" s="666" t="n"/>
      <c r="U28" s="666" t="n"/>
      <c r="V28" s="666" t="n"/>
      <c r="W28" s="87" t="n"/>
      <c r="X28" s="772" t="n"/>
      <c r="Y28" s="773" t="n"/>
    </row>
    <row r="29" ht="45.7" customHeight="1" s="66">
      <c r="A29" s="660" t="n"/>
      <c r="H29" s="658" t="n"/>
      <c r="I29" s="774" t="inlineStr">
        <is>
          <t>US Dollars One million three hundred ninety seven thousand five hundred and thirty nine point six one only 
(INR One hundred thirteen million nine thirty two thousand three hundred twenty and seventy four paise only)</t>
        </is>
      </c>
      <c r="J29" s="647" t="n"/>
      <c r="K29" s="647" t="n"/>
      <c r="L29" s="647" t="n"/>
      <c r="M29" s="647" t="n"/>
      <c r="N29" s="647" t="n"/>
      <c r="O29" s="647" t="n"/>
      <c r="P29" s="647" t="n"/>
      <c r="Q29" s="647" t="n"/>
      <c r="R29" s="647" t="n"/>
      <c r="S29" s="647" t="n"/>
      <c r="T29" s="647" t="n"/>
      <c r="U29" s="647" t="n"/>
      <c r="V29" s="647" t="n"/>
      <c r="W29" s="647" t="n"/>
      <c r="X29" s="647" t="n"/>
      <c r="Y29" s="693" t="n"/>
      <c r="Z29" s="109" t="n"/>
      <c r="AA29" s="763" t="n"/>
    </row>
    <row r="30" ht="50.2" customHeight="1" s="66" thickBot="1">
      <c r="A30" s="697" t="n"/>
      <c r="B30" s="698" t="n"/>
      <c r="C30" s="698" t="n"/>
      <c r="D30" s="698" t="n"/>
      <c r="E30" s="698" t="n"/>
      <c r="F30" s="698" t="n"/>
      <c r="G30" s="698" t="n"/>
      <c r="H30" s="699" t="n"/>
      <c r="I30" s="775" t="inlineStr">
        <is>
          <t>Authorized Signatory</t>
        </is>
      </c>
      <c r="J30" s="701" t="n"/>
      <c r="K30" s="776" t="n"/>
      <c r="L30" s="703" t="n"/>
      <c r="M30" s="703" t="n"/>
      <c r="N30" s="703" t="n"/>
      <c r="O30" s="703" t="n"/>
      <c r="P30" s="703" t="n"/>
      <c r="Q30" s="703" t="n"/>
      <c r="R30" s="703" t="n"/>
      <c r="S30" s="703" t="n"/>
      <c r="T30" s="703" t="n"/>
      <c r="U30" s="703" t="n"/>
      <c r="V30" s="703" t="n"/>
      <c r="W30" s="703" t="n"/>
      <c r="X30" s="703" t="n"/>
      <c r="Y30" s="704" t="n"/>
    </row>
    <row r="33">
      <c r="C33" s="0" t="n"/>
    </row>
    <row r="56">
      <c r="A56" s="0" t="n"/>
    </row>
    <row r="60">
      <c r="A60" s="76" t="inlineStr">
        <is>
          <t>Cross Verification</t>
        </is>
      </c>
    </row>
    <row r="61">
      <c r="A61" s="76" t="inlineStr">
        <is>
          <t>Income Accrual GL</t>
        </is>
      </c>
    </row>
    <row r="62">
      <c r="A62" s="76" t="n">
        <v>125110</v>
      </c>
      <c r="B62" s="76" t="inlineStr">
        <is>
          <t>IC reveivable OIM</t>
        </is>
      </c>
    </row>
    <row r="63">
      <c r="A63" s="76" t="n">
        <v>125112</v>
      </c>
      <c r="B63" s="76" t="inlineStr">
        <is>
          <t xml:space="preserve">IC Commission Receivable </t>
        </is>
      </c>
    </row>
  </sheetData>
  <mergeCells count="68">
    <mergeCell ref="I30:J30"/>
    <mergeCell ref="O17:Y21"/>
    <mergeCell ref="Q5:S5"/>
    <mergeCell ref="D20:N20"/>
    <mergeCell ref="O3:S3"/>
    <mergeCell ref="N26:R26"/>
    <mergeCell ref="R22:U22"/>
    <mergeCell ref="A28:H30"/>
    <mergeCell ref="D13:M17"/>
    <mergeCell ref="O6:P6"/>
    <mergeCell ref="Q4:S4"/>
    <mergeCell ref="M22:O22"/>
    <mergeCell ref="N25:R25"/>
    <mergeCell ref="V23:W23"/>
    <mergeCell ref="A16:C18"/>
    <mergeCell ref="D1:T1"/>
    <mergeCell ref="I27:M27"/>
    <mergeCell ref="O7:S11"/>
    <mergeCell ref="P22:Q22"/>
    <mergeCell ref="Q6:S6"/>
    <mergeCell ref="D18:N19"/>
    <mergeCell ref="I26:M26"/>
    <mergeCell ref="S26:V26"/>
    <mergeCell ref="T12:Y16"/>
    <mergeCell ref="R23:U23"/>
    <mergeCell ref="O5:P5"/>
    <mergeCell ref="A1:C2"/>
    <mergeCell ref="D21:N21"/>
    <mergeCell ref="J22:L22"/>
    <mergeCell ref="I25:M25"/>
    <mergeCell ref="D2:N2"/>
    <mergeCell ref="S25:V25"/>
    <mergeCell ref="C22:D22"/>
    <mergeCell ref="I28:M28"/>
    <mergeCell ref="D9:N12"/>
    <mergeCell ref="O4:P4"/>
    <mergeCell ref="P23:Q23"/>
    <mergeCell ref="T2:Y6"/>
    <mergeCell ref="S27:V27"/>
    <mergeCell ref="M23:O23"/>
    <mergeCell ref="I24:M24"/>
    <mergeCell ref="J23:L23"/>
    <mergeCell ref="A24:H27"/>
    <mergeCell ref="N28:R28"/>
    <mergeCell ref="D6:N7"/>
    <mergeCell ref="T7:Y11"/>
    <mergeCell ref="H22:I22"/>
    <mergeCell ref="A23:B23"/>
    <mergeCell ref="A19:C21"/>
    <mergeCell ref="C23:D23"/>
    <mergeCell ref="A22:B22"/>
    <mergeCell ref="D4:N4"/>
    <mergeCell ref="D3:N3"/>
    <mergeCell ref="S28:V28"/>
    <mergeCell ref="D8:N8"/>
    <mergeCell ref="O2:S2"/>
    <mergeCell ref="O12:S16"/>
    <mergeCell ref="K30:Y30"/>
    <mergeCell ref="N24:R24"/>
    <mergeCell ref="I29:Y29"/>
    <mergeCell ref="A3:C8"/>
    <mergeCell ref="U1:Y1"/>
    <mergeCell ref="D5:N5"/>
    <mergeCell ref="A9:C15"/>
    <mergeCell ref="H23:I23"/>
    <mergeCell ref="V22:W22"/>
    <mergeCell ref="N27:R27"/>
    <mergeCell ref="S24:V24"/>
  </mergeCells>
  <hyperlinks>
    <hyperlink xmlns:r="http://schemas.openxmlformats.org/officeDocument/2006/relationships" ref="A28" display="http://www.microsoft.com/india%3B" r:id="rId1"/>
  </hyperlinks>
  <pageMargins left="0.25" right="0.25" top="0.75" bottom="0.75" header="0.3" footer="0.3"/>
  <pageSetup orientation="landscape" paperSize="8" scale="78"/>
  <drawing xmlns:r="http://schemas.openxmlformats.org/officeDocument/2006/relationships" r:id="rId2"/>
</worksheet>
</file>

<file path=xl/worksheets/sheet9.xml><?xml version="1.0" encoding="utf-8"?>
<worksheet xmlns="http://schemas.openxmlformats.org/spreadsheetml/2006/main">
  <sheetPr>
    <tabColor rgb="FF92D050"/>
    <outlinePr summaryBelow="1" summaryRight="1"/>
    <pageSetUpPr fitToPage="1"/>
  </sheetPr>
  <dimension ref="A1:AE63"/>
  <sheetViews>
    <sheetView zoomScale="60" zoomScaleNormal="60" zoomScaleSheetLayoutView="40" zoomScalePageLayoutView="40" workbookViewId="0">
      <selection activeCell="T2" sqref="T2:X6"/>
    </sheetView>
  </sheetViews>
  <sheetFormatPr baseColWidth="8" defaultColWidth="9.265625" defaultRowHeight="13"/>
  <cols>
    <col width="19.796875" customWidth="1" style="76" min="1" max="1"/>
    <col width="46.6640625" customWidth="1" style="76" min="2" max="2"/>
    <col width="12.6640625" customWidth="1" style="76" min="3" max="3"/>
    <col width="8" customWidth="1" style="76" min="4" max="4"/>
    <col width="22.265625" bestFit="1" customWidth="1" style="76" min="5" max="5"/>
    <col width="19.796875" customWidth="1" style="76" min="6" max="6"/>
    <col width="20.796875" customWidth="1" style="76" min="7" max="7"/>
    <col width="5.6640625" customWidth="1" style="76" min="8" max="8"/>
    <col width="6.6640625" customWidth="1" style="76" min="9" max="9"/>
    <col width="9.265625" customWidth="1" style="76" min="10" max="10"/>
    <col width="2.19921875" customWidth="1" style="76" min="11" max="11"/>
    <col width="2.796875" customWidth="1" style="76" min="12" max="12"/>
    <col width="1.19921875" customWidth="1" style="76" min="13" max="13"/>
    <col width="0.796875" customWidth="1" style="76" min="14" max="14"/>
    <col width="15.796875" customWidth="1" style="76" min="15" max="15"/>
    <col width="6.796875" customWidth="1" style="76" min="16" max="16"/>
    <col width="3.265625" customWidth="1" style="76" min="17" max="17"/>
    <col width="1.19921875" customWidth="1" style="76" min="18" max="18"/>
    <col width="11.19921875" customWidth="1" style="76" min="19" max="19"/>
    <col width="0.19921875" customWidth="1" style="76" min="20" max="21"/>
    <col width="8" customWidth="1" style="76" min="22" max="22"/>
    <col width="7.6640625" customWidth="1" style="76" min="23" max="23"/>
    <col width="24.796875" customWidth="1" style="76" min="24" max="24"/>
    <col width="20.6640625" bestFit="1" customWidth="1" style="76" min="25" max="25"/>
    <col width="16.796875" bestFit="1" customWidth="1" style="76" min="26" max="26"/>
    <col width="17.265625" bestFit="1" customWidth="1" style="76" min="27" max="27"/>
    <col width="18.19921875" bestFit="1" customWidth="1" style="76" min="28" max="28"/>
    <col width="14.6640625" bestFit="1" customWidth="1" style="76" min="29" max="29"/>
    <col width="18" bestFit="1" customWidth="1" style="76" min="30" max="31"/>
    <col width="9.265625" customWidth="1" style="76" min="32" max="16384"/>
  </cols>
  <sheetData>
    <row r="1" ht="53.2" customHeight="1" s="66">
      <c r="A1" s="726" t="inlineStr">
        <is>
          <t xml:space="preserve"> </t>
        </is>
      </c>
      <c r="B1" s="640" t="n"/>
      <c r="C1" s="641" t="n"/>
      <c r="D1" s="507" t="inlineStr">
        <is>
          <t>Export Invoice</t>
        </is>
      </c>
      <c r="E1" s="643" t="n"/>
      <c r="F1" s="643" t="n"/>
      <c r="G1" s="643" t="n"/>
      <c r="H1" s="643" t="n"/>
      <c r="I1" s="643" t="n"/>
      <c r="J1" s="643" t="n"/>
      <c r="K1" s="643" t="n"/>
      <c r="L1" s="643" t="n"/>
      <c r="M1" s="643" t="n"/>
      <c r="N1" s="643" t="n"/>
      <c r="O1" s="643" t="n"/>
      <c r="P1" s="643" t="n"/>
      <c r="Q1" s="643" t="n"/>
      <c r="R1" s="643" t="n"/>
      <c r="S1" s="643" t="n"/>
      <c r="T1" s="643" t="n"/>
      <c r="U1" s="727" t="inlineStr">
        <is>
          <t>Page 1 of 1</t>
        </is>
      </c>
      <c r="V1" s="640" t="n"/>
      <c r="W1" s="640" t="n"/>
      <c r="X1" s="640" t="n"/>
      <c r="Y1" s="728" t="n"/>
    </row>
    <row r="2" ht="35.2" customHeight="1" s="66">
      <c r="A2" s="660" t="n"/>
      <c r="C2" s="658" t="n"/>
      <c r="D2" s="729" t="inlineStr">
        <is>
          <t>Pay to:       Microsoft Research Lab India Pvt Ltd</t>
        </is>
      </c>
      <c r="E2" s="650" t="n"/>
      <c r="F2" s="650" t="n"/>
      <c r="G2" s="650" t="n"/>
      <c r="H2" s="650" t="n"/>
      <c r="I2" s="650" t="n"/>
      <c r="J2" s="650" t="n"/>
      <c r="K2" s="650" t="n"/>
      <c r="L2" s="650" t="n"/>
      <c r="M2" s="650" t="n"/>
      <c r="N2" s="651" t="n"/>
      <c r="O2" s="730" t="inlineStr">
        <is>
          <t>Invoice#:</t>
        </is>
      </c>
      <c r="P2" s="652" t="n"/>
      <c r="Q2" s="652" t="n"/>
      <c r="R2" s="652" t="n"/>
      <c r="S2" s="731" t="n"/>
      <c r="T2" s="732" t="inlineStr">
        <is>
          <t>Invoice Date:
31/01/2023</t>
        </is>
      </c>
      <c r="U2" s="650" t="n"/>
      <c r="V2" s="650" t="n"/>
      <c r="W2" s="650" t="n"/>
      <c r="X2" s="650" t="n"/>
      <c r="Y2" s="733" t="n"/>
    </row>
    <row r="3" ht="29.5" customHeight="1" s="66">
      <c r="A3" s="734" t="inlineStr">
        <is>
          <t>Bill From / Ship From
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is>
      </c>
      <c r="B3" s="650" t="n"/>
      <c r="C3" s="651" t="n"/>
      <c r="D3" s="735" t="inlineStr">
        <is>
          <t xml:space="preserve">Address:   Cosmo Lavelle, No 9, First Floor, Lavelle road, Residency Road, Richmond Circle,Bangalore Urban, Karnataka- 560001
</t>
        </is>
      </c>
      <c r="N3" s="657" t="n"/>
      <c r="O3" s="736" t="inlineStr">
        <is>
          <t>MSR/MC/22-23/13</t>
        </is>
      </c>
      <c r="S3" s="657" t="n"/>
      <c r="T3" s="737" t="n"/>
      <c r="Y3" s="689" t="n"/>
    </row>
    <row r="4" ht="24" customHeight="1" s="66">
      <c r="A4" s="660" t="n"/>
      <c r="C4" s="657" t="n"/>
      <c r="D4" s="738" t="n"/>
      <c r="N4" s="657" t="n"/>
      <c r="O4" s="489" t="n"/>
      <c r="Q4" s="528" t="n"/>
      <c r="T4" s="737" t="n"/>
      <c r="Y4" s="689" t="n"/>
    </row>
    <row r="5" ht="18" customHeight="1" s="66">
      <c r="A5" s="660" t="n"/>
      <c r="C5" s="657" t="n"/>
      <c r="D5" s="530" t="inlineStr">
        <is>
          <t>PAN#  AAECM2252R</t>
        </is>
      </c>
      <c r="N5" s="657" t="n"/>
      <c r="O5" s="454" t="n"/>
      <c r="Q5" s="421" t="n"/>
      <c r="T5" s="737" t="n"/>
      <c r="Y5" s="689" t="n"/>
    </row>
    <row r="6" ht="11.2" customHeight="1" s="66">
      <c r="A6" s="660" t="n"/>
      <c r="C6" s="657" t="n"/>
      <c r="D6" s="531" t="inlineStr">
        <is>
          <t>Tel: +91-080-66856226</t>
        </is>
      </c>
      <c r="N6" s="657" t="n"/>
      <c r="O6" s="455" t="n"/>
      <c r="P6" s="647" t="n"/>
      <c r="Q6" s="440" t="n"/>
      <c r="R6" s="647" t="n"/>
      <c r="S6" s="647" t="n"/>
      <c r="T6" s="665" t="n"/>
      <c r="U6" s="666" t="n"/>
      <c r="V6" s="666" t="n"/>
      <c r="W6" s="666" t="n"/>
      <c r="X6" s="666" t="n"/>
      <c r="Y6" s="739" t="n"/>
    </row>
    <row r="7" ht="6" customHeight="1" s="66">
      <c r="A7" s="660" t="n"/>
      <c r="C7" s="657" t="n"/>
      <c r="D7" s="666" t="n"/>
      <c r="E7" s="666" t="n"/>
      <c r="F7" s="666" t="n"/>
      <c r="G7" s="666" t="n"/>
      <c r="H7" s="666" t="n"/>
      <c r="I7" s="666" t="n"/>
      <c r="J7" s="666" t="n"/>
      <c r="K7" s="666" t="n"/>
      <c r="L7" s="666" t="n"/>
      <c r="M7" s="666" t="n"/>
      <c r="N7" s="667" t="n"/>
      <c r="O7" s="740" t="inlineStr">
        <is>
          <t>LUT No &amp; Date:                                            Application Reference Number(ARN) : AD2903220244963, Dated 25/03/2022</t>
        </is>
      </c>
      <c r="P7" s="652" t="n"/>
      <c r="Q7" s="652" t="n"/>
      <c r="R7" s="652" t="n"/>
      <c r="S7" s="652" t="n"/>
      <c r="T7" s="741" t="inlineStr">
        <is>
          <t>IRN:</t>
        </is>
      </c>
      <c r="U7" s="650" t="n"/>
      <c r="V7" s="650" t="n"/>
      <c r="W7" s="650" t="n"/>
      <c r="X7" s="650" t="n"/>
      <c r="Y7" s="733" t="n"/>
    </row>
    <row r="8" ht="88.5" customHeight="1" s="66">
      <c r="A8" s="742" t="n"/>
      <c r="B8" s="666" t="n"/>
      <c r="C8" s="667" t="n"/>
      <c r="D8" s="465" t="inlineStr">
        <is>
          <t>Remit to:   Citibank N.A., M G Road, Bangalore      
AD Code: 64800018400009 Beneficiary A/c#  35571027 IFSC Code: CITI0000004</t>
        </is>
      </c>
      <c r="E8" s="623" t="n"/>
      <c r="F8" s="623" t="n"/>
      <c r="G8" s="623" t="n"/>
      <c r="H8" s="623" t="n"/>
      <c r="I8" s="623" t="n"/>
      <c r="J8" s="623" t="n"/>
      <c r="K8" s="623" t="n"/>
      <c r="L8" s="623" t="n"/>
      <c r="M8" s="623" t="n"/>
      <c r="N8" s="671" t="n"/>
      <c r="O8" s="659" t="n"/>
      <c r="T8" s="737" t="n"/>
      <c r="Y8" s="689" t="n"/>
    </row>
    <row r="9" ht="19" customHeight="1" s="66">
      <c r="A9" s="743" t="inlineStr">
        <is>
          <t>Ship to:
Microsoft Corporation
1 Microsoft Way, Redmond,
WA 98052 U.S.A.</t>
        </is>
      </c>
      <c r="C9" s="658" t="n"/>
      <c r="D9" s="744" t="inlineStr">
        <is>
          <t>End Customer:</t>
        </is>
      </c>
      <c r="E9" s="650" t="n"/>
      <c r="F9" s="650" t="n"/>
      <c r="G9" s="650" t="n"/>
      <c r="H9" s="650" t="n"/>
      <c r="I9" s="650" t="n"/>
      <c r="J9" s="650" t="n"/>
      <c r="K9" s="650" t="n"/>
      <c r="L9" s="650" t="n"/>
      <c r="M9" s="650" t="n"/>
      <c r="N9" s="651" t="n"/>
      <c r="O9" s="659" t="n"/>
      <c r="T9" s="737" t="n"/>
      <c r="Y9" s="689" t="n"/>
    </row>
    <row r="10" ht="24" customHeight="1" s="66">
      <c r="A10" s="660" t="n"/>
      <c r="C10" s="658" t="n"/>
      <c r="D10" s="737" t="n"/>
      <c r="N10" s="657" t="n"/>
      <c r="O10" s="659" t="n"/>
      <c r="T10" s="737" t="n"/>
      <c r="Y10" s="689" t="n"/>
    </row>
    <row r="11" ht="103.5" customHeight="1" s="66">
      <c r="A11" s="660" t="n"/>
      <c r="C11" s="658" t="n"/>
      <c r="D11" s="737" t="n"/>
      <c r="N11" s="657" t="n"/>
      <c r="O11" s="664" t="n"/>
      <c r="P11" s="647" t="n"/>
      <c r="Q11" s="647" t="n"/>
      <c r="R11" s="647" t="n"/>
      <c r="S11" s="647" t="n"/>
      <c r="T11" s="665" t="n"/>
      <c r="U11" s="666" t="n"/>
      <c r="V11" s="666" t="n"/>
      <c r="W11" s="666" t="n"/>
      <c r="X11" s="666" t="n"/>
      <c r="Y11" s="739" t="n"/>
    </row>
    <row r="12" ht="8.199999999999999" customHeight="1" s="66">
      <c r="A12" s="660" t="n"/>
      <c r="C12" s="658" t="n"/>
      <c r="D12" s="737" t="n"/>
      <c r="N12" s="657" t="n"/>
      <c r="O12" s="493" t="inlineStr">
        <is>
          <t>Supplier's Ref(Customer PO#)
Parent Subsidy Agreement dated  January 01, 2018</t>
        </is>
      </c>
      <c r="P12" s="652" t="n"/>
      <c r="Q12" s="652" t="n"/>
      <c r="R12" s="652" t="n"/>
      <c r="S12" s="652" t="n"/>
      <c r="T12" s="745" t="inlineStr">
        <is>
          <t>State Of Destination / State Code
U.S.A</t>
        </is>
      </c>
      <c r="U12" s="650" t="n"/>
      <c r="V12" s="650" t="n"/>
      <c r="W12" s="650" t="n"/>
      <c r="X12" s="650" t="n"/>
      <c r="Y12" s="733" t="n"/>
    </row>
    <row r="13" ht="13.5" customHeight="1" s="66">
      <c r="A13" s="660" t="n"/>
      <c r="C13" s="658" t="n"/>
      <c r="D13" s="482" t="inlineStr">
        <is>
          <t>Microsoft Corporation
1 Microsoft Way, Redmond,
WA 98052 U.S.A.</t>
        </is>
      </c>
      <c r="N13" s="530" t="n"/>
      <c r="O13" s="659" t="n"/>
      <c r="T13" s="737" t="n"/>
      <c r="Y13" s="689" t="n"/>
    </row>
    <row r="14" hidden="1" ht="14.25" customHeight="1" s="66">
      <c r="A14" s="660" t="n"/>
      <c r="C14" s="658" t="n"/>
      <c r="D14" s="737" t="n"/>
      <c r="N14" s="530" t="n"/>
      <c r="O14" s="659" t="n"/>
      <c r="T14" s="737" t="n"/>
      <c r="Y14" s="689" t="n"/>
    </row>
    <row r="15" hidden="1" ht="92.5" customHeight="1" s="66">
      <c r="A15" s="646" t="n"/>
      <c r="B15" s="647" t="n"/>
      <c r="C15" s="648" t="n"/>
      <c r="D15" s="737" t="n"/>
      <c r="N15" s="530" t="n"/>
      <c r="O15" s="659" t="n"/>
      <c r="T15" s="737" t="n"/>
      <c r="Y15" s="689" t="n"/>
    </row>
    <row r="16" ht="83.5" customHeight="1" s="66">
      <c r="A16" s="746" t="inlineStr">
        <is>
          <t>Bill-to
Microsoft Corporation
1 Microsoft Way, Redmond, WA 98052 U.S.A.</t>
        </is>
      </c>
      <c r="B16" s="652" t="n"/>
      <c r="C16" s="653" t="n"/>
      <c r="D16" s="737" t="n"/>
      <c r="N16" s="530" t="n"/>
      <c r="O16" s="664" t="n"/>
      <c r="P16" s="647" t="n"/>
      <c r="Q16" s="647" t="n"/>
      <c r="R16" s="647" t="n"/>
      <c r="S16" s="647" t="n"/>
      <c r="T16" s="665" t="n"/>
      <c r="U16" s="666" t="n"/>
      <c r="V16" s="666" t="n"/>
      <c r="W16" s="666" t="n"/>
      <c r="X16" s="666" t="n"/>
      <c r="Y16" s="739" t="n"/>
    </row>
    <row r="17" ht="35.2" customHeight="1" s="66">
      <c r="A17" s="660" t="n"/>
      <c r="C17" s="658" t="n"/>
      <c r="D17" s="665" t="n"/>
      <c r="E17" s="666" t="n"/>
      <c r="F17" s="666" t="n"/>
      <c r="G17" s="666" t="n"/>
      <c r="H17" s="666" t="n"/>
      <c r="I17" s="666" t="n"/>
      <c r="J17" s="666" t="n"/>
      <c r="K17" s="666" t="n"/>
      <c r="L17" s="666" t="n"/>
      <c r="M17" s="666" t="n"/>
      <c r="N17" s="531" t="n"/>
      <c r="O17" s="488" t="inlineStr">
        <is>
          <t>Terms Of Payment: Due net, 90 days from invoice</t>
        </is>
      </c>
      <c r="Y17" s="689" t="n"/>
    </row>
    <row r="18" ht="61.5" customHeight="1" s="66">
      <c r="A18" s="646" t="n"/>
      <c r="B18" s="647" t="n"/>
      <c r="C18" s="648" t="n"/>
      <c r="D18" s="747" t="inlineStr">
        <is>
          <t>Transport Agent Name: NA</t>
        </is>
      </c>
      <c r="N18" s="658" t="n"/>
      <c r="Y18" s="689" t="n"/>
    </row>
    <row r="19" ht="8.199999999999999" customHeight="1" s="66">
      <c r="A19" s="749" t="inlineStr">
        <is>
          <t>Indirect Reseller
Reseller Name:</t>
        </is>
      </c>
      <c r="B19" s="652" t="n"/>
      <c r="C19" s="653" t="n"/>
      <c r="D19" s="664" t="n"/>
      <c r="E19" s="647" t="n"/>
      <c r="F19" s="647" t="n"/>
      <c r="G19" s="647" t="n"/>
      <c r="H19" s="647" t="n"/>
      <c r="I19" s="647" t="n"/>
      <c r="J19" s="647" t="n"/>
      <c r="K19" s="647" t="n"/>
      <c r="L19" s="647" t="n"/>
      <c r="M19" s="647" t="n"/>
      <c r="N19" s="648" t="n"/>
      <c r="Y19" s="689" t="n"/>
    </row>
    <row r="20" ht="17.2" customHeight="1" s="66">
      <c r="A20" s="660" t="n"/>
      <c r="C20" s="658" t="n"/>
      <c r="D20" s="750" t="inlineStr">
        <is>
          <t>Vehicle Regn#: NA</t>
        </is>
      </c>
      <c r="E20" s="681" t="n"/>
      <c r="F20" s="681" t="n"/>
      <c r="G20" s="681" t="n"/>
      <c r="H20" s="681" t="n"/>
      <c r="I20" s="681" t="n"/>
      <c r="J20" s="681" t="n"/>
      <c r="K20" s="681" t="n"/>
      <c r="L20" s="681" t="n"/>
      <c r="M20" s="681" t="n"/>
      <c r="N20" s="682" t="n"/>
      <c r="Y20" s="689" t="n"/>
    </row>
    <row r="21" ht="26.2" customHeight="1" s="66">
      <c r="A21" s="660" t="n"/>
      <c r="C21" s="658" t="n"/>
      <c r="D21" s="751" t="inlineStr">
        <is>
          <t>Way Bill#: NA</t>
        </is>
      </c>
      <c r="E21" s="652" t="n"/>
      <c r="F21" s="652" t="n"/>
      <c r="G21" s="652" t="n"/>
      <c r="H21" s="652" t="n"/>
      <c r="I21" s="652" t="n"/>
      <c r="J21" s="652" t="n"/>
      <c r="K21" s="652" t="n"/>
      <c r="L21" s="652" t="n"/>
      <c r="M21" s="652" t="n"/>
      <c r="N21" s="653" t="n"/>
      <c r="O21" s="666" t="n"/>
      <c r="P21" s="666" t="n"/>
      <c r="Q21" s="666" t="n"/>
      <c r="R21" s="666" t="n"/>
      <c r="S21" s="666" t="n"/>
      <c r="T21" s="666" t="n"/>
      <c r="U21" s="666" t="n"/>
      <c r="V21" s="666" t="n"/>
      <c r="W21" s="666" t="n"/>
      <c r="X21" s="666" t="n"/>
      <c r="Y21" s="739" t="n"/>
      <c r="AB21" s="76" t="inlineStr">
        <is>
          <t>USD</t>
        </is>
      </c>
      <c r="AC21" s="76" t="n">
        <v>81.5235</v>
      </c>
    </row>
    <row r="22" ht="37.5" customFormat="1" customHeight="1" s="80">
      <c r="A22" s="451" t="inlineStr">
        <is>
          <t>Description &amp; HSN / SAC: 998314</t>
        </is>
      </c>
      <c r="B22" s="624" t="n"/>
      <c r="C22" s="443" t="inlineStr">
        <is>
          <t>Period</t>
        </is>
      </c>
      <c r="D22" s="624" t="n"/>
      <c r="E22" s="443" t="inlineStr">
        <is>
          <t>Base Cost</t>
        </is>
      </c>
      <c r="F22" s="443" t="inlineStr">
        <is>
          <t>Mark Up @ 15%</t>
        </is>
      </c>
      <c r="G22" s="443" t="inlineStr">
        <is>
          <t>Cost Plus Markup</t>
        </is>
      </c>
      <c r="H22" s="443" t="inlineStr">
        <is>
          <t>CTAX (%)</t>
        </is>
      </c>
      <c r="I22" s="624" t="n"/>
      <c r="J22" s="443" t="inlineStr">
        <is>
          <t>CTAX</t>
        </is>
      </c>
      <c r="K22" s="623" t="n"/>
      <c r="L22" s="624" t="n"/>
      <c r="M22" s="443" t="inlineStr">
        <is>
          <t>STAX (%)</t>
        </is>
      </c>
      <c r="N22" s="623" t="n"/>
      <c r="O22" s="624" t="n"/>
      <c r="P22" s="443" t="inlineStr">
        <is>
          <t>STAX</t>
        </is>
      </c>
      <c r="Q22" s="624" t="n"/>
      <c r="R22" s="443" t="inlineStr">
        <is>
          <t>ITAX (%)</t>
        </is>
      </c>
      <c r="S22" s="623" t="n"/>
      <c r="T22" s="623" t="n"/>
      <c r="U22" s="624" t="n"/>
      <c r="V22" s="443" t="inlineStr">
        <is>
          <t>ITAX</t>
        </is>
      </c>
      <c r="W22" s="624" t="n"/>
      <c r="X22" s="443" t="inlineStr">
        <is>
          <t>Amount(USD)</t>
        </is>
      </c>
      <c r="Y22" s="79" t="inlineStr">
        <is>
          <t>Amount(INR)</t>
        </is>
      </c>
      <c r="AA22" s="752" t="n"/>
      <c r="AB22" s="80" t="inlineStr">
        <is>
          <t>INR</t>
        </is>
      </c>
      <c r="AC22" s="80" t="inlineStr">
        <is>
          <t>USD</t>
        </is>
      </c>
      <c r="AD22" s="80" t="inlineStr">
        <is>
          <t>Base</t>
        </is>
      </c>
    </row>
    <row r="23" ht="60" customHeight="1" s="66">
      <c r="A23" s="447" t="inlineStr">
        <is>
          <t>Fee for research and development  (As Per terms and conditions mentioned in Amended and Restated“Parent Subsidy Agreement dated January 01, 2018)</t>
        </is>
      </c>
      <c r="B23" s="624" t="n"/>
      <c r="C23" s="449" t="inlineStr">
        <is>
          <t>For the Month Jan 2023</t>
        </is>
      </c>
      <c r="D23" s="624" t="n"/>
      <c r="E23" s="753">
        <f>+AD23</f>
        <v/>
      </c>
      <c r="F23" s="753">
        <f>(E23*15%)</f>
        <v/>
      </c>
      <c r="G23" s="753">
        <f>+E23+F23</f>
        <v/>
      </c>
      <c r="H23" s="450" t="inlineStr">
        <is>
          <t>NA</t>
        </is>
      </c>
      <c r="I23" s="624" t="n"/>
      <c r="J23" s="450" t="inlineStr">
        <is>
          <t>NA</t>
        </is>
      </c>
      <c r="K23" s="623" t="n"/>
      <c r="L23" s="624" t="n"/>
      <c r="M23" s="450" t="inlineStr">
        <is>
          <t>NA</t>
        </is>
      </c>
      <c r="N23" s="623" t="n"/>
      <c r="O23" s="624" t="n"/>
      <c r="P23" s="437" t="inlineStr">
        <is>
          <t>NA</t>
        </is>
      </c>
      <c r="Q23" s="624" t="n"/>
      <c r="R23" s="444" t="inlineStr">
        <is>
          <t>NA</t>
        </is>
      </c>
      <c r="S23" s="623" t="n"/>
      <c r="T23" s="623" t="n"/>
      <c r="U23" s="624" t="n"/>
      <c r="V23" s="437" t="inlineStr">
        <is>
          <t>NA</t>
        </is>
      </c>
      <c r="W23" s="624" t="n"/>
      <c r="X23" s="753">
        <f>+G23</f>
        <v/>
      </c>
      <c r="Y23" s="754">
        <f>+AB23</f>
        <v/>
      </c>
      <c r="Z23" s="90" t="n"/>
      <c r="AA23" s="104" t="n"/>
      <c r="AB23" s="755">
        <f>+'Recon 1632'!P5</f>
        <v/>
      </c>
      <c r="AC23" s="76">
        <f>+AB23/AC21</f>
        <v/>
      </c>
      <c r="AD23" s="90">
        <f>+AC23*100/115</f>
        <v/>
      </c>
      <c r="AE23" s="107" t="n"/>
    </row>
    <row r="24" ht="18" customHeight="1" s="66">
      <c r="A24" s="439" t="inlineStr">
        <is>
          <t xml:space="preserve">SUPPLY MEANT FOR EXPORT UNDER BOND OR LETTER OF UNDERTAKING WITHOUT PAYMENT OF INTEGRATED TAX </t>
        </is>
      </c>
      <c r="I24" s="441" t="n"/>
      <c r="J24" s="650" t="n"/>
      <c r="K24" s="650" t="n"/>
      <c r="L24" s="650" t="n"/>
      <c r="M24" s="650" t="n"/>
      <c r="N24" s="446" t="n"/>
      <c r="O24" s="650" t="n"/>
      <c r="P24" s="650" t="n"/>
      <c r="Q24" s="650" t="n"/>
      <c r="R24" s="650" t="n"/>
      <c r="S24" s="446" t="n"/>
      <c r="T24" s="650" t="n"/>
      <c r="U24" s="650" t="n"/>
      <c r="V24" s="650" t="n"/>
      <c r="W24" s="81" t="n"/>
      <c r="X24" s="82" t="n"/>
      <c r="Y24" s="756" t="n"/>
      <c r="Z24" s="89" t="n"/>
      <c r="AA24" s="757" t="n"/>
      <c r="AB24" s="89" t="n"/>
    </row>
    <row r="25" ht="25" customHeight="1" s="66">
      <c r="A25" s="660" t="n"/>
      <c r="I25" s="420" t="n"/>
      <c r="N25" s="419" t="inlineStr">
        <is>
          <t>Base Price</t>
        </is>
      </c>
      <c r="S25" s="419" t="n"/>
      <c r="W25" s="758" t="n"/>
      <c r="X25" s="759">
        <f>G23</f>
        <v/>
      </c>
      <c r="Y25" s="760">
        <f>Y23</f>
        <v/>
      </c>
      <c r="Z25" s="89" t="n"/>
      <c r="AA25" s="761" t="n"/>
      <c r="AB25" s="89" t="n"/>
      <c r="AC25" s="101" t="n"/>
      <c r="AD25" s="763" t="n"/>
      <c r="AE25" s="763" t="n"/>
    </row>
    <row r="26" ht="17.2" customHeight="1" s="66">
      <c r="A26" s="660" t="n"/>
      <c r="I26" s="420" t="n"/>
      <c r="N26" s="419" t="inlineStr">
        <is>
          <t>IGST</t>
        </is>
      </c>
      <c r="S26" s="419" t="n"/>
      <c r="W26" s="764" t="n"/>
      <c r="X26" s="765" t="n">
        <v>0</v>
      </c>
      <c r="Y26" s="766" t="n">
        <v>0</v>
      </c>
      <c r="Z26" s="89" t="n"/>
      <c r="AA26" s="89" t="n"/>
      <c r="AB26" s="89" t="n"/>
      <c r="AC26" s="89" t="n"/>
      <c r="AD26" s="89" t="n"/>
      <c r="AE26" s="89" t="n"/>
    </row>
    <row r="27" ht="27" customHeight="1" s="66">
      <c r="A27" s="646" t="n"/>
      <c r="B27" s="647" t="n"/>
      <c r="C27" s="647" t="n"/>
      <c r="D27" s="647" t="n"/>
      <c r="E27" s="647" t="n"/>
      <c r="F27" s="647" t="n"/>
      <c r="G27" s="647" t="n"/>
      <c r="H27" s="647" t="n"/>
      <c r="I27" s="420" t="n"/>
      <c r="N27" s="422" t="inlineStr">
        <is>
          <t>Total Amount</t>
        </is>
      </c>
      <c r="S27" s="422" t="n"/>
      <c r="W27" s="767" t="n"/>
      <c r="X27" s="768">
        <f>+X25+X26</f>
        <v/>
      </c>
      <c r="Y27" s="769">
        <f>+Y25+Y26</f>
        <v/>
      </c>
      <c r="Z27" s="761" t="n"/>
      <c r="AA27" s="770" t="n"/>
      <c r="AB27" s="89" t="n"/>
      <c r="AC27" s="89" t="n"/>
      <c r="AD27" s="89" t="n"/>
      <c r="AE27" s="89" t="n"/>
    </row>
    <row r="28" ht="8.199999999999999" customHeight="1" s="66">
      <c r="A28" s="771" t="inlineStr">
        <is>
          <t>Regd. Office: 807, New Delhi House, Barakhamba Road, New Delhi 110001, India CIN No. U73100DL2004PTC129754</t>
        </is>
      </c>
      <c r="B28" s="652" t="n"/>
      <c r="C28" s="652" t="n"/>
      <c r="D28" s="652" t="n"/>
      <c r="E28" s="652" t="n"/>
      <c r="F28" s="652" t="n"/>
      <c r="G28" s="652" t="n"/>
      <c r="H28" s="653" t="n"/>
      <c r="I28" s="430" t="n"/>
      <c r="J28" s="666" t="n"/>
      <c r="K28" s="666" t="n"/>
      <c r="L28" s="666" t="n"/>
      <c r="M28" s="666" t="n"/>
      <c r="N28" s="431" t="n"/>
      <c r="O28" s="666" t="n"/>
      <c r="P28" s="666" t="n"/>
      <c r="Q28" s="666" t="n"/>
      <c r="R28" s="666" t="n"/>
      <c r="S28" s="431" t="n"/>
      <c r="T28" s="666" t="n"/>
      <c r="U28" s="666" t="n"/>
      <c r="V28" s="666" t="n"/>
      <c r="W28" s="87" t="n"/>
      <c r="X28" s="772" t="n"/>
      <c r="Y28" s="773" t="n"/>
    </row>
    <row r="29" ht="45.7" customHeight="1" s="66">
      <c r="A29" s="660" t="n"/>
      <c r="H29" s="658" t="n"/>
      <c r="I29" s="774" t="inlineStr">
        <is>
          <t>US Dollar Sixteen thousand and four point seven eight only 
(INR One million three hundred and four thousand seven hundred sixty five and ninety one paise only)</t>
        </is>
      </c>
      <c r="J29" s="647" t="n"/>
      <c r="K29" s="647" t="n"/>
      <c r="L29" s="647" t="n"/>
      <c r="M29" s="647" t="n"/>
      <c r="N29" s="647" t="n"/>
      <c r="O29" s="647" t="n"/>
      <c r="P29" s="647" t="n"/>
      <c r="Q29" s="647" t="n"/>
      <c r="R29" s="647" t="n"/>
      <c r="S29" s="647" t="n"/>
      <c r="T29" s="647" t="n"/>
      <c r="U29" s="647" t="n"/>
      <c r="V29" s="647" t="n"/>
      <c r="W29" s="647" t="n"/>
      <c r="X29" s="647" t="n"/>
      <c r="Y29" s="693" t="n"/>
      <c r="Z29" s="109" t="n"/>
      <c r="AA29" s="763" t="n"/>
    </row>
    <row r="30" ht="50.2" customHeight="1" s="66" thickBot="1">
      <c r="A30" s="697" t="n"/>
      <c r="B30" s="698" t="n"/>
      <c r="C30" s="698" t="n"/>
      <c r="D30" s="698" t="n"/>
      <c r="E30" s="698" t="n"/>
      <c r="F30" s="698" t="n"/>
      <c r="G30" s="698" t="n"/>
      <c r="H30" s="699" t="n"/>
      <c r="I30" s="775" t="inlineStr">
        <is>
          <t>Authorized Signatory</t>
        </is>
      </c>
      <c r="J30" s="701" t="n"/>
      <c r="K30" s="776" t="n"/>
      <c r="L30" s="703" t="n"/>
      <c r="M30" s="703" t="n"/>
      <c r="N30" s="703" t="n"/>
      <c r="O30" s="703" t="n"/>
      <c r="P30" s="703" t="n"/>
      <c r="Q30" s="703" t="n"/>
      <c r="R30" s="703" t="n"/>
      <c r="S30" s="703" t="n"/>
      <c r="T30" s="703" t="n"/>
      <c r="U30" s="703" t="n"/>
      <c r="V30" s="703" t="n"/>
      <c r="W30" s="703" t="n"/>
      <c r="X30" s="703" t="n"/>
      <c r="Y30" s="704" t="n"/>
    </row>
    <row r="31">
      <c r="A31" s="0" t="n"/>
    </row>
    <row r="33">
      <c r="C33" s="0" t="n"/>
    </row>
    <row r="56">
      <c r="A56" s="0" t="n"/>
    </row>
    <row r="60">
      <c r="A60" s="76" t="inlineStr">
        <is>
          <t>Cross Verification</t>
        </is>
      </c>
    </row>
    <row r="61">
      <c r="A61" s="76" t="inlineStr">
        <is>
          <t>Income Accrual GL</t>
        </is>
      </c>
    </row>
    <row r="62">
      <c r="A62" s="76" t="n">
        <v>125110</v>
      </c>
      <c r="B62" s="76" t="inlineStr">
        <is>
          <t>IC reveivable OIM</t>
        </is>
      </c>
    </row>
    <row r="63">
      <c r="A63" s="76" t="n">
        <v>125112</v>
      </c>
      <c r="B63" s="76" t="inlineStr">
        <is>
          <t xml:space="preserve">IC Commission Receivable </t>
        </is>
      </c>
    </row>
  </sheetData>
  <mergeCells count="68">
    <mergeCell ref="I30:J30"/>
    <mergeCell ref="N26:R26"/>
    <mergeCell ref="O17:Y21"/>
    <mergeCell ref="D20:N20"/>
    <mergeCell ref="A28:H30"/>
    <mergeCell ref="R22:U22"/>
    <mergeCell ref="O3:S3"/>
    <mergeCell ref="Q5:S5"/>
    <mergeCell ref="D13:M17"/>
    <mergeCell ref="N25:R25"/>
    <mergeCell ref="M22:O22"/>
    <mergeCell ref="O6:P6"/>
    <mergeCell ref="Q4:S4"/>
    <mergeCell ref="V23:W23"/>
    <mergeCell ref="A16:C18"/>
    <mergeCell ref="I27:M27"/>
    <mergeCell ref="D1:T1"/>
    <mergeCell ref="O7:S11"/>
    <mergeCell ref="P22:Q22"/>
    <mergeCell ref="I26:M26"/>
    <mergeCell ref="Q6:S6"/>
    <mergeCell ref="D18:N19"/>
    <mergeCell ref="S26:V26"/>
    <mergeCell ref="T12:Y16"/>
    <mergeCell ref="R23:U23"/>
    <mergeCell ref="I25:M25"/>
    <mergeCell ref="A1:C2"/>
    <mergeCell ref="J22:L22"/>
    <mergeCell ref="D21:N21"/>
    <mergeCell ref="O5:P5"/>
    <mergeCell ref="S25:V25"/>
    <mergeCell ref="I28:M28"/>
    <mergeCell ref="C22:D22"/>
    <mergeCell ref="D2:N2"/>
    <mergeCell ref="D9:N12"/>
    <mergeCell ref="O4:P4"/>
    <mergeCell ref="P23:Q23"/>
    <mergeCell ref="T2:Y6"/>
    <mergeCell ref="S27:V27"/>
    <mergeCell ref="M23:O23"/>
    <mergeCell ref="I24:M24"/>
    <mergeCell ref="J23:L23"/>
    <mergeCell ref="A24:H27"/>
    <mergeCell ref="N28:R28"/>
    <mergeCell ref="A23:B23"/>
    <mergeCell ref="H22:I22"/>
    <mergeCell ref="D6:N7"/>
    <mergeCell ref="C23:D23"/>
    <mergeCell ref="A19:C21"/>
    <mergeCell ref="D4:N4"/>
    <mergeCell ref="A22:B22"/>
    <mergeCell ref="T7:Y11"/>
    <mergeCell ref="D3:N3"/>
    <mergeCell ref="S28:V28"/>
    <mergeCell ref="K30:Y30"/>
    <mergeCell ref="D8:N8"/>
    <mergeCell ref="O12:S16"/>
    <mergeCell ref="O2:S2"/>
    <mergeCell ref="I29:Y29"/>
    <mergeCell ref="N24:R24"/>
    <mergeCell ref="A9:C15"/>
    <mergeCell ref="V22:W22"/>
    <mergeCell ref="H23:I23"/>
    <mergeCell ref="U1:Y1"/>
    <mergeCell ref="A3:C8"/>
    <mergeCell ref="D5:N5"/>
    <mergeCell ref="N27:R27"/>
    <mergeCell ref="S24:V24"/>
  </mergeCells>
  <hyperlinks>
    <hyperlink xmlns:r="http://schemas.openxmlformats.org/officeDocument/2006/relationships" ref="A28" display="http://www.microsoft.com/india%3B" r:id="rId1"/>
  </hyperlinks>
  <pageMargins left="0.25" right="0.25" top="0.75" bottom="0.75" header="0.3" footer="0.3"/>
  <pageSetup orientation="landscape" paperSize="8" scale="78"/>
  <drawing xmlns:r="http://schemas.openxmlformats.org/officeDocument/2006/relationships" r:id="rId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Bharath Varma (FinAdvantage Consulting Pte Lt)</dc:creator>
  <dcterms:created xmlns:dcterms="http://purl.org/dc/terms/" xmlns:xsi="http://www.w3.org/2001/XMLSchema-instance" xsi:type="dcterms:W3CDTF">2017-08-29T09:38:36Z</dcterms:created>
  <dcterms:modified xmlns:dcterms="http://purl.org/dc/terms/" xmlns:xsi="http://www.w3.org/2001/XMLSchema-instance" xsi:type="dcterms:W3CDTF">2025-04-11T09:50:38Z</dcterms:modified>
  <cp:lastModifiedBy>Manan Sachdeva</cp:lastModifiedBy>
  <cp:lastPrinted>2022-10-12T07:04:12Z</cp:lastPrinted>
</cp:coreProperties>
</file>

<file path=docProps/custom.xml><?xml version="1.0" encoding="utf-8"?>
<Properties xmlns="http://schemas.openxmlformats.org/officeDocument/2006/custom-properties">
  <property name="MSIP_Label_f42aa342-8706-4288-bd11-ebb85995028c_Enabled" fmtid="{D5CDD505-2E9C-101B-9397-08002B2CF9AE}" pid="2">
    <vt:lpwstr xmlns:vt="http://schemas.openxmlformats.org/officeDocument/2006/docPropsVTypes">True</vt:lpwstr>
  </property>
  <property name="MSIP_Label_f42aa342-8706-4288-bd11-ebb85995028c_SiteId" fmtid="{D5CDD505-2E9C-101B-9397-08002B2CF9AE}" pid="3">
    <vt:lpwstr xmlns:vt="http://schemas.openxmlformats.org/officeDocument/2006/docPropsVTypes">72f988bf-86f1-41af-91ab-2d7cd011db47</vt:lpwstr>
  </property>
  <property name="MSIP_Label_f42aa342-8706-4288-bd11-ebb85995028c_SetDate" fmtid="{D5CDD505-2E9C-101B-9397-08002B2CF9AE}" pid="4">
    <vt:lpwstr xmlns:vt="http://schemas.openxmlformats.org/officeDocument/2006/docPropsVTypes">2017-12-11T07:23:33.7528981Z</vt:lpwstr>
  </property>
  <property name="MSIP_Label_f42aa342-8706-4288-bd11-ebb85995028c_Name" fmtid="{D5CDD505-2E9C-101B-9397-08002B2CF9AE}" pid="5">
    <vt:lpwstr xmlns:vt="http://schemas.openxmlformats.org/officeDocument/2006/docPropsVTypes">General</vt:lpwstr>
  </property>
  <property name="MSIP_Label_f42aa342-8706-4288-bd11-ebb85995028c_Extended_MSFT_Method" fmtid="{D5CDD505-2E9C-101B-9397-08002B2CF9AE}" pid="6">
    <vt:lpwstr xmlns:vt="http://schemas.openxmlformats.org/officeDocument/2006/docPropsVTypes">Automatic</vt:lpwstr>
  </property>
</Properties>
</file>