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OPS\Statistics\Project\"/>
    </mc:Choice>
  </mc:AlternateContent>
  <xr:revisionPtr revIDLastSave="0" documentId="13_ncr:1_{D95212B0-5D47-4680-9006-0C0BDAF24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&amp;A" sheetId="1" r:id="rId1"/>
    <sheet name="Raw Data" sheetId="2" r:id="rId2"/>
  </sheets>
  <definedNames>
    <definedName name="_xlchart.v1.0" hidden="1">'Raw Data'!$Q$2</definedName>
    <definedName name="_xlchart.v1.1" hidden="1">'Raw Data'!$Q$3:$Q$52</definedName>
    <definedName name="_xlchart.v1.10" hidden="1">'Q&amp;A'!$Q$312:$Q$318</definedName>
    <definedName name="_xlchart.v1.11" hidden="1">'Raw Data'!$S$2</definedName>
    <definedName name="_xlchart.v1.12" hidden="1">'Raw Data'!$S$3:$S$102</definedName>
    <definedName name="_xlchart.v1.13" hidden="1">'Raw Data'!$T$2</definedName>
    <definedName name="_xlchart.v1.14" hidden="1">'Raw Data'!$T$3:$T$102</definedName>
    <definedName name="_xlchart.v1.2" hidden="1">'Raw Data'!$R$2</definedName>
    <definedName name="_xlchart.v1.3" hidden="1">'Raw Data'!$R$3:$R$52</definedName>
    <definedName name="_xlchart.v1.4" hidden="1">'Raw Data'!$O$2</definedName>
    <definedName name="_xlchart.v1.5" hidden="1">'Raw Data'!$O$3:$O$102</definedName>
    <definedName name="_xlchart.v1.6" hidden="1">'Raw Data'!$P$2</definedName>
    <definedName name="_xlchart.v1.7" hidden="1">'Raw Data'!$P$3:$P$102</definedName>
    <definedName name="_xlchart.v1.8" hidden="1">'Q&amp;A'!$P$312:$P$318</definedName>
    <definedName name="_xlchart.v1.9" hidden="1">'Q&amp;A'!$Q$311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8" i="1" l="1"/>
  <c r="N677" i="1"/>
  <c r="N676" i="1"/>
  <c r="N675" i="1"/>
  <c r="N674" i="1"/>
  <c r="N673" i="1"/>
  <c r="N647" i="1"/>
  <c r="N646" i="1"/>
  <c r="N645" i="1"/>
  <c r="N644" i="1"/>
  <c r="N643" i="1"/>
  <c r="N642" i="1"/>
  <c r="N622" i="1"/>
  <c r="N621" i="1"/>
  <c r="N620" i="1"/>
  <c r="N619" i="1"/>
  <c r="N618" i="1"/>
  <c r="N617" i="1"/>
  <c r="N596" i="1"/>
  <c r="N595" i="1"/>
  <c r="N594" i="1"/>
  <c r="N593" i="1"/>
  <c r="N592" i="1"/>
  <c r="N591" i="1"/>
  <c r="N567" i="1"/>
  <c r="N566" i="1"/>
  <c r="N565" i="1"/>
  <c r="N564" i="1"/>
  <c r="N563" i="1"/>
  <c r="N562" i="1"/>
  <c r="N561" i="1"/>
  <c r="N529" i="1"/>
  <c r="N528" i="1"/>
  <c r="N505" i="1"/>
  <c r="N504" i="1"/>
  <c r="N474" i="1"/>
  <c r="N473" i="1"/>
  <c r="N444" i="1"/>
  <c r="N443" i="1"/>
  <c r="N424" i="1"/>
  <c r="N423" i="1"/>
  <c r="N396" i="1"/>
  <c r="N401" i="1"/>
  <c r="N400" i="1"/>
  <c r="Q282" i="1"/>
  <c r="Q281" i="1"/>
  <c r="N288" i="1"/>
  <c r="N287" i="1"/>
  <c r="N397" i="1" l="1"/>
  <c r="N284" i="1"/>
  <c r="N289" i="1"/>
  <c r="N376" i="1" l="1"/>
  <c r="N356" i="1"/>
  <c r="N325" i="1"/>
  <c r="N283" i="1" l="1"/>
  <c r="N282" i="1"/>
  <c r="N261" i="1"/>
  <c r="N260" i="1"/>
  <c r="N256" i="1"/>
  <c r="N255" i="1"/>
  <c r="N227" i="1"/>
  <c r="N225" i="1"/>
  <c r="N231" i="1"/>
  <c r="N230" i="1"/>
  <c r="N199" i="1"/>
  <c r="N197" i="1"/>
  <c r="N203" i="1"/>
  <c r="N202" i="1"/>
  <c r="N178" i="1"/>
  <c r="N177" i="1"/>
  <c r="N154" i="1"/>
  <c r="N153" i="1"/>
  <c r="N149" i="1"/>
  <c r="N126" i="1"/>
  <c r="N125" i="1"/>
  <c r="N130" i="1"/>
  <c r="N129" i="1"/>
  <c r="N98" i="1"/>
  <c r="N97" i="1"/>
  <c r="N102" i="1"/>
  <c r="N101" i="1"/>
  <c r="N71" i="1"/>
  <c r="N70" i="1"/>
  <c r="N75" i="1"/>
  <c r="N74" i="1"/>
  <c r="N50" i="1"/>
  <c r="N49" i="1"/>
  <c r="N48" i="1"/>
  <c r="N26" i="1"/>
  <c r="N25" i="1"/>
  <c r="N24" i="1"/>
  <c r="N5" i="1"/>
  <c r="N4" i="1"/>
  <c r="N257" i="1" l="1"/>
  <c r="N198" i="1"/>
  <c r="N226" i="1"/>
  <c r="N150" i="1"/>
  <c r="N124" i="1"/>
  <c r="N96" i="1"/>
  <c r="N69" i="1"/>
</calcChain>
</file>

<file path=xl/sharedStrings.xml><?xml version="1.0" encoding="utf-8"?>
<sst xmlns="http://schemas.openxmlformats.org/spreadsheetml/2006/main" count="233" uniqueCount="91">
  <si>
    <t>Q-1</t>
  </si>
  <si>
    <t>Ans.</t>
  </si>
  <si>
    <t>Mean</t>
  </si>
  <si>
    <t>Median</t>
  </si>
  <si>
    <t>Mode</t>
  </si>
  <si>
    <t>No mode</t>
  </si>
  <si>
    <t>Q-2</t>
  </si>
  <si>
    <t>Q-3</t>
  </si>
  <si>
    <t>Q-4</t>
  </si>
  <si>
    <t>Range</t>
  </si>
  <si>
    <t>Variance</t>
  </si>
  <si>
    <t>Standard Deviation</t>
  </si>
  <si>
    <t>Max. Value</t>
  </si>
  <si>
    <t>Min. Value</t>
  </si>
  <si>
    <t>Q-5</t>
  </si>
  <si>
    <t>Q-6</t>
  </si>
  <si>
    <t>Q-7</t>
  </si>
  <si>
    <t>Central Tendency</t>
  </si>
  <si>
    <t>Dispersion</t>
  </si>
  <si>
    <t>Q-8</t>
  </si>
  <si>
    <t>Q-9</t>
  </si>
  <si>
    <t>Dispersion (Range)</t>
  </si>
  <si>
    <t>Dispersion (Standard Deviation)</t>
  </si>
  <si>
    <t>Central Tendency (average)</t>
  </si>
  <si>
    <t>Q-10</t>
  </si>
  <si>
    <t>Dispersion (Variance)</t>
  </si>
  <si>
    <t>Q-11</t>
  </si>
  <si>
    <t>Frequency distribution</t>
  </si>
  <si>
    <t>Q-12</t>
  </si>
  <si>
    <t>Interquartile Range</t>
  </si>
  <si>
    <t>Q-13</t>
  </si>
  <si>
    <t>Most common Defect</t>
  </si>
  <si>
    <t>Defect Type</t>
  </si>
  <si>
    <t>A</t>
  </si>
  <si>
    <t>B</t>
  </si>
  <si>
    <t>C</t>
  </si>
  <si>
    <t>D</t>
  </si>
  <si>
    <t>E</t>
  </si>
  <si>
    <t>F</t>
  </si>
  <si>
    <t>G</t>
  </si>
  <si>
    <t>Frequency</t>
  </si>
  <si>
    <t>Q-14</t>
  </si>
  <si>
    <t>Q-15</t>
  </si>
  <si>
    <t>Q-16</t>
  </si>
  <si>
    <t>Central Tendency (median)</t>
  </si>
  <si>
    <t>Q-17</t>
  </si>
  <si>
    <t>Dispersion (range)</t>
  </si>
  <si>
    <t>Age</t>
  </si>
  <si>
    <t xml:space="preserve">bin </t>
  </si>
  <si>
    <t>More</t>
  </si>
  <si>
    <t>Cumulative %</t>
  </si>
  <si>
    <t>E=45</t>
  </si>
  <si>
    <t>Purchase amounts</t>
  </si>
  <si>
    <t>3rd quartile</t>
  </si>
  <si>
    <t>1st quartile</t>
  </si>
  <si>
    <t>Customers</t>
  </si>
  <si>
    <t>Ratings</t>
  </si>
  <si>
    <t>Products</t>
  </si>
  <si>
    <t>Sales figures</t>
  </si>
  <si>
    <t>Users</t>
  </si>
  <si>
    <t>Time</t>
  </si>
  <si>
    <t>Region</t>
  </si>
  <si>
    <t>Q-18</t>
  </si>
  <si>
    <t>Skewness</t>
  </si>
  <si>
    <t>Kurtosis</t>
  </si>
  <si>
    <t>Interpretation</t>
  </si>
  <si>
    <t>Q-19</t>
  </si>
  <si>
    <t>Platykurtic curve</t>
  </si>
  <si>
    <t>Q-20</t>
  </si>
  <si>
    <t>Q-22</t>
  </si>
  <si>
    <t>Q-21</t>
  </si>
  <si>
    <t>Q-23</t>
  </si>
  <si>
    <t>First quartile (Q1)</t>
  </si>
  <si>
    <t>Median quartile (Q2)</t>
  </si>
  <si>
    <t>Third quartile (Q3)</t>
  </si>
  <si>
    <t>10th Percentile</t>
  </si>
  <si>
    <t>25th Percentile</t>
  </si>
  <si>
    <t>75th Percentile</t>
  </si>
  <si>
    <t>90th Percentile</t>
  </si>
  <si>
    <t>Q-24</t>
  </si>
  <si>
    <t>15th Percentile</t>
  </si>
  <si>
    <t>50th Percentile</t>
  </si>
  <si>
    <t>85th Percentile</t>
  </si>
  <si>
    <t>Q-25</t>
  </si>
  <si>
    <t>20th Percentile</t>
  </si>
  <si>
    <t>40th Percentile</t>
  </si>
  <si>
    <t>80th Percentile</t>
  </si>
  <si>
    <t>Q-26</t>
  </si>
  <si>
    <t>30th Percentile</t>
  </si>
  <si>
    <t>70th Percentile</t>
  </si>
  <si>
    <t>Q-27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</si>
</sst>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291967410323712"/>
          <c:y val="0.42978256979241236"/>
          <c:w val="0.34242372047244096"/>
          <c:h val="0.3786974071422890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'Q&amp;A'!$X$255:$X$261</c:f>
              <c:strCache>
                <c:ptCount val="7"/>
                <c:pt idx="0">
                  <c:v>33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More</c:v>
                </c:pt>
              </c:strCache>
            </c:strRef>
          </c:cat>
          <c:val>
            <c:numRef>
              <c:f>'Q&amp;A'!$Y$255:$Y$261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5-489A-81C3-D76C7336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35423"/>
        <c:axId val="6984646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'Q&amp;A'!$X$255:$X$261</c:f>
              <c:strCache>
                <c:ptCount val="7"/>
                <c:pt idx="0">
                  <c:v>33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More</c:v>
                </c:pt>
              </c:strCache>
            </c:strRef>
          </c:cat>
          <c:val>
            <c:numRef>
              <c:f>'Q&amp;A'!$Z$255:$Z$261</c:f>
              <c:numCache>
                <c:formatCode>0.00%</c:formatCode>
                <c:ptCount val="7"/>
                <c:pt idx="0">
                  <c:v>0.22</c:v>
                </c:pt>
                <c:pt idx="1">
                  <c:v>0.43</c:v>
                </c:pt>
                <c:pt idx="2">
                  <c:v>0.62</c:v>
                </c:pt>
                <c:pt idx="3">
                  <c:v>0.8</c:v>
                </c:pt>
                <c:pt idx="4">
                  <c:v>0.92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5-489A-81C3-D76C7336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4063"/>
        <c:axId val="69847423"/>
      </c:lineChart>
      <c:catAx>
        <c:axId val="6983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6463"/>
        <c:crosses val="autoZero"/>
        <c:auto val="1"/>
        <c:lblAlgn val="ctr"/>
        <c:lblOffset val="100"/>
        <c:noMultiLvlLbl val="0"/>
      </c:catAx>
      <c:valAx>
        <c:axId val="6984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35423"/>
        <c:crosses val="autoZero"/>
        <c:crossBetween val="between"/>
      </c:valAx>
      <c:valAx>
        <c:axId val="698474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9844063"/>
        <c:crosses val="max"/>
        <c:crossBetween val="between"/>
      </c:valAx>
      <c:catAx>
        <c:axId val="6984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474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layout>
        <c:manualLayout>
          <c:xMode val="edge"/>
          <c:yMode val="edge"/>
          <c:x val="0.4230833333333332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'Q&amp;A'!$Q$311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'Q&amp;A'!$P$312:$P$318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'Q&amp;A'!$Q$312:$Q$318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B-4351-BD6D-61040BB8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457551"/>
        <c:axId val="1470930335"/>
      </c:barChart>
      <c:catAx>
        <c:axId val="13084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0335"/>
        <c:crosses val="autoZero"/>
        <c:auto val="1"/>
        <c:lblAlgn val="ctr"/>
        <c:lblOffset val="100"/>
        <c:noMultiLvlLbl val="0"/>
      </c:catAx>
      <c:valAx>
        <c:axId val="14709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'Q&amp;A'!$V$282:$V$292</c:f>
              <c:strCache>
                <c:ptCount val="11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75</c:v>
                </c:pt>
                <c:pt idx="10">
                  <c:v>More</c:v>
                </c:pt>
              </c:strCache>
            </c:strRef>
          </c:cat>
          <c:val>
            <c:numRef>
              <c:f>'Q&amp;A'!$W$282:$W$292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FA3-82DB-141E793C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03967"/>
        <c:axId val="10489820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'Q&amp;A'!$V$282:$V$292</c:f>
              <c:strCache>
                <c:ptCount val="11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75</c:v>
                </c:pt>
                <c:pt idx="10">
                  <c:v>More</c:v>
                </c:pt>
              </c:strCache>
            </c:strRef>
          </c:cat>
          <c:val>
            <c:numRef>
              <c:f>'Q&amp;A'!$X$282:$X$292</c:f>
              <c:numCache>
                <c:formatCode>0.00%</c:formatCode>
                <c:ptCount val="11"/>
                <c:pt idx="0">
                  <c:v>0.18</c:v>
                </c:pt>
                <c:pt idx="1">
                  <c:v>0.34</c:v>
                </c:pt>
                <c:pt idx="2">
                  <c:v>0.5</c:v>
                </c:pt>
                <c:pt idx="3">
                  <c:v>0.64</c:v>
                </c:pt>
                <c:pt idx="4">
                  <c:v>0.78</c:v>
                </c:pt>
                <c:pt idx="5">
                  <c:v>0.92</c:v>
                </c:pt>
                <c:pt idx="6">
                  <c:v>0.94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E-4FA3-82DB-141E793C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99647"/>
        <c:axId val="104898687"/>
      </c:lineChart>
      <c:catAx>
        <c:axId val="10490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98207"/>
        <c:crosses val="autoZero"/>
        <c:auto val="1"/>
        <c:lblAlgn val="ctr"/>
        <c:lblOffset val="100"/>
        <c:noMultiLvlLbl val="0"/>
      </c:catAx>
      <c:valAx>
        <c:axId val="10489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03967"/>
        <c:crosses val="autoZero"/>
        <c:crossBetween val="between"/>
      </c:valAx>
      <c:valAx>
        <c:axId val="10489868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4899647"/>
        <c:crosses val="max"/>
        <c:crossBetween val="between"/>
      </c:valAx>
      <c:catAx>
        <c:axId val="10489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9868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Data'!$P$2</c:f>
              <c:strCache>
                <c:ptCount val="1"/>
                <c:pt idx="0">
                  <c:v>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Data'!$O$3:$O$102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'Raw Data'!$P$3:$P$102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A9F-BC67-BBAA625F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211344"/>
        <c:axId val="728209904"/>
      </c:barChart>
      <c:catAx>
        <c:axId val="72821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9904"/>
        <c:crosses val="autoZero"/>
        <c:auto val="1"/>
        <c:lblAlgn val="ctr"/>
        <c:lblOffset val="100"/>
        <c:noMultiLvlLbl val="0"/>
      </c:catAx>
      <c:valAx>
        <c:axId val="7282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Data'!$R$2</c:f>
              <c:strCache>
                <c:ptCount val="1"/>
                <c:pt idx="0">
                  <c:v>Sales figures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Data'!$Q$3:$Q$52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'Raw Data'!$R$3:$R$52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2-4936-BD20-C51D9F76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18848"/>
        <c:axId val="53528448"/>
      </c:barChart>
      <c:catAx>
        <c:axId val="5351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8448"/>
        <c:crosses val="autoZero"/>
        <c:auto val="1"/>
        <c:lblAlgn val="ctr"/>
        <c:lblOffset val="100"/>
        <c:noMultiLvlLbl val="0"/>
      </c:catAx>
      <c:valAx>
        <c:axId val="535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Data'!$T$2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Data'!$S$3:$S$102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'Raw Data'!$T$3:$T$102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5-4513-B376-C59A20AE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58208"/>
        <c:axId val="54658688"/>
      </c:barChart>
      <c:catAx>
        <c:axId val="5465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688"/>
        <c:crosses val="autoZero"/>
        <c:auto val="1"/>
        <c:lblAlgn val="ctr"/>
        <c:lblOffset val="100"/>
        <c:noMultiLvlLbl val="0"/>
      </c:catAx>
      <c:valAx>
        <c:axId val="546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Data'!$V$2</c:f>
              <c:strCache>
                <c:ptCount val="1"/>
                <c:pt idx="0">
                  <c:v>Sales figures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Data'!$U$3:$U$32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cat>
          <c:val>
            <c:numRef>
              <c:f>'Raw Data'!$V$3:$V$32</c:f>
              <c:numCache>
                <c:formatCode>General</c:formatCode>
                <c:ptCount val="3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  <c:pt idx="10">
                  <c:v>32</c:v>
                </c:pt>
                <c:pt idx="11">
                  <c:v>28</c:v>
                </c:pt>
                <c:pt idx="12">
                  <c:v>30</c:v>
                </c:pt>
                <c:pt idx="13">
                  <c:v>34</c:v>
                </c:pt>
                <c:pt idx="14">
                  <c:v>33</c:v>
                </c:pt>
                <c:pt idx="15">
                  <c:v>35</c:v>
                </c:pt>
                <c:pt idx="16">
                  <c:v>31</c:v>
                </c:pt>
                <c:pt idx="17">
                  <c:v>29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39</c:v>
                </c:pt>
                <c:pt idx="22">
                  <c:v>42</c:v>
                </c:pt>
                <c:pt idx="23">
                  <c:v>41</c:v>
                </c:pt>
                <c:pt idx="24">
                  <c:v>38</c:v>
                </c:pt>
                <c:pt idx="25">
                  <c:v>43</c:v>
                </c:pt>
                <c:pt idx="26">
                  <c:v>45</c:v>
                </c:pt>
                <c:pt idx="27">
                  <c:v>44</c:v>
                </c:pt>
                <c:pt idx="28">
                  <c:v>41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7BA-9566-BA0CDB25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9008"/>
        <c:axId val="54628448"/>
      </c:barChart>
      <c:catAx>
        <c:axId val="546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448"/>
        <c:crosses val="autoZero"/>
        <c:auto val="1"/>
        <c:lblAlgn val="ctr"/>
        <c:lblOffset val="100"/>
        <c:noMultiLvlLbl val="0"/>
      </c:catAx>
      <c:valAx>
        <c:axId val="54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C442359-174B-4505-81B9-2DD7B24F6AFC}">
          <cx:tx>
            <cx:txData>
              <cx:f>_xlchart.v1.9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11FC241-9E08-4685-9F17-2013C58CB3C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8B28158-D4F9-45F5-94C8-310C43363385}" formatIdx="0">
          <cx:tx>
            <cx:txData>
              <cx:f>_xlchart.v1.4</cx:f>
              <cx:v>Customers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1EB9370-E99A-4810-8655-2E87CBBCAFEC}" formatIdx="1">
          <cx:axisId val="2"/>
        </cx:series>
        <cx:series layoutId="clusteredColumn" hidden="1" uniqueId="{83E02946-112B-40F7-80DF-12E079AC3B03}" formatIdx="2">
          <cx:tx>
            <cx:txData>
              <cx:f>_xlchart.v1.6</cx:f>
              <cx:v>Ratings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217A0DA8-9D44-44AD-99AA-D1B6D521188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8F38975-48EF-4562-88B0-A5BCC5899E32}" formatIdx="0">
          <cx:tx>
            <cx:txData>
              <cx:f>_xlchart.v1.0</cx:f>
              <cx:v>Products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BF032362-1D0E-4B12-BD21-94A2C765EB84}" formatIdx="1">
          <cx:axisId val="2"/>
        </cx:series>
        <cx:series layoutId="clusteredColumn" hidden="1" uniqueId="{919F2D5E-278A-469B-86F3-B915FEC51AEB}" formatIdx="2">
          <cx:tx>
            <cx:txData>
              <cx:f>_xlchart.v1.2</cx:f>
              <cx:v>Sales figures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A85DAFD7-6E3F-4D66-90B1-F0F6B166286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BCCFBF0-4C5A-4CEE-81AE-835D5CB6C013}" formatIdx="0">
          <cx:tx>
            <cx:txData>
              <cx:f>_xlchart.v1.11</cx:f>
              <cx:v>Users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156442F-63E6-4A37-A23C-3094AB688B5B}" formatIdx="1">
          <cx:axisId val="2"/>
        </cx:series>
        <cx:series layoutId="clusteredColumn" hidden="1" uniqueId="{13DCDFBD-E592-412A-8189-62619F67C632}" formatIdx="2">
          <cx:tx>
            <cx:txData>
              <cx:f>_xlchart.v1.13</cx:f>
              <cx:v>Time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1292D831-9FA0-4CD1-A0DD-94E5C9747F05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microsoft.com/office/2014/relationships/chartEx" Target="../charts/chartEx1.xml"/><Relationship Id="rId26" Type="http://schemas.microsoft.com/office/2014/relationships/chartEx" Target="../charts/chartEx4.xml"/><Relationship Id="rId21" Type="http://schemas.openxmlformats.org/officeDocument/2006/relationships/chart" Target="../charts/chart3.xml"/><Relationship Id="rId34" Type="http://schemas.openxmlformats.org/officeDocument/2006/relationships/image" Target="../media/image2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5.xml"/><Relationship Id="rId33" Type="http://schemas.openxmlformats.org/officeDocument/2006/relationships/image" Target="../media/image22.png"/><Relationship Id="rId38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2.xml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14/relationships/chartEx" Target="../charts/chartEx3.xml"/><Relationship Id="rId32" Type="http://schemas.openxmlformats.org/officeDocument/2006/relationships/image" Target="../media/image21.png"/><Relationship Id="rId37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4.xml"/><Relationship Id="rId28" Type="http://schemas.openxmlformats.org/officeDocument/2006/relationships/chart" Target="../charts/chart7.xml"/><Relationship Id="rId36" Type="http://schemas.openxmlformats.org/officeDocument/2006/relationships/image" Target="../media/image25.png"/><Relationship Id="rId10" Type="http://schemas.openxmlformats.org/officeDocument/2006/relationships/image" Target="../media/image10.png"/><Relationship Id="rId19" Type="http://schemas.openxmlformats.org/officeDocument/2006/relationships/chart" Target="../charts/chart1.xml"/><Relationship Id="rId31" Type="http://schemas.openxmlformats.org/officeDocument/2006/relationships/image" Target="../media/image2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14/relationships/chartEx" Target="../charts/chartEx2.xml"/><Relationship Id="rId27" Type="http://schemas.openxmlformats.org/officeDocument/2006/relationships/chart" Target="../charts/chart6.xml"/><Relationship Id="rId30" Type="http://schemas.openxmlformats.org/officeDocument/2006/relationships/image" Target="../media/image19.png"/><Relationship Id="rId35" Type="http://schemas.openxmlformats.org/officeDocument/2006/relationships/image" Target="../media/image24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601981</xdr:colOff>
      <xdr:row>18</xdr:row>
      <xdr:rowOff>169418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6C697-28A7-37B5-5864-44D223CC7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5478780" cy="327837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22861</xdr:colOff>
      <xdr:row>21</xdr:row>
      <xdr:rowOff>23082</xdr:rowOff>
    </xdr:from>
    <xdr:to>
      <xdr:col>10</xdr:col>
      <xdr:colOff>0</xdr:colOff>
      <xdr:row>42</xdr:row>
      <xdr:rowOff>160019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5DA49D-14F3-50FE-01A3-538423D8D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1" y="3863562"/>
          <a:ext cx="5463539" cy="3977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9</xdr:col>
      <xdr:colOff>594360</xdr:colOff>
      <xdr:row>63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A7A0FC-D950-35C5-5E5A-A552C323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229600"/>
          <a:ext cx="5471160" cy="34594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9</xdr:col>
      <xdr:colOff>594360</xdr:colOff>
      <xdr:row>90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D211FD-B336-7F35-E744-9946EF804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070080"/>
          <a:ext cx="5471160" cy="47320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9</xdr:col>
      <xdr:colOff>579120</xdr:colOff>
      <xdr:row>118</xdr:row>
      <xdr:rowOff>144781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E573A3-434D-4407-679C-F089754E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190721"/>
          <a:ext cx="5455920" cy="48996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121</xdr:row>
      <xdr:rowOff>1</xdr:rowOff>
    </xdr:from>
    <xdr:to>
      <xdr:col>9</xdr:col>
      <xdr:colOff>601981</xdr:colOff>
      <xdr:row>143</xdr:row>
      <xdr:rowOff>144781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29B031-599A-FB72-52AB-FF927F8D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22494241"/>
          <a:ext cx="5478780" cy="435102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146</xdr:row>
      <xdr:rowOff>0</xdr:rowOff>
    </xdr:from>
    <xdr:to>
      <xdr:col>9</xdr:col>
      <xdr:colOff>571501</xdr:colOff>
      <xdr:row>171</xdr:row>
      <xdr:rowOff>175259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BA26E0-A107-CD3C-7B09-69999ED6A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7249120"/>
          <a:ext cx="5448300" cy="4930139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174</xdr:row>
      <xdr:rowOff>15240</xdr:rowOff>
    </xdr:from>
    <xdr:to>
      <xdr:col>9</xdr:col>
      <xdr:colOff>586740</xdr:colOff>
      <xdr:row>191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A19F03-F60D-D42A-BA4E-F35F7B3B6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4360" y="32567880"/>
          <a:ext cx="5478780" cy="3444240"/>
        </a:xfrm>
        <a:prstGeom prst="rect">
          <a:avLst/>
        </a:prstGeom>
      </xdr:spPr>
    </xdr:pic>
    <xdr:clientData/>
  </xdr:twoCellAnchor>
  <xdr:twoCellAnchor editAs="oneCell">
    <xdr:from>
      <xdr:col>1</xdr:col>
      <xdr:colOff>24185</xdr:colOff>
      <xdr:row>194</xdr:row>
      <xdr:rowOff>0</xdr:rowOff>
    </xdr:from>
    <xdr:to>
      <xdr:col>9</xdr:col>
      <xdr:colOff>533864</xdr:colOff>
      <xdr:row>219</xdr:row>
      <xdr:rowOff>144779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BB9E54-D225-8F3F-AEA6-CC9FA3355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785" y="36393120"/>
          <a:ext cx="5386479" cy="56311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10</xdr:col>
      <xdr:colOff>0</xdr:colOff>
      <xdr:row>249</xdr:row>
      <xdr:rowOff>15733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E2413B-587B-66DD-2BB1-59DC89496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2428160"/>
          <a:ext cx="5486400" cy="56850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9</xdr:col>
      <xdr:colOff>601980</xdr:colOff>
      <xdr:row>276</xdr:row>
      <xdr:rowOff>76604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07E2818-4EE3-6A55-F6CC-9E92BAC94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48463200"/>
          <a:ext cx="5478780" cy="46638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10</xdr:col>
      <xdr:colOff>53820</xdr:colOff>
      <xdr:row>306</xdr:row>
      <xdr:rowOff>137160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D8CF49-9BD9-05C0-0007-1BCD4B0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53583840"/>
          <a:ext cx="5540220" cy="52730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9</xdr:col>
      <xdr:colOff>594360</xdr:colOff>
      <xdr:row>318</xdr:row>
      <xdr:rowOff>175260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D0D64BE-F508-0BF0-6057-BE5A1E48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59253120"/>
          <a:ext cx="5471160" cy="255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10</xdr:col>
      <xdr:colOff>0</xdr:colOff>
      <xdr:row>349</xdr:row>
      <xdr:rowOff>152857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7C87BF-F342-57E8-521B-21E100FFE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62179200"/>
          <a:ext cx="5486400" cy="52734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9</xdr:col>
      <xdr:colOff>586740</xdr:colOff>
      <xdr:row>369</xdr:row>
      <xdr:rowOff>167640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C53107-473F-53D4-FC15-F1BDE4FF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67848480"/>
          <a:ext cx="5463540" cy="3642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9</xdr:col>
      <xdr:colOff>601980</xdr:colOff>
      <xdr:row>389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00AB98-5574-DC60-F480-4D0B377A6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71871840"/>
          <a:ext cx="5478780" cy="364236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391</xdr:row>
      <xdr:rowOff>175260</xdr:rowOff>
    </xdr:from>
    <xdr:to>
      <xdr:col>9</xdr:col>
      <xdr:colOff>594360</xdr:colOff>
      <xdr:row>416</xdr:row>
      <xdr:rowOff>160020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CF244A-2AD2-2798-2FA4-87F7459F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0081" y="75887580"/>
          <a:ext cx="5440679" cy="5105400"/>
        </a:xfrm>
        <a:prstGeom prst="rect">
          <a:avLst/>
        </a:prstGeom>
      </xdr:spPr>
    </xdr:pic>
    <xdr:clientData/>
  </xdr:twoCellAnchor>
  <xdr:twoCellAnchor>
    <xdr:from>
      <xdr:col>17</xdr:col>
      <xdr:colOff>297180</xdr:colOff>
      <xdr:row>307</xdr:row>
      <xdr:rowOff>175260</xdr:rowOff>
    </xdr:from>
    <xdr:to>
      <xdr:col>24</xdr:col>
      <xdr:colOff>601980</xdr:colOff>
      <xdr:row>320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7D425CE-6FAF-ECBA-4216-3BA976084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1940" y="57812940"/>
              <a:ext cx="49149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487680</xdr:colOff>
      <xdr:row>262</xdr:row>
      <xdr:rowOff>45720</xdr:rowOff>
    </xdr:from>
    <xdr:to>
      <xdr:col>24</xdr:col>
      <xdr:colOff>419100</xdr:colOff>
      <xdr:row>275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6ACD16A-BFFF-405C-BE2D-8DE35F95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0</xdr:colOff>
      <xdr:row>308</xdr:row>
      <xdr:rowOff>0</xdr:rowOff>
    </xdr:from>
    <xdr:to>
      <xdr:col>32</xdr:col>
      <xdr:colOff>464820</xdr:colOff>
      <xdr:row>316</xdr:row>
      <xdr:rowOff>160020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A570766-294D-40AB-8844-C61D0A727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291</xdr:row>
      <xdr:rowOff>0</xdr:rowOff>
    </xdr:from>
    <xdr:to>
      <xdr:col>17</xdr:col>
      <xdr:colOff>365759</xdr:colOff>
      <xdr:row>302</xdr:row>
      <xdr:rowOff>175260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F90DFE-3620-4684-B284-6D1D40CF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323</xdr:row>
      <xdr:rowOff>0</xdr:rowOff>
    </xdr:from>
    <xdr:to>
      <xdr:col>21</xdr:col>
      <xdr:colOff>457200</xdr:colOff>
      <xdr:row>338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C300295D-5B7E-44EE-B370-7D96582FD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1260" y="60746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323</xdr:row>
      <xdr:rowOff>0</xdr:rowOff>
    </xdr:from>
    <xdr:to>
      <xdr:col>31</xdr:col>
      <xdr:colOff>304800</xdr:colOff>
      <xdr:row>338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CB0EFB1-710B-46FE-9755-1423638A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354</xdr:row>
      <xdr:rowOff>0</xdr:rowOff>
    </xdr:from>
    <xdr:to>
      <xdr:col>22</xdr:col>
      <xdr:colOff>571500</xdr:colOff>
      <xdr:row>367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FFDEC7BB-964A-42DB-99EE-C45CAC6456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5160" y="6641592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354</xdr:row>
      <xdr:rowOff>0</xdr:rowOff>
    </xdr:from>
    <xdr:to>
      <xdr:col>31</xdr:col>
      <xdr:colOff>304800</xdr:colOff>
      <xdr:row>367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63CCF5A-E0EE-4A4F-8F42-6D80BC62F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374</xdr:row>
      <xdr:rowOff>0</xdr:rowOff>
    </xdr:from>
    <xdr:to>
      <xdr:col>21</xdr:col>
      <xdr:colOff>457200</xdr:colOff>
      <xdr:row>387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3817065A-3BEB-4C23-AFA2-1567BBE91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1260" y="7025640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374</xdr:row>
      <xdr:rowOff>0</xdr:rowOff>
    </xdr:from>
    <xdr:to>
      <xdr:col>30</xdr:col>
      <xdr:colOff>304800</xdr:colOff>
      <xdr:row>387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763983-568F-45DC-8C7E-0A6D7EDE5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394</xdr:row>
      <xdr:rowOff>0</xdr:rowOff>
    </xdr:from>
    <xdr:to>
      <xdr:col>22</xdr:col>
      <xdr:colOff>571500</xdr:colOff>
      <xdr:row>408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3728DC6-9381-4278-9A60-EF2207DAA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419</xdr:row>
      <xdr:rowOff>0</xdr:rowOff>
    </xdr:from>
    <xdr:to>
      <xdr:col>9</xdr:col>
      <xdr:colOff>594359</xdr:colOff>
      <xdr:row>437</xdr:row>
      <xdr:rowOff>30480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BC07986-61BC-C0EC-7AFF-10F84AE7C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" y="80497680"/>
          <a:ext cx="5471159" cy="3322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9</xdr:col>
      <xdr:colOff>601980</xdr:colOff>
      <xdr:row>466</xdr:row>
      <xdr:rowOff>167640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9E46C41-10DD-C16C-C8C4-2A4580462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" y="84155280"/>
          <a:ext cx="5478780" cy="510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9</xdr:col>
      <xdr:colOff>594360</xdr:colOff>
      <xdr:row>497</xdr:row>
      <xdr:rowOff>137616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72138B1-4C25-BFFD-9ED2-16BC3C6D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" y="89641680"/>
          <a:ext cx="5471160" cy="52582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10</xdr:col>
      <xdr:colOff>15240</xdr:colOff>
      <xdr:row>521</xdr:row>
      <xdr:rowOff>61298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112C9B9-5229-71CF-F066-8F8A16C1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95310960"/>
          <a:ext cx="5501640" cy="390177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524</xdr:row>
      <xdr:rowOff>0</xdr:rowOff>
    </xdr:from>
    <xdr:to>
      <xdr:col>10</xdr:col>
      <xdr:colOff>0</xdr:colOff>
      <xdr:row>554</xdr:row>
      <xdr:rowOff>130027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096A82F-7B10-219B-0F49-071D24B90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24840" y="99700080"/>
          <a:ext cx="5471160" cy="56164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9</xdr:col>
      <xdr:colOff>549110</xdr:colOff>
      <xdr:row>585</xdr:row>
      <xdr:rowOff>30942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4CC465F-BD43-7111-F6DE-706316162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" y="105735120"/>
          <a:ext cx="5425910" cy="53344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587</xdr:row>
      <xdr:rowOff>0</xdr:rowOff>
    </xdr:from>
    <xdr:to>
      <xdr:col>9</xdr:col>
      <xdr:colOff>601981</xdr:colOff>
      <xdr:row>610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0A444D9-BD6C-7AC9-DE0C-0D047A48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1" y="111404400"/>
          <a:ext cx="5478780" cy="454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613</xdr:row>
      <xdr:rowOff>1</xdr:rowOff>
    </xdr:from>
    <xdr:to>
      <xdr:col>9</xdr:col>
      <xdr:colOff>601980</xdr:colOff>
      <xdr:row>636</xdr:row>
      <xdr:rowOff>30481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4C1CEA9-994C-A941-7EDC-BBB6E388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" y="116342161"/>
          <a:ext cx="5478780" cy="4419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10</xdr:col>
      <xdr:colOff>0</xdr:colOff>
      <xdr:row>667</xdr:row>
      <xdr:rowOff>23337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A5388F3-F97C-D1EA-6822-E6FB60594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" y="121097040"/>
          <a:ext cx="5486400" cy="5509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9</xdr:col>
      <xdr:colOff>586740</xdr:colOff>
      <xdr:row>698</xdr:row>
      <xdr:rowOff>76682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FC542D6-BF6A-1769-D564-D2F66F458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" y="126949200"/>
          <a:ext cx="5463540" cy="5563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678"/>
  <sheetViews>
    <sheetView tabSelected="1" workbookViewId="0">
      <selection activeCell="N19" sqref="N19"/>
    </sheetView>
  </sheetViews>
  <sheetFormatPr defaultRowHeight="14.4" x14ac:dyDescent="0.3"/>
  <cols>
    <col min="13" max="13" width="16.88671875" customWidth="1"/>
    <col min="14" max="14" width="14.5546875" bestFit="1" customWidth="1"/>
    <col min="16" max="16" width="10.5546875" customWidth="1"/>
    <col min="18" max="18" width="11.44140625" customWidth="1"/>
    <col min="19" max="19" width="11.33203125" customWidth="1"/>
  </cols>
  <sheetData>
    <row r="2" spans="1:14" x14ac:dyDescent="0.3">
      <c r="A2" s="1" t="s">
        <v>0</v>
      </c>
      <c r="L2" s="1" t="s">
        <v>1</v>
      </c>
    </row>
    <row r="4" spans="1:14" x14ac:dyDescent="0.3">
      <c r="M4" s="2" t="s">
        <v>2</v>
      </c>
      <c r="N4" s="3">
        <f>AVERAGE('Raw Data'!A3:A6)</f>
        <v>58.75</v>
      </c>
    </row>
    <row r="5" spans="1:14" x14ac:dyDescent="0.3">
      <c r="M5" s="2" t="s">
        <v>3</v>
      </c>
      <c r="N5" s="3">
        <f>MEDIAN('Raw Data'!A3:A6)</f>
        <v>57.5</v>
      </c>
    </row>
    <row r="6" spans="1:14" x14ac:dyDescent="0.3">
      <c r="M6" s="2" t="s">
        <v>4</v>
      </c>
      <c r="N6" s="4" t="s">
        <v>5</v>
      </c>
    </row>
    <row r="22" spans="1:14" x14ac:dyDescent="0.3">
      <c r="A22" s="1" t="s">
        <v>6</v>
      </c>
      <c r="L22" s="1" t="s">
        <v>1</v>
      </c>
    </row>
    <row r="24" spans="1:14" x14ac:dyDescent="0.3">
      <c r="M24" s="2" t="s">
        <v>2</v>
      </c>
      <c r="N24" s="3">
        <f>AVERAGE('Raw Data'!B3:B22)</f>
        <v>17</v>
      </c>
    </row>
    <row r="25" spans="1:14" x14ac:dyDescent="0.3">
      <c r="M25" s="2" t="s">
        <v>3</v>
      </c>
      <c r="N25" s="3">
        <f>MEDIAN('Raw Data'!B3:B22)</f>
        <v>15</v>
      </c>
    </row>
    <row r="26" spans="1:14" x14ac:dyDescent="0.3">
      <c r="M26" s="2" t="s">
        <v>4</v>
      </c>
      <c r="N26" s="4">
        <f>_xlfn.MODE.SNGL('Raw Data'!B3:B22)</f>
        <v>10</v>
      </c>
    </row>
    <row r="46" spans="1:14" x14ac:dyDescent="0.3">
      <c r="A46" s="1" t="s">
        <v>7</v>
      </c>
      <c r="L46" s="1" t="s">
        <v>1</v>
      </c>
    </row>
    <row r="48" spans="1:14" x14ac:dyDescent="0.3">
      <c r="M48" s="2" t="s">
        <v>2</v>
      </c>
      <c r="N48" s="3">
        <f>AVERAGE('Raw Data'!C3:C52)</f>
        <v>3.44</v>
      </c>
    </row>
    <row r="49" spans="13:14" x14ac:dyDescent="0.3">
      <c r="M49" s="2" t="s">
        <v>3</v>
      </c>
      <c r="N49" s="3">
        <f>MEDIAN('Raw Data'!C3:C52)</f>
        <v>3</v>
      </c>
    </row>
    <row r="50" spans="13:14" x14ac:dyDescent="0.3">
      <c r="M50" s="2" t="s">
        <v>4</v>
      </c>
      <c r="N50" s="4">
        <f>_xlfn.MODE.SNGL('Raw Data'!C3:C52)</f>
        <v>2</v>
      </c>
    </row>
    <row r="67" spans="1:14" x14ac:dyDescent="0.3">
      <c r="A67" s="1" t="s">
        <v>8</v>
      </c>
      <c r="L67" s="1" t="s">
        <v>1</v>
      </c>
    </row>
    <row r="69" spans="1:14" x14ac:dyDescent="0.3">
      <c r="M69" s="2" t="s">
        <v>9</v>
      </c>
      <c r="N69" s="3">
        <f>N74-N75</f>
        <v>35</v>
      </c>
    </row>
    <row r="70" spans="1:14" x14ac:dyDescent="0.3">
      <c r="M70" s="2" t="s">
        <v>10</v>
      </c>
      <c r="N70" s="3">
        <f>VARA('Raw Data'!D3:D12)</f>
        <v>123.33333333333333</v>
      </c>
    </row>
    <row r="71" spans="1:14" ht="28.8" x14ac:dyDescent="0.3">
      <c r="M71" s="7" t="s">
        <v>11</v>
      </c>
      <c r="N71" s="4">
        <f>_xlfn.STDEV.S('Raw Data'!D3:D12)</f>
        <v>11.105554165971787</v>
      </c>
    </row>
    <row r="74" spans="1:14" x14ac:dyDescent="0.3">
      <c r="M74" s="8" t="s">
        <v>12</v>
      </c>
      <c r="N74" s="9">
        <f>MAX('Raw Data'!D3:D12)</f>
        <v>140</v>
      </c>
    </row>
    <row r="75" spans="1:14" x14ac:dyDescent="0.3">
      <c r="M75" s="8" t="s">
        <v>13</v>
      </c>
      <c r="N75" s="9">
        <f>MIN('Raw Data'!D3:D12)</f>
        <v>105</v>
      </c>
    </row>
    <row r="94" spans="1:14" x14ac:dyDescent="0.3">
      <c r="A94" s="1" t="s">
        <v>14</v>
      </c>
      <c r="L94" s="1" t="s">
        <v>1</v>
      </c>
    </row>
    <row r="96" spans="1:14" x14ac:dyDescent="0.3">
      <c r="M96" s="2" t="s">
        <v>9</v>
      </c>
      <c r="N96" s="3">
        <f>N101-N102</f>
        <v>400</v>
      </c>
    </row>
    <row r="97" spans="13:14" x14ac:dyDescent="0.3">
      <c r="M97" s="2" t="s">
        <v>10</v>
      </c>
      <c r="N97" s="3">
        <f>VARA('Raw Data'!E3:E32)</f>
        <v>13163.793103448275</v>
      </c>
    </row>
    <row r="98" spans="13:14" ht="28.8" x14ac:dyDescent="0.3">
      <c r="M98" s="7" t="s">
        <v>11</v>
      </c>
      <c r="N98" s="4">
        <f>_xlfn.STDEV.S('Raw Data'!E3:E32)</f>
        <v>114.73357443855863</v>
      </c>
    </row>
    <row r="101" spans="13:14" x14ac:dyDescent="0.3">
      <c r="M101" s="8" t="s">
        <v>12</v>
      </c>
      <c r="N101" s="9">
        <f>MAX('Raw Data'!E3:E32)</f>
        <v>800</v>
      </c>
    </row>
    <row r="102" spans="13:14" x14ac:dyDescent="0.3">
      <c r="M102" s="8" t="s">
        <v>13</v>
      </c>
      <c r="N102" s="9">
        <f>MIN('Raw Data'!E3:E32)</f>
        <v>400</v>
      </c>
    </row>
    <row r="122" spans="1:14" x14ac:dyDescent="0.3">
      <c r="A122" s="1" t="s">
        <v>15</v>
      </c>
      <c r="L122" s="1" t="s">
        <v>1</v>
      </c>
    </row>
    <row r="124" spans="1:14" x14ac:dyDescent="0.3">
      <c r="M124" s="2" t="s">
        <v>9</v>
      </c>
      <c r="N124" s="3">
        <f>N129-N130</f>
        <v>6</v>
      </c>
    </row>
    <row r="125" spans="1:14" x14ac:dyDescent="0.3">
      <c r="M125" s="2" t="s">
        <v>10</v>
      </c>
      <c r="N125" s="3">
        <f>VARA('Raw Data'!F3:F52)</f>
        <v>2.3363265306122454</v>
      </c>
    </row>
    <row r="126" spans="1:14" ht="28.8" x14ac:dyDescent="0.3">
      <c r="M126" s="7" t="s">
        <v>11</v>
      </c>
      <c r="N126" s="4">
        <f>_xlfn.STDEV.S('Raw Data'!F3:F52)</f>
        <v>1.5285046714394579</v>
      </c>
    </row>
    <row r="129" spans="13:14" x14ac:dyDescent="0.3">
      <c r="M129" s="8" t="s">
        <v>12</v>
      </c>
      <c r="N129" s="9">
        <f>MAX('Raw Data'!F3:F52)</f>
        <v>7</v>
      </c>
    </row>
    <row r="130" spans="13:14" x14ac:dyDescent="0.3">
      <c r="M130" s="8" t="s">
        <v>13</v>
      </c>
      <c r="N130" s="9">
        <f>MIN('Raw Data'!F3:F52)</f>
        <v>1</v>
      </c>
    </row>
    <row r="147" spans="1:14" x14ac:dyDescent="0.3">
      <c r="A147" s="1" t="s">
        <v>16</v>
      </c>
      <c r="L147" s="1" t="s">
        <v>1</v>
      </c>
    </row>
    <row r="149" spans="1:14" x14ac:dyDescent="0.3">
      <c r="M149" s="7" t="s">
        <v>17</v>
      </c>
      <c r="N149" s="3">
        <f>AVERAGE('Raw Data'!G3:G14)</f>
        <v>132.5</v>
      </c>
    </row>
    <row r="150" spans="1:14" x14ac:dyDescent="0.3">
      <c r="M150" s="2" t="s">
        <v>18</v>
      </c>
      <c r="N150" s="3">
        <f>N153-N154</f>
        <v>45</v>
      </c>
    </row>
    <row r="153" spans="1:14" x14ac:dyDescent="0.3">
      <c r="M153" s="8" t="s">
        <v>12</v>
      </c>
      <c r="N153" s="9">
        <f>MAX('Raw Data'!G3:G14)</f>
        <v>155</v>
      </c>
    </row>
    <row r="154" spans="1:14" x14ac:dyDescent="0.3">
      <c r="M154" s="8" t="s">
        <v>13</v>
      </c>
      <c r="N154" s="9">
        <f>MIN('Raw Data'!G3:G14)</f>
        <v>110</v>
      </c>
    </row>
    <row r="175" spans="1:12" x14ac:dyDescent="0.3">
      <c r="A175" s="1" t="s">
        <v>19</v>
      </c>
      <c r="L175" s="1" t="s">
        <v>1</v>
      </c>
    </row>
    <row r="177" spans="13:14" x14ac:dyDescent="0.3">
      <c r="M177" s="7" t="s">
        <v>17</v>
      </c>
      <c r="N177" s="3">
        <f>AVERAGE('Raw Data'!H3:H52)</f>
        <v>7.5</v>
      </c>
    </row>
    <row r="178" spans="13:14" x14ac:dyDescent="0.3">
      <c r="M178" s="2" t="s">
        <v>18</v>
      </c>
      <c r="N178" s="3">
        <f>_xlfn.STDEV.S('Raw Data'!H3:H52)</f>
        <v>1.0350983390135313</v>
      </c>
    </row>
    <row r="195" spans="1:14" x14ac:dyDescent="0.3">
      <c r="A195" s="1" t="s">
        <v>20</v>
      </c>
      <c r="L195" s="1" t="s">
        <v>1</v>
      </c>
    </row>
    <row r="197" spans="1:14" ht="28.8" x14ac:dyDescent="0.3">
      <c r="M197" s="7" t="s">
        <v>23</v>
      </c>
      <c r="N197" s="3">
        <f>AVERAGE('Raw Data'!I3:I102)</f>
        <v>16.739999999999998</v>
      </c>
    </row>
    <row r="198" spans="1:14" x14ac:dyDescent="0.3">
      <c r="M198" s="7" t="s">
        <v>21</v>
      </c>
      <c r="N198" s="3">
        <f>N202-N203</f>
        <v>19</v>
      </c>
    </row>
    <row r="199" spans="1:14" ht="43.2" x14ac:dyDescent="0.3">
      <c r="M199" s="7" t="s">
        <v>22</v>
      </c>
      <c r="N199" s="4">
        <f>_xlfn.STDEV.S('Raw Data'!I3:I102)</f>
        <v>4.1429506881014673</v>
      </c>
    </row>
    <row r="202" spans="1:14" x14ac:dyDescent="0.3">
      <c r="M202" s="8" t="s">
        <v>12</v>
      </c>
      <c r="N202" s="9">
        <f>MAX('Raw Data'!I3:I102)</f>
        <v>27</v>
      </c>
    </row>
    <row r="203" spans="1:14" x14ac:dyDescent="0.3">
      <c r="M203" s="8" t="s">
        <v>13</v>
      </c>
      <c r="N203" s="9">
        <f>MIN('Raw Data'!I3:I102)</f>
        <v>8</v>
      </c>
    </row>
    <row r="223" spans="1:12" x14ac:dyDescent="0.3">
      <c r="A223" s="1" t="s">
        <v>24</v>
      </c>
      <c r="L223" s="1" t="s">
        <v>1</v>
      </c>
    </row>
    <row r="225" spans="13:14" ht="28.8" x14ac:dyDescent="0.3">
      <c r="M225" s="7" t="s">
        <v>23</v>
      </c>
      <c r="N225" s="3">
        <f>AVERAGE('Raw Data'!J3:J52)</f>
        <v>26.48</v>
      </c>
    </row>
    <row r="226" spans="13:14" x14ac:dyDescent="0.3">
      <c r="M226" s="7" t="s">
        <v>21</v>
      </c>
      <c r="N226" s="3">
        <f>N230-N231</f>
        <v>19</v>
      </c>
    </row>
    <row r="227" spans="13:14" ht="28.8" x14ac:dyDescent="0.3">
      <c r="M227" s="7" t="s">
        <v>25</v>
      </c>
      <c r="N227" s="4">
        <f>VARA('Raw Data'!J3:J52)</f>
        <v>32.417959183673531</v>
      </c>
    </row>
    <row r="230" spans="13:14" x14ac:dyDescent="0.3">
      <c r="M230" s="8" t="s">
        <v>12</v>
      </c>
      <c r="N230" s="9">
        <f>MAX('Raw Data'!J3:J52)</f>
        <v>36</v>
      </c>
    </row>
    <row r="231" spans="13:14" x14ac:dyDescent="0.3">
      <c r="M231" s="8" t="s">
        <v>13</v>
      </c>
      <c r="N231" s="9">
        <f>MIN('Raw Data'!J3:J52)</f>
        <v>17</v>
      </c>
    </row>
    <row r="252" spans="1:26" x14ac:dyDescent="0.3">
      <c r="A252" s="1" t="s">
        <v>26</v>
      </c>
      <c r="L252" s="1" t="s">
        <v>1</v>
      </c>
    </row>
    <row r="253" spans="1:26" ht="15" thickBot="1" x14ac:dyDescent="0.35"/>
    <row r="254" spans="1:26" x14ac:dyDescent="0.3">
      <c r="R254" s="17" t="s">
        <v>27</v>
      </c>
      <c r="S254" s="17"/>
      <c r="U254" s="15" t="s">
        <v>48</v>
      </c>
      <c r="V254" s="15" t="s">
        <v>40</v>
      </c>
      <c r="W254" s="15" t="s">
        <v>50</v>
      </c>
      <c r="X254" s="15" t="s">
        <v>48</v>
      </c>
      <c r="Y254" s="15" t="s">
        <v>40</v>
      </c>
      <c r="Z254" s="15" t="s">
        <v>50</v>
      </c>
    </row>
    <row r="255" spans="1:26" x14ac:dyDescent="0.3">
      <c r="M255" s="7" t="s">
        <v>4</v>
      </c>
      <c r="N255" s="3">
        <f>_xlfn.MODE.SNGL('Raw Data'!K3:K102)</f>
        <v>31</v>
      </c>
      <c r="U255">
        <v>30</v>
      </c>
      <c r="V255">
        <v>21</v>
      </c>
      <c r="W255" s="12">
        <v>0.21</v>
      </c>
      <c r="X255">
        <v>33</v>
      </c>
      <c r="Y255">
        <v>22</v>
      </c>
      <c r="Z255" s="12">
        <v>0.22</v>
      </c>
    </row>
    <row r="256" spans="1:26" x14ac:dyDescent="0.3">
      <c r="M256" s="7" t="s">
        <v>3</v>
      </c>
      <c r="N256" s="4">
        <f>MEDIAN('Raw Data'!K3:K102)</f>
        <v>35</v>
      </c>
      <c r="U256">
        <v>33</v>
      </c>
      <c r="V256">
        <v>22</v>
      </c>
      <c r="W256" s="12">
        <v>0.43</v>
      </c>
      <c r="X256">
        <v>30</v>
      </c>
      <c r="Y256">
        <v>21</v>
      </c>
      <c r="Z256" s="12">
        <v>0.43</v>
      </c>
    </row>
    <row r="257" spans="13:26" x14ac:dyDescent="0.3">
      <c r="M257" s="7" t="s">
        <v>9</v>
      </c>
      <c r="N257" s="4">
        <f>N260-N261</f>
        <v>18</v>
      </c>
      <c r="U257">
        <v>36</v>
      </c>
      <c r="V257">
        <v>19</v>
      </c>
      <c r="W257" s="12">
        <v>0.62</v>
      </c>
      <c r="X257">
        <v>36</v>
      </c>
      <c r="Y257">
        <v>19</v>
      </c>
      <c r="Z257" s="12">
        <v>0.62</v>
      </c>
    </row>
    <row r="258" spans="13:26" x14ac:dyDescent="0.3">
      <c r="U258">
        <v>39</v>
      </c>
      <c r="V258">
        <v>18</v>
      </c>
      <c r="W258" s="12">
        <v>0.8</v>
      </c>
      <c r="X258">
        <v>39</v>
      </c>
      <c r="Y258">
        <v>18</v>
      </c>
      <c r="Z258" s="12">
        <v>0.8</v>
      </c>
    </row>
    <row r="259" spans="13:26" x14ac:dyDescent="0.3">
      <c r="U259">
        <v>42</v>
      </c>
      <c r="V259">
        <v>12</v>
      </c>
      <c r="W259" s="12">
        <v>0.92</v>
      </c>
      <c r="X259">
        <v>42</v>
      </c>
      <c r="Y259">
        <v>12</v>
      </c>
      <c r="Z259" s="12">
        <v>0.92</v>
      </c>
    </row>
    <row r="260" spans="13:26" x14ac:dyDescent="0.3">
      <c r="M260" s="8" t="s">
        <v>12</v>
      </c>
      <c r="N260" s="9">
        <f>MAX('Raw Data'!K3:K102)</f>
        <v>45</v>
      </c>
      <c r="U260">
        <v>45</v>
      </c>
      <c r="V260">
        <v>8</v>
      </c>
      <c r="W260" s="12">
        <v>1</v>
      </c>
      <c r="X260">
        <v>45</v>
      </c>
      <c r="Y260">
        <v>8</v>
      </c>
      <c r="Z260" s="12">
        <v>1</v>
      </c>
    </row>
    <row r="261" spans="13:26" ht="15" thickBot="1" x14ac:dyDescent="0.35">
      <c r="M261" s="8" t="s">
        <v>13</v>
      </c>
      <c r="N261" s="9">
        <f>MIN('Raw Data'!K3:K102)</f>
        <v>27</v>
      </c>
      <c r="U261" s="13" t="s">
        <v>49</v>
      </c>
      <c r="V261" s="13">
        <v>0</v>
      </c>
      <c r="W261" s="14">
        <v>1</v>
      </c>
      <c r="X261" s="13" t="s">
        <v>49</v>
      </c>
      <c r="Y261" s="13">
        <v>0</v>
      </c>
      <c r="Z261" s="14">
        <v>1</v>
      </c>
    </row>
    <row r="279" spans="1:24" x14ac:dyDescent="0.3">
      <c r="A279" s="1" t="s">
        <v>28</v>
      </c>
      <c r="L279" s="1" t="s">
        <v>1</v>
      </c>
    </row>
    <row r="280" spans="1:24" ht="15" thickBot="1" x14ac:dyDescent="0.35"/>
    <row r="281" spans="1:24" x14ac:dyDescent="0.3">
      <c r="P281" s="8" t="s">
        <v>53</v>
      </c>
      <c r="Q281" s="9">
        <f>_xlfn.QUARTILE.INC('Raw Data'!M3:M52,3)</f>
        <v>58</v>
      </c>
      <c r="S281" s="15" t="s">
        <v>48</v>
      </c>
      <c r="T281" s="15" t="s">
        <v>40</v>
      </c>
      <c r="U281" s="15" t="s">
        <v>50</v>
      </c>
      <c r="V281" s="15" t="s">
        <v>48</v>
      </c>
      <c r="W281" s="15" t="s">
        <v>40</v>
      </c>
      <c r="X281" s="15" t="s">
        <v>50</v>
      </c>
    </row>
    <row r="282" spans="1:24" x14ac:dyDescent="0.3">
      <c r="M282" s="7" t="s">
        <v>4</v>
      </c>
      <c r="N282" s="3">
        <f>_xlfn.MODE.SNGL('Raw Data'!M3:M52)</f>
        <v>40</v>
      </c>
      <c r="P282" s="8" t="s">
        <v>54</v>
      </c>
      <c r="Q282" s="9">
        <f>_xlfn.QUARTILE.INC('Raw Data'!M3:M52,1)</f>
        <v>42.25</v>
      </c>
      <c r="S282">
        <v>30</v>
      </c>
      <c r="T282">
        <v>1</v>
      </c>
      <c r="U282" s="12">
        <v>0.02</v>
      </c>
      <c r="V282">
        <v>60</v>
      </c>
      <c r="W282">
        <v>9</v>
      </c>
      <c r="X282" s="12">
        <v>0.18</v>
      </c>
    </row>
    <row r="283" spans="1:24" x14ac:dyDescent="0.3">
      <c r="M283" s="7" t="s">
        <v>3</v>
      </c>
      <c r="N283" s="4">
        <f>MEDIAN('Raw Data'!M3:M52)</f>
        <v>50</v>
      </c>
      <c r="S283">
        <v>35</v>
      </c>
      <c r="T283">
        <v>1</v>
      </c>
      <c r="U283" s="12">
        <v>0.04</v>
      </c>
      <c r="V283">
        <v>45</v>
      </c>
      <c r="W283">
        <v>8</v>
      </c>
      <c r="X283" s="12">
        <v>0.34</v>
      </c>
    </row>
    <row r="284" spans="1:24" x14ac:dyDescent="0.3">
      <c r="M284" s="2" t="s">
        <v>29</v>
      </c>
      <c r="N284" s="4">
        <f>Q281-Q282</f>
        <v>15.75</v>
      </c>
      <c r="S284">
        <v>40</v>
      </c>
      <c r="T284">
        <v>7</v>
      </c>
      <c r="U284" s="12">
        <v>0.18</v>
      </c>
      <c r="V284">
        <v>50</v>
      </c>
      <c r="W284">
        <v>8</v>
      </c>
      <c r="X284" s="12">
        <v>0.5</v>
      </c>
    </row>
    <row r="285" spans="1:24" x14ac:dyDescent="0.3">
      <c r="S285">
        <v>45</v>
      </c>
      <c r="T285">
        <v>8</v>
      </c>
      <c r="U285" s="12">
        <v>0.34</v>
      </c>
      <c r="V285">
        <v>40</v>
      </c>
      <c r="W285">
        <v>7</v>
      </c>
      <c r="X285" s="12">
        <v>0.64</v>
      </c>
    </row>
    <row r="286" spans="1:24" x14ac:dyDescent="0.3">
      <c r="S286">
        <v>50</v>
      </c>
      <c r="T286">
        <v>8</v>
      </c>
      <c r="U286" s="12">
        <v>0.5</v>
      </c>
      <c r="V286">
        <v>55</v>
      </c>
      <c r="W286">
        <v>7</v>
      </c>
      <c r="X286" s="12">
        <v>0.78</v>
      </c>
    </row>
    <row r="287" spans="1:24" x14ac:dyDescent="0.3">
      <c r="M287" s="8" t="s">
        <v>12</v>
      </c>
      <c r="N287" s="9">
        <f>MAX('Raw Data'!M3:M52)</f>
        <v>73</v>
      </c>
      <c r="Q287" s="18" t="s">
        <v>27</v>
      </c>
      <c r="R287" s="18"/>
      <c r="S287">
        <v>55</v>
      </c>
      <c r="T287">
        <v>7</v>
      </c>
      <c r="U287" s="12">
        <v>0.64</v>
      </c>
      <c r="V287">
        <v>65</v>
      </c>
      <c r="W287">
        <v>7</v>
      </c>
      <c r="X287" s="12">
        <v>0.92</v>
      </c>
    </row>
    <row r="288" spans="1:24" x14ac:dyDescent="0.3">
      <c r="M288" s="8" t="s">
        <v>13</v>
      </c>
      <c r="N288" s="9">
        <f>MIN('Raw Data'!M3:M52)</f>
        <v>28</v>
      </c>
      <c r="S288">
        <v>60</v>
      </c>
      <c r="T288">
        <v>9</v>
      </c>
      <c r="U288" s="12">
        <v>0.82</v>
      </c>
      <c r="V288">
        <v>30</v>
      </c>
      <c r="W288">
        <v>1</v>
      </c>
      <c r="X288" s="12">
        <v>0.94</v>
      </c>
    </row>
    <row r="289" spans="13:24" x14ac:dyDescent="0.3">
      <c r="M289" s="8" t="s">
        <v>9</v>
      </c>
      <c r="N289" s="9">
        <f>N287-N288</f>
        <v>45</v>
      </c>
      <c r="S289">
        <v>65</v>
      </c>
      <c r="T289">
        <v>7</v>
      </c>
      <c r="U289" s="12">
        <v>0.96</v>
      </c>
      <c r="V289">
        <v>35</v>
      </c>
      <c r="W289">
        <v>1</v>
      </c>
      <c r="X289" s="12">
        <v>0.96</v>
      </c>
    </row>
    <row r="290" spans="13:24" x14ac:dyDescent="0.3">
      <c r="S290">
        <v>70</v>
      </c>
      <c r="T290">
        <v>1</v>
      </c>
      <c r="U290" s="12">
        <v>0.98</v>
      </c>
      <c r="V290">
        <v>70</v>
      </c>
      <c r="W290">
        <v>1</v>
      </c>
      <c r="X290" s="12">
        <v>0.98</v>
      </c>
    </row>
    <row r="291" spans="13:24" x14ac:dyDescent="0.3">
      <c r="S291">
        <v>75</v>
      </c>
      <c r="T291">
        <v>1</v>
      </c>
      <c r="U291" s="12">
        <v>1</v>
      </c>
      <c r="V291">
        <v>75</v>
      </c>
      <c r="W291">
        <v>1</v>
      </c>
      <c r="X291" s="12">
        <v>1</v>
      </c>
    </row>
    <row r="292" spans="13:24" ht="15" thickBot="1" x14ac:dyDescent="0.35">
      <c r="S292" s="13" t="s">
        <v>49</v>
      </c>
      <c r="T292" s="13">
        <v>0</v>
      </c>
      <c r="U292" s="14">
        <v>1</v>
      </c>
      <c r="V292" s="13" t="s">
        <v>49</v>
      </c>
      <c r="W292" s="13">
        <v>0</v>
      </c>
      <c r="X292" s="14">
        <v>1</v>
      </c>
    </row>
    <row r="308" spans="1:17" x14ac:dyDescent="0.3">
      <c r="A308" s="1" t="s">
        <v>30</v>
      </c>
      <c r="L308" s="1" t="s">
        <v>1</v>
      </c>
    </row>
    <row r="311" spans="1:17" ht="28.8" x14ac:dyDescent="0.3">
      <c r="M311" s="7" t="s">
        <v>31</v>
      </c>
      <c r="N311" s="3" t="s">
        <v>51</v>
      </c>
      <c r="P311" s="10" t="s">
        <v>32</v>
      </c>
      <c r="Q311" s="10" t="s">
        <v>40</v>
      </c>
    </row>
    <row r="312" spans="1:17" x14ac:dyDescent="0.3">
      <c r="P312" s="11" t="s">
        <v>33</v>
      </c>
      <c r="Q312" s="9">
        <v>30</v>
      </c>
    </row>
    <row r="313" spans="1:17" x14ac:dyDescent="0.3">
      <c r="P313" s="11" t="s">
        <v>34</v>
      </c>
      <c r="Q313" s="9">
        <v>40</v>
      </c>
    </row>
    <row r="314" spans="1:17" x14ac:dyDescent="0.3">
      <c r="P314" s="11" t="s">
        <v>35</v>
      </c>
      <c r="Q314" s="9">
        <v>20</v>
      </c>
    </row>
    <row r="315" spans="1:17" x14ac:dyDescent="0.3">
      <c r="P315" s="11" t="s">
        <v>36</v>
      </c>
      <c r="Q315" s="9">
        <v>10</v>
      </c>
    </row>
    <row r="316" spans="1:17" x14ac:dyDescent="0.3">
      <c r="P316" s="11" t="s">
        <v>37</v>
      </c>
      <c r="Q316" s="9">
        <v>45</v>
      </c>
    </row>
    <row r="317" spans="1:17" x14ac:dyDescent="0.3">
      <c r="P317" s="11" t="s">
        <v>38</v>
      </c>
      <c r="Q317" s="9">
        <v>25</v>
      </c>
    </row>
    <row r="318" spans="1:17" x14ac:dyDescent="0.3">
      <c r="P318" s="11" t="s">
        <v>39</v>
      </c>
      <c r="Q318" s="9">
        <v>30</v>
      </c>
    </row>
    <row r="322" spans="1:14" x14ac:dyDescent="0.3">
      <c r="A322" s="1" t="s">
        <v>41</v>
      </c>
      <c r="L322" s="1" t="s">
        <v>1</v>
      </c>
    </row>
    <row r="325" spans="1:14" x14ac:dyDescent="0.3">
      <c r="M325" s="7" t="s">
        <v>4</v>
      </c>
      <c r="N325" s="3">
        <f>_xlfn.MODE.SNGL('Raw Data'!P3:P102)</f>
        <v>4</v>
      </c>
    </row>
    <row r="353" spans="1:14" x14ac:dyDescent="0.3">
      <c r="A353" s="1" t="s">
        <v>42</v>
      </c>
      <c r="L353" s="1" t="s">
        <v>1</v>
      </c>
    </row>
    <row r="356" spans="1:14" ht="28.8" x14ac:dyDescent="0.3">
      <c r="M356" s="7" t="s">
        <v>23</v>
      </c>
      <c r="N356" s="3">
        <f>AVERAGE('Raw Data'!R3:R52)</f>
        <v>36.14</v>
      </c>
    </row>
    <row r="373" spans="1:14" x14ac:dyDescent="0.3">
      <c r="A373" s="1" t="s">
        <v>43</v>
      </c>
      <c r="L373" s="1" t="s">
        <v>1</v>
      </c>
    </row>
    <row r="376" spans="1:14" ht="28.8" x14ac:dyDescent="0.3">
      <c r="M376" s="7" t="s">
        <v>44</v>
      </c>
      <c r="N376" s="3">
        <f>MEDIAN('Raw Data'!T3:T102)</f>
        <v>130.5</v>
      </c>
    </row>
    <row r="393" spans="1:14" x14ac:dyDescent="0.3">
      <c r="A393" s="1" t="s">
        <v>45</v>
      </c>
      <c r="L393" s="1" t="s">
        <v>1</v>
      </c>
    </row>
    <row r="396" spans="1:14" ht="28.8" x14ac:dyDescent="0.3">
      <c r="M396" s="7" t="s">
        <v>23</v>
      </c>
      <c r="N396" s="3">
        <f>AVERAGE('Raw Data'!V3:V32)</f>
        <v>37.966666666666669</v>
      </c>
    </row>
    <row r="397" spans="1:14" x14ac:dyDescent="0.3">
      <c r="M397" s="7" t="s">
        <v>46</v>
      </c>
      <c r="N397" s="4">
        <f>N400-N401</f>
        <v>17</v>
      </c>
    </row>
    <row r="400" spans="1:14" x14ac:dyDescent="0.3">
      <c r="M400" s="8" t="s">
        <v>12</v>
      </c>
      <c r="N400" s="9">
        <f>MAX('Raw Data'!V3:V32)</f>
        <v>45</v>
      </c>
    </row>
    <row r="401" spans="13:14" x14ac:dyDescent="0.3">
      <c r="M401" s="8" t="s">
        <v>13</v>
      </c>
      <c r="N401" s="9">
        <f>MIN('Raw Data'!V3:V32)</f>
        <v>28</v>
      </c>
    </row>
    <row r="420" spans="1:14" x14ac:dyDescent="0.3">
      <c r="A420" s="1" t="s">
        <v>62</v>
      </c>
      <c r="L420" s="1" t="s">
        <v>1</v>
      </c>
    </row>
    <row r="423" spans="1:14" x14ac:dyDescent="0.3">
      <c r="M423" s="7" t="s">
        <v>63</v>
      </c>
      <c r="N423" s="3">
        <f>SKEW('Raw Data'!W3:W52)</f>
        <v>5.4546017084340551E-2</v>
      </c>
    </row>
    <row r="424" spans="1:14" x14ac:dyDescent="0.3">
      <c r="M424" s="7" t="s">
        <v>64</v>
      </c>
      <c r="N424" s="4">
        <f>KURT('Raw Data'!W3:W52)</f>
        <v>-1.3042496425917365</v>
      </c>
    </row>
    <row r="425" spans="1:14" x14ac:dyDescent="0.3">
      <c r="M425" s="7" t="s">
        <v>65</v>
      </c>
      <c r="N425" s="16" t="s">
        <v>67</v>
      </c>
    </row>
    <row r="440" spans="1:14" x14ac:dyDescent="0.3">
      <c r="A440" s="1" t="s">
        <v>66</v>
      </c>
      <c r="L440" s="1" t="s">
        <v>1</v>
      </c>
    </row>
    <row r="443" spans="1:14" x14ac:dyDescent="0.3">
      <c r="M443" s="7" t="s">
        <v>63</v>
      </c>
      <c r="N443" s="3">
        <f>SKEW('Raw Data'!X3:X98)</f>
        <v>0.22402536454542335</v>
      </c>
    </row>
    <row r="444" spans="1:14" x14ac:dyDescent="0.3">
      <c r="M444" s="7" t="s">
        <v>64</v>
      </c>
      <c r="N444" s="4">
        <f>KURT('Raw Data'!X3:X98)</f>
        <v>-0.93120912452529181</v>
      </c>
    </row>
    <row r="445" spans="1:14" x14ac:dyDescent="0.3">
      <c r="M445" s="7" t="s">
        <v>65</v>
      </c>
      <c r="N445" s="16" t="s">
        <v>67</v>
      </c>
    </row>
    <row r="470" spans="1:14" x14ac:dyDescent="0.3">
      <c r="A470" s="1" t="s">
        <v>68</v>
      </c>
      <c r="L470" s="1" t="s">
        <v>1</v>
      </c>
    </row>
    <row r="473" spans="1:14" x14ac:dyDescent="0.3">
      <c r="M473" s="7" t="s">
        <v>63</v>
      </c>
      <c r="N473" s="3">
        <f>SKEW('Raw Data'!Y3:Y102)</f>
        <v>-0.21090973977304461</v>
      </c>
    </row>
    <row r="474" spans="1:14" x14ac:dyDescent="0.3">
      <c r="M474" s="7" t="s">
        <v>64</v>
      </c>
      <c r="N474" s="4">
        <f>KURT('Raw Data'!Y3:Y102)</f>
        <v>-0.74525627211662515</v>
      </c>
    </row>
    <row r="475" spans="1:14" x14ac:dyDescent="0.3">
      <c r="M475" s="7" t="s">
        <v>65</v>
      </c>
      <c r="N475" s="16" t="s">
        <v>67</v>
      </c>
    </row>
    <row r="501" spans="1:14" x14ac:dyDescent="0.3">
      <c r="A501" s="1" t="s">
        <v>70</v>
      </c>
      <c r="L501" s="1" t="s">
        <v>1</v>
      </c>
    </row>
    <row r="504" spans="1:14" x14ac:dyDescent="0.3">
      <c r="M504" s="7" t="s">
        <v>63</v>
      </c>
      <c r="N504" s="3">
        <f>SKEW('Raw Data'!Z3:Z102)</f>
        <v>0.2092186247974063</v>
      </c>
    </row>
    <row r="505" spans="1:14" x14ac:dyDescent="0.3">
      <c r="M505" s="7" t="s">
        <v>64</v>
      </c>
      <c r="N505" s="4">
        <f>KURT('Raw Data'!Z3:Z102)</f>
        <v>-1.0374244845101974</v>
      </c>
    </row>
    <row r="506" spans="1:14" x14ac:dyDescent="0.3">
      <c r="M506" s="7" t="s">
        <v>65</v>
      </c>
      <c r="N506" s="16" t="s">
        <v>67</v>
      </c>
    </row>
    <row r="525" spans="1:14" x14ac:dyDescent="0.3">
      <c r="A525" s="1" t="s">
        <v>69</v>
      </c>
      <c r="L525" s="1" t="s">
        <v>1</v>
      </c>
    </row>
    <row r="528" spans="1:14" x14ac:dyDescent="0.3">
      <c r="M528" s="7" t="s">
        <v>63</v>
      </c>
      <c r="N528" s="3">
        <f>SKEW('Raw Data'!AA3:AA102)</f>
        <v>-0.3350128722188207</v>
      </c>
    </row>
    <row r="529" spans="13:14" x14ac:dyDescent="0.3">
      <c r="M529" s="7" t="s">
        <v>64</v>
      </c>
      <c r="N529" s="4">
        <f>KURT('Raw Data'!AA3:AA102)</f>
        <v>-0.88101144669010489</v>
      </c>
    </row>
    <row r="530" spans="13:14" x14ac:dyDescent="0.3">
      <c r="M530" s="7" t="s">
        <v>65</v>
      </c>
      <c r="N530" s="16" t="s">
        <v>67</v>
      </c>
    </row>
    <row r="558" spans="1:12" x14ac:dyDescent="0.3">
      <c r="A558" s="1" t="s">
        <v>71</v>
      </c>
      <c r="L558" s="1" t="s">
        <v>1</v>
      </c>
    </row>
    <row r="561" spans="13:14" x14ac:dyDescent="0.3">
      <c r="M561" s="7" t="s">
        <v>72</v>
      </c>
      <c r="N561" s="3">
        <f>_xlfn.QUARTILE.INC('Raw Data'!AB3:AB102,1)</f>
        <v>128.75</v>
      </c>
    </row>
    <row r="562" spans="13:14" ht="28.8" x14ac:dyDescent="0.3">
      <c r="M562" s="7" t="s">
        <v>73</v>
      </c>
      <c r="N562" s="4">
        <f>_xlfn.QUARTILE.INC('Raw Data'!AB3:AB102,2)</f>
        <v>252.5</v>
      </c>
    </row>
    <row r="563" spans="13:14" x14ac:dyDescent="0.3">
      <c r="M563" s="7" t="s">
        <v>74</v>
      </c>
      <c r="N563" s="4">
        <f>_xlfn.QUARTILE.INC('Raw Data'!AB3:AB102,3)</f>
        <v>376.25</v>
      </c>
    </row>
    <row r="564" spans="13:14" x14ac:dyDescent="0.3">
      <c r="M564" s="7" t="s">
        <v>75</v>
      </c>
      <c r="N564" s="4">
        <f>_xlfn.PERCENTILE.INC('Raw Data'!AB3:AB102,0.1)</f>
        <v>74.7</v>
      </c>
    </row>
    <row r="565" spans="13:14" x14ac:dyDescent="0.3">
      <c r="M565" s="7" t="s">
        <v>76</v>
      </c>
      <c r="N565" s="4">
        <f>_xlfn.PERCENTILE.INC('Raw Data'!AB3:AB102,0.25)</f>
        <v>128.75</v>
      </c>
    </row>
    <row r="566" spans="13:14" x14ac:dyDescent="0.3">
      <c r="M566" s="7" t="s">
        <v>77</v>
      </c>
      <c r="N566" s="4">
        <f>_xlfn.PERCENTILE.INC('Raw Data'!AB3:AB102,0.75)</f>
        <v>376.25</v>
      </c>
    </row>
    <row r="567" spans="13:14" x14ac:dyDescent="0.3">
      <c r="M567" s="7" t="s">
        <v>78</v>
      </c>
      <c r="N567" s="4">
        <f>_xlfn.PERCENTILE.INC('Raw Data'!AB3:AB102,0.9)</f>
        <v>450.50000000000006</v>
      </c>
    </row>
    <row r="588" spans="1:14" x14ac:dyDescent="0.3">
      <c r="A588" s="1" t="s">
        <v>79</v>
      </c>
      <c r="L588" s="1" t="s">
        <v>1</v>
      </c>
    </row>
    <row r="591" spans="1:14" x14ac:dyDescent="0.3">
      <c r="M591" s="7" t="s">
        <v>72</v>
      </c>
      <c r="N591" s="3">
        <f>_xlfn.QUARTILE.INC('Raw Data'!AC3:AC102,1)</f>
        <v>143.75</v>
      </c>
    </row>
    <row r="592" spans="1:14" ht="28.8" x14ac:dyDescent="0.3">
      <c r="M592" s="7" t="s">
        <v>73</v>
      </c>
      <c r="N592" s="4">
        <f>_xlfn.QUARTILE.INC('Raw Data'!AC3:AC102,2)</f>
        <v>267.5</v>
      </c>
    </row>
    <row r="593" spans="13:14" x14ac:dyDescent="0.3">
      <c r="M593" s="7" t="s">
        <v>74</v>
      </c>
      <c r="N593" s="4">
        <f>_xlfn.QUARTILE.INC('Raw Data'!AC3:AC102,3)</f>
        <v>391.25</v>
      </c>
    </row>
    <row r="594" spans="13:14" x14ac:dyDescent="0.3">
      <c r="M594" s="7" t="s">
        <v>80</v>
      </c>
      <c r="N594" s="4">
        <f>_xlfn.PERCENTILE.INC('Raw Data'!AC3:AC102,0.15)</f>
        <v>94.55</v>
      </c>
    </row>
    <row r="595" spans="13:14" x14ac:dyDescent="0.3">
      <c r="M595" s="7" t="s">
        <v>81</v>
      </c>
      <c r="N595" s="4">
        <f>_xlfn.PERCENTILE.INC('Raw Data'!AC3:AC102,0.5)</f>
        <v>267.5</v>
      </c>
    </row>
    <row r="596" spans="13:14" x14ac:dyDescent="0.3">
      <c r="M596" s="7" t="s">
        <v>82</v>
      </c>
      <c r="N596" s="4">
        <f>_xlfn.PERCENTILE.INC('Raw Data'!AC3:AC102,0.85)</f>
        <v>440.74999999999994</v>
      </c>
    </row>
    <row r="614" spans="1:14" x14ac:dyDescent="0.3">
      <c r="A614" s="1" t="s">
        <v>83</v>
      </c>
      <c r="L614" s="1" t="s">
        <v>1</v>
      </c>
    </row>
    <row r="617" spans="1:14" x14ac:dyDescent="0.3">
      <c r="M617" s="7" t="s">
        <v>72</v>
      </c>
      <c r="N617" s="3">
        <f>_xlfn.QUARTILE.INC('Raw Data'!AD3:AD112,1)</f>
        <v>156.25</v>
      </c>
    </row>
    <row r="618" spans="1:14" ht="28.8" x14ac:dyDescent="0.3">
      <c r="M618" s="7" t="s">
        <v>73</v>
      </c>
      <c r="N618" s="4">
        <f>_xlfn.QUARTILE.INC('Raw Data'!AD3:AD112,2)</f>
        <v>292.5</v>
      </c>
    </row>
    <row r="619" spans="1:14" x14ac:dyDescent="0.3">
      <c r="M619" s="7" t="s">
        <v>74</v>
      </c>
      <c r="N619" s="4">
        <f>_xlfn.QUARTILE.INC('Raw Data'!AD3:AD112,3)</f>
        <v>428.75</v>
      </c>
    </row>
    <row r="620" spans="1:14" x14ac:dyDescent="0.3">
      <c r="M620" s="7" t="s">
        <v>84</v>
      </c>
      <c r="N620" s="4">
        <f>_xlfn.PERCENTILE.INC('Raw Data'!AD3:AD112,0.2)</f>
        <v>129</v>
      </c>
    </row>
    <row r="621" spans="1:14" x14ac:dyDescent="0.3">
      <c r="M621" s="7" t="s">
        <v>85</v>
      </c>
      <c r="N621" s="4">
        <f>_xlfn.PERCENTILE.INC('Raw Data'!AD3:AD112,0.4)</f>
        <v>238</v>
      </c>
    </row>
    <row r="622" spans="1:14" x14ac:dyDescent="0.3">
      <c r="M622" s="7" t="s">
        <v>86</v>
      </c>
      <c r="N622" s="4">
        <f>_xlfn.PERCENTILE.INC('Raw Data'!AD3:AD112,0.8)</f>
        <v>456</v>
      </c>
    </row>
    <row r="639" spans="1:12" x14ac:dyDescent="0.3">
      <c r="A639" s="1" t="s">
        <v>87</v>
      </c>
      <c r="L639" s="1" t="s">
        <v>1</v>
      </c>
    </row>
    <row r="642" spans="13:14" x14ac:dyDescent="0.3">
      <c r="M642" s="7" t="s">
        <v>72</v>
      </c>
      <c r="N642" s="3">
        <f>_xlfn.QUARTILE.INC('Raw Data'!AE3:AE122,1)</f>
        <v>163.75</v>
      </c>
    </row>
    <row r="643" spans="13:14" ht="28.8" x14ac:dyDescent="0.3">
      <c r="M643" s="7" t="s">
        <v>73</v>
      </c>
      <c r="N643" s="4">
        <f>_xlfn.QUARTILE.INC('Raw Data'!AE3:AE122,2)</f>
        <v>312.5</v>
      </c>
    </row>
    <row r="644" spans="13:14" x14ac:dyDescent="0.3">
      <c r="M644" s="7" t="s">
        <v>74</v>
      </c>
      <c r="N644" s="4">
        <f>_xlfn.QUARTILE.INC('Raw Data'!AE3:AE122,3)</f>
        <v>461.25</v>
      </c>
    </row>
    <row r="645" spans="13:14" x14ac:dyDescent="0.3">
      <c r="M645" s="7" t="s">
        <v>88</v>
      </c>
      <c r="N645" s="4">
        <f>_xlfn.PERCENTILE.INC('Raw Data'!AE3:AE122,0.3)</f>
        <v>193.49999999999997</v>
      </c>
    </row>
    <row r="646" spans="13:14" x14ac:dyDescent="0.3">
      <c r="M646" s="7" t="s">
        <v>81</v>
      </c>
      <c r="N646" s="4">
        <f>_xlfn.PERCENTILE.INC('Raw Data'!AE3:AE122,0.5)</f>
        <v>312.5</v>
      </c>
    </row>
    <row r="647" spans="13:14" x14ac:dyDescent="0.3">
      <c r="M647" s="7" t="s">
        <v>89</v>
      </c>
      <c r="N647" s="4">
        <f>_xlfn.PERCENTILE.INC('Raw Data'!AE3:AE122,0.7)</f>
        <v>431.5</v>
      </c>
    </row>
    <row r="670" spans="1:12" x14ac:dyDescent="0.3">
      <c r="A670" s="1" t="s">
        <v>90</v>
      </c>
      <c r="L670" s="1" t="s">
        <v>1</v>
      </c>
    </row>
    <row r="673" spans="13:14" x14ac:dyDescent="0.3">
      <c r="M673" s="7" t="s">
        <v>72</v>
      </c>
      <c r="N673" s="3">
        <f>_xlfn.QUARTILE.INC('Raw Data'!AF3:AF124,1)</f>
        <v>0.4</v>
      </c>
    </row>
    <row r="674" spans="13:14" ht="28.8" x14ac:dyDescent="0.3">
      <c r="M674" s="7" t="s">
        <v>73</v>
      </c>
      <c r="N674" s="4">
        <f>_xlfn.QUARTILE.INC('Raw Data'!AF3:AF124,2)</f>
        <v>0.7</v>
      </c>
    </row>
    <row r="675" spans="13:14" x14ac:dyDescent="0.3">
      <c r="M675" s="7" t="s">
        <v>74</v>
      </c>
      <c r="N675" s="4">
        <f>_xlfn.QUARTILE.INC('Raw Data'!AF3:AF124,3)</f>
        <v>0.9</v>
      </c>
    </row>
    <row r="676" spans="13:14" x14ac:dyDescent="0.3">
      <c r="M676" s="7" t="s">
        <v>76</v>
      </c>
      <c r="N676" s="4">
        <f>_xlfn.PERCENTILE.INC('Raw Data'!AF3:AF124,0.25)</f>
        <v>0.4</v>
      </c>
    </row>
    <row r="677" spans="13:14" x14ac:dyDescent="0.3">
      <c r="M677" s="7" t="s">
        <v>81</v>
      </c>
      <c r="N677" s="4">
        <f>_xlfn.PERCENTILE.INC('Raw Data'!AF3:AF124,0.5)</f>
        <v>0.7</v>
      </c>
    </row>
    <row r="678" spans="13:14" x14ac:dyDescent="0.3">
      <c r="M678" s="7" t="s">
        <v>77</v>
      </c>
      <c r="N678" s="4">
        <f>_xlfn.PERCENTILE.INC('Raw Data'!AF3:AF124,0.75)</f>
        <v>0.9</v>
      </c>
    </row>
  </sheetData>
  <sortState xmlns:xlrd2="http://schemas.microsoft.com/office/spreadsheetml/2017/richdata2" ref="V282:W292">
    <sortCondition descending="1" ref="W282"/>
  </sortState>
  <mergeCells count="2">
    <mergeCell ref="R254:S254"/>
    <mergeCell ref="Q287:R2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4D39-70D3-4F3E-8D97-3E1682AE2BC7}">
  <dimension ref="A1:AF124"/>
  <sheetViews>
    <sheetView workbookViewId="0"/>
  </sheetViews>
  <sheetFormatPr defaultRowHeight="14.4" x14ac:dyDescent="0.3"/>
  <cols>
    <col min="13" max="13" width="16" bestFit="1" customWidth="1"/>
    <col min="15" max="15" width="9.6640625" bestFit="1" customWidth="1"/>
    <col min="18" max="18" width="11" bestFit="1" customWidth="1"/>
    <col min="19" max="19" width="11" customWidth="1"/>
    <col min="22" max="22" width="11" bestFit="1" customWidth="1"/>
  </cols>
  <sheetData>
    <row r="1" spans="1:32" x14ac:dyDescent="0.3">
      <c r="A1" s="6" t="s">
        <v>0</v>
      </c>
      <c r="B1" s="6" t="s">
        <v>6</v>
      </c>
      <c r="C1" s="6" t="s">
        <v>7</v>
      </c>
      <c r="D1" s="6" t="s">
        <v>8</v>
      </c>
      <c r="E1" s="6" t="s">
        <v>14</v>
      </c>
      <c r="F1" s="6" t="s">
        <v>15</v>
      </c>
      <c r="G1" s="6" t="s">
        <v>16</v>
      </c>
      <c r="H1" s="6" t="s">
        <v>19</v>
      </c>
      <c r="I1" s="6" t="s">
        <v>20</v>
      </c>
      <c r="J1" s="6" t="s">
        <v>24</v>
      </c>
      <c r="K1" s="19" t="s">
        <v>26</v>
      </c>
      <c r="L1" s="19"/>
      <c r="M1" s="19" t="s">
        <v>28</v>
      </c>
      <c r="N1" s="19"/>
      <c r="O1" s="19" t="s">
        <v>41</v>
      </c>
      <c r="P1" s="19"/>
      <c r="Q1" s="19" t="s">
        <v>42</v>
      </c>
      <c r="R1" s="19"/>
      <c r="S1" s="19" t="s">
        <v>43</v>
      </c>
      <c r="T1" s="19"/>
      <c r="U1" s="19" t="s">
        <v>45</v>
      </c>
      <c r="V1" s="19"/>
      <c r="W1" s="6" t="s">
        <v>62</v>
      </c>
      <c r="X1" s="6" t="s">
        <v>66</v>
      </c>
      <c r="Y1" s="6" t="s">
        <v>68</v>
      </c>
      <c r="Z1" s="6" t="s">
        <v>70</v>
      </c>
      <c r="AA1" s="6" t="s">
        <v>69</v>
      </c>
      <c r="AB1" s="6" t="s">
        <v>71</v>
      </c>
      <c r="AC1" s="6" t="s">
        <v>79</v>
      </c>
      <c r="AD1" s="6" t="s">
        <v>83</v>
      </c>
      <c r="AE1" s="6" t="s">
        <v>87</v>
      </c>
      <c r="AF1" s="6" t="s">
        <v>90</v>
      </c>
    </row>
    <row r="2" spans="1:32" x14ac:dyDescent="0.3">
      <c r="A2" s="5"/>
      <c r="B2" s="5"/>
      <c r="K2" s="5" t="s">
        <v>47</v>
      </c>
      <c r="L2" s="5" t="s">
        <v>48</v>
      </c>
      <c r="M2" s="5" t="s">
        <v>52</v>
      </c>
      <c r="N2" s="5" t="s">
        <v>48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59</v>
      </c>
      <c r="T2" s="5" t="s">
        <v>60</v>
      </c>
      <c r="U2" s="5" t="s">
        <v>61</v>
      </c>
      <c r="V2" s="5" t="s">
        <v>58</v>
      </c>
    </row>
    <row r="3" spans="1:32" x14ac:dyDescent="0.3">
      <c r="A3" s="5">
        <v>50</v>
      </c>
      <c r="B3" s="5">
        <v>15</v>
      </c>
      <c r="C3">
        <v>3</v>
      </c>
      <c r="D3">
        <v>120</v>
      </c>
      <c r="E3">
        <v>500</v>
      </c>
      <c r="F3">
        <v>3</v>
      </c>
      <c r="G3">
        <v>120</v>
      </c>
      <c r="H3">
        <v>8</v>
      </c>
      <c r="I3">
        <v>10</v>
      </c>
      <c r="J3">
        <v>30</v>
      </c>
      <c r="K3">
        <v>28</v>
      </c>
      <c r="L3">
        <v>30</v>
      </c>
      <c r="M3">
        <v>56</v>
      </c>
      <c r="N3">
        <v>30</v>
      </c>
      <c r="O3">
        <v>1</v>
      </c>
      <c r="P3">
        <v>4</v>
      </c>
      <c r="Q3">
        <v>1</v>
      </c>
      <c r="R3">
        <v>35</v>
      </c>
      <c r="S3">
        <v>1</v>
      </c>
      <c r="T3">
        <v>125</v>
      </c>
      <c r="U3">
        <v>1</v>
      </c>
      <c r="V3">
        <v>45</v>
      </c>
      <c r="W3">
        <v>-2.5</v>
      </c>
      <c r="X3">
        <v>2.5</v>
      </c>
      <c r="Y3">
        <v>4</v>
      </c>
      <c r="Z3">
        <v>280</v>
      </c>
      <c r="AA3">
        <v>12</v>
      </c>
      <c r="AB3">
        <v>40</v>
      </c>
      <c r="AC3">
        <v>55</v>
      </c>
      <c r="AD3">
        <v>20</v>
      </c>
      <c r="AE3">
        <v>15</v>
      </c>
      <c r="AF3">
        <v>0.5</v>
      </c>
    </row>
    <row r="4" spans="1:32" x14ac:dyDescent="0.3">
      <c r="A4" s="5">
        <v>60</v>
      </c>
      <c r="B4" s="5">
        <v>10</v>
      </c>
      <c r="C4">
        <v>2</v>
      </c>
      <c r="D4">
        <v>110</v>
      </c>
      <c r="E4">
        <v>700</v>
      </c>
      <c r="F4">
        <v>5</v>
      </c>
      <c r="G4">
        <v>150</v>
      </c>
      <c r="H4">
        <v>7</v>
      </c>
      <c r="I4">
        <v>15</v>
      </c>
      <c r="J4">
        <v>32</v>
      </c>
      <c r="K4">
        <v>32</v>
      </c>
      <c r="L4">
        <v>33</v>
      </c>
      <c r="M4">
        <v>40</v>
      </c>
      <c r="N4">
        <v>35</v>
      </c>
      <c r="O4">
        <v>2</v>
      </c>
      <c r="P4">
        <v>5</v>
      </c>
      <c r="Q4">
        <v>2</v>
      </c>
      <c r="R4">
        <v>28</v>
      </c>
      <c r="S4">
        <v>2</v>
      </c>
      <c r="T4">
        <v>148</v>
      </c>
      <c r="U4">
        <v>1</v>
      </c>
      <c r="V4">
        <v>35</v>
      </c>
      <c r="W4">
        <v>1.3</v>
      </c>
      <c r="X4">
        <v>4.8</v>
      </c>
      <c r="Y4">
        <v>5</v>
      </c>
      <c r="Z4">
        <v>350</v>
      </c>
      <c r="AA4">
        <v>18</v>
      </c>
      <c r="AB4">
        <v>45</v>
      </c>
      <c r="AC4">
        <v>60</v>
      </c>
      <c r="AD4">
        <v>25</v>
      </c>
      <c r="AE4">
        <v>20</v>
      </c>
      <c r="AF4">
        <v>1</v>
      </c>
    </row>
    <row r="5" spans="1:32" x14ac:dyDescent="0.3">
      <c r="A5" s="5">
        <v>55</v>
      </c>
      <c r="B5" s="5">
        <v>20</v>
      </c>
      <c r="C5">
        <v>5</v>
      </c>
      <c r="D5">
        <v>130</v>
      </c>
      <c r="E5">
        <v>400</v>
      </c>
      <c r="F5">
        <v>2</v>
      </c>
      <c r="G5">
        <v>110</v>
      </c>
      <c r="H5">
        <v>9</v>
      </c>
      <c r="I5">
        <v>12</v>
      </c>
      <c r="J5">
        <v>33</v>
      </c>
      <c r="K5">
        <v>35</v>
      </c>
      <c r="L5">
        <v>36</v>
      </c>
      <c r="M5">
        <v>28</v>
      </c>
      <c r="N5">
        <v>40</v>
      </c>
      <c r="O5">
        <v>3</v>
      </c>
      <c r="P5">
        <v>3</v>
      </c>
      <c r="Q5">
        <v>3</v>
      </c>
      <c r="R5">
        <v>32</v>
      </c>
      <c r="S5">
        <v>3</v>
      </c>
      <c r="T5">
        <v>137</v>
      </c>
      <c r="U5">
        <v>1</v>
      </c>
      <c r="V5">
        <v>40</v>
      </c>
      <c r="W5">
        <v>-0.8</v>
      </c>
      <c r="X5">
        <v>3.2</v>
      </c>
      <c r="Y5">
        <v>3</v>
      </c>
      <c r="Z5">
        <v>310</v>
      </c>
      <c r="AA5">
        <v>15</v>
      </c>
      <c r="AB5">
        <v>50</v>
      </c>
      <c r="AC5">
        <v>62</v>
      </c>
      <c r="AD5">
        <v>30</v>
      </c>
      <c r="AE5">
        <v>25</v>
      </c>
      <c r="AF5">
        <v>0.2</v>
      </c>
    </row>
    <row r="6" spans="1:32" x14ac:dyDescent="0.3">
      <c r="A6" s="5">
        <v>70</v>
      </c>
      <c r="B6" s="5">
        <v>25</v>
      </c>
      <c r="C6">
        <v>4</v>
      </c>
      <c r="D6">
        <v>115</v>
      </c>
      <c r="E6">
        <v>600</v>
      </c>
      <c r="F6">
        <v>4</v>
      </c>
      <c r="G6">
        <v>135</v>
      </c>
      <c r="H6">
        <v>6</v>
      </c>
      <c r="I6">
        <v>18</v>
      </c>
      <c r="J6">
        <v>28</v>
      </c>
      <c r="K6">
        <v>40</v>
      </c>
      <c r="L6">
        <v>39</v>
      </c>
      <c r="M6">
        <v>73</v>
      </c>
      <c r="N6">
        <v>45</v>
      </c>
      <c r="O6">
        <v>4</v>
      </c>
      <c r="P6">
        <v>4</v>
      </c>
      <c r="Q6">
        <v>4</v>
      </c>
      <c r="R6">
        <v>45</v>
      </c>
      <c r="S6">
        <v>4</v>
      </c>
      <c r="T6">
        <v>120</v>
      </c>
      <c r="U6">
        <v>1</v>
      </c>
      <c r="V6">
        <v>38</v>
      </c>
      <c r="W6">
        <v>-1.9</v>
      </c>
      <c r="X6">
        <v>2.1</v>
      </c>
      <c r="Y6">
        <v>4</v>
      </c>
      <c r="Z6">
        <v>270</v>
      </c>
      <c r="AA6">
        <v>22</v>
      </c>
      <c r="AB6">
        <v>55</v>
      </c>
      <c r="AC6">
        <v>65</v>
      </c>
      <c r="AD6">
        <v>35</v>
      </c>
      <c r="AE6">
        <v>30</v>
      </c>
      <c r="AF6">
        <v>0.7</v>
      </c>
    </row>
    <row r="7" spans="1:32" x14ac:dyDescent="0.3">
      <c r="B7" s="5">
        <v>15</v>
      </c>
      <c r="C7">
        <v>7</v>
      </c>
      <c r="D7">
        <v>125</v>
      </c>
      <c r="E7">
        <v>550</v>
      </c>
      <c r="F7">
        <v>6</v>
      </c>
      <c r="G7">
        <v>125</v>
      </c>
      <c r="H7">
        <v>7</v>
      </c>
      <c r="I7">
        <v>20</v>
      </c>
      <c r="J7">
        <v>31</v>
      </c>
      <c r="K7">
        <v>42</v>
      </c>
      <c r="L7">
        <v>42</v>
      </c>
      <c r="M7">
        <v>52</v>
      </c>
      <c r="N7">
        <v>50</v>
      </c>
      <c r="O7">
        <v>5</v>
      </c>
      <c r="P7">
        <v>4</v>
      </c>
      <c r="Q7">
        <v>5</v>
      </c>
      <c r="R7">
        <v>38</v>
      </c>
      <c r="S7">
        <v>5</v>
      </c>
      <c r="T7">
        <v>135</v>
      </c>
      <c r="U7">
        <v>1</v>
      </c>
      <c r="V7">
        <v>42</v>
      </c>
      <c r="W7">
        <v>2.1</v>
      </c>
      <c r="X7">
        <v>4.5</v>
      </c>
      <c r="Y7">
        <v>4</v>
      </c>
      <c r="Z7">
        <v>390</v>
      </c>
      <c r="AA7">
        <v>20</v>
      </c>
      <c r="AB7">
        <v>60</v>
      </c>
      <c r="AC7">
        <v>68</v>
      </c>
      <c r="AD7">
        <v>40</v>
      </c>
      <c r="AE7">
        <v>35</v>
      </c>
      <c r="AF7">
        <v>0.3</v>
      </c>
    </row>
    <row r="8" spans="1:32" x14ac:dyDescent="0.3">
      <c r="B8" s="5">
        <v>10</v>
      </c>
      <c r="C8">
        <v>2</v>
      </c>
      <c r="D8">
        <v>105</v>
      </c>
      <c r="E8">
        <v>750</v>
      </c>
      <c r="F8">
        <v>2</v>
      </c>
      <c r="G8">
        <v>140</v>
      </c>
      <c r="H8">
        <v>8</v>
      </c>
      <c r="I8">
        <v>25</v>
      </c>
      <c r="J8">
        <v>30</v>
      </c>
      <c r="K8">
        <v>28</v>
      </c>
      <c r="L8">
        <v>45</v>
      </c>
      <c r="M8">
        <v>61</v>
      </c>
      <c r="N8">
        <v>55</v>
      </c>
      <c r="O8">
        <v>6</v>
      </c>
      <c r="P8">
        <v>3</v>
      </c>
      <c r="Q8">
        <v>6</v>
      </c>
      <c r="R8">
        <v>29</v>
      </c>
      <c r="S8">
        <v>6</v>
      </c>
      <c r="T8">
        <v>132</v>
      </c>
      <c r="U8">
        <v>1</v>
      </c>
      <c r="V8">
        <v>37</v>
      </c>
      <c r="W8">
        <v>0.5</v>
      </c>
      <c r="X8">
        <v>2.9</v>
      </c>
      <c r="Y8">
        <v>3</v>
      </c>
      <c r="Z8">
        <v>320</v>
      </c>
      <c r="AA8">
        <v>14</v>
      </c>
      <c r="AB8">
        <v>62</v>
      </c>
      <c r="AC8">
        <v>70</v>
      </c>
      <c r="AD8">
        <v>45</v>
      </c>
      <c r="AE8">
        <v>40</v>
      </c>
      <c r="AF8">
        <v>0.9</v>
      </c>
    </row>
    <row r="9" spans="1:32" x14ac:dyDescent="0.3">
      <c r="B9" s="5">
        <v>30</v>
      </c>
      <c r="C9">
        <v>3</v>
      </c>
      <c r="D9">
        <v>135</v>
      </c>
      <c r="E9">
        <v>650</v>
      </c>
      <c r="F9">
        <v>3</v>
      </c>
      <c r="G9">
        <v>130</v>
      </c>
      <c r="H9">
        <v>9</v>
      </c>
      <c r="I9">
        <v>8</v>
      </c>
      <c r="J9">
        <v>29</v>
      </c>
      <c r="K9">
        <v>33</v>
      </c>
      <c r="M9">
        <v>35</v>
      </c>
      <c r="N9">
        <v>60</v>
      </c>
      <c r="O9">
        <v>7</v>
      </c>
      <c r="P9">
        <v>2</v>
      </c>
      <c r="Q9">
        <v>7</v>
      </c>
      <c r="R9">
        <v>42</v>
      </c>
      <c r="S9">
        <v>7</v>
      </c>
      <c r="T9">
        <v>145</v>
      </c>
      <c r="U9">
        <v>1</v>
      </c>
      <c r="V9">
        <v>39</v>
      </c>
      <c r="W9">
        <v>-1.2</v>
      </c>
      <c r="X9">
        <v>2.2999999999999998</v>
      </c>
      <c r="Y9">
        <v>2</v>
      </c>
      <c r="Z9">
        <v>290</v>
      </c>
      <c r="AA9">
        <v>16</v>
      </c>
      <c r="AB9">
        <v>65</v>
      </c>
      <c r="AC9">
        <v>72</v>
      </c>
      <c r="AD9">
        <v>50</v>
      </c>
      <c r="AE9">
        <v>45</v>
      </c>
      <c r="AF9">
        <v>1.2</v>
      </c>
    </row>
    <row r="10" spans="1:32" x14ac:dyDescent="0.3">
      <c r="B10" s="5">
        <v>20</v>
      </c>
      <c r="C10">
        <v>3</v>
      </c>
      <c r="D10">
        <v>115</v>
      </c>
      <c r="E10">
        <v>500</v>
      </c>
      <c r="F10">
        <v>4</v>
      </c>
      <c r="G10">
        <v>155</v>
      </c>
      <c r="H10">
        <v>8</v>
      </c>
      <c r="I10">
        <v>14</v>
      </c>
      <c r="J10">
        <v>30</v>
      </c>
      <c r="K10">
        <v>38</v>
      </c>
      <c r="M10">
        <v>40</v>
      </c>
      <c r="N10">
        <v>65</v>
      </c>
      <c r="O10">
        <v>8</v>
      </c>
      <c r="P10">
        <v>5</v>
      </c>
      <c r="Q10">
        <v>8</v>
      </c>
      <c r="R10">
        <v>30</v>
      </c>
      <c r="S10">
        <v>8</v>
      </c>
      <c r="T10">
        <v>122</v>
      </c>
      <c r="U10">
        <v>1</v>
      </c>
      <c r="V10">
        <v>43</v>
      </c>
      <c r="W10">
        <v>1.8</v>
      </c>
      <c r="X10">
        <v>3.1</v>
      </c>
      <c r="Y10">
        <v>5</v>
      </c>
      <c r="Z10">
        <v>340</v>
      </c>
      <c r="AA10">
        <v>21</v>
      </c>
      <c r="AB10">
        <v>68</v>
      </c>
      <c r="AC10">
        <v>75</v>
      </c>
      <c r="AD10">
        <v>55</v>
      </c>
      <c r="AE10">
        <v>50</v>
      </c>
      <c r="AF10">
        <v>0.6</v>
      </c>
    </row>
    <row r="11" spans="1:32" x14ac:dyDescent="0.3">
      <c r="B11" s="5">
        <v>15</v>
      </c>
      <c r="C11">
        <v>1</v>
      </c>
      <c r="D11">
        <v>125</v>
      </c>
      <c r="E11">
        <v>600</v>
      </c>
      <c r="F11">
        <v>2</v>
      </c>
      <c r="G11">
        <v>115</v>
      </c>
      <c r="H11">
        <v>7</v>
      </c>
      <c r="I11">
        <v>16</v>
      </c>
      <c r="J11">
        <v>32</v>
      </c>
      <c r="K11">
        <v>30</v>
      </c>
      <c r="M11">
        <v>47</v>
      </c>
      <c r="N11">
        <v>70</v>
      </c>
      <c r="O11">
        <v>9</v>
      </c>
      <c r="P11">
        <v>4</v>
      </c>
      <c r="Q11">
        <v>9</v>
      </c>
      <c r="R11">
        <v>36</v>
      </c>
      <c r="S11">
        <v>9</v>
      </c>
      <c r="T11">
        <v>130</v>
      </c>
      <c r="U11">
        <v>1</v>
      </c>
      <c r="V11">
        <v>44</v>
      </c>
      <c r="W11">
        <v>-0.5</v>
      </c>
      <c r="X11">
        <v>4.2</v>
      </c>
      <c r="Y11">
        <v>4</v>
      </c>
      <c r="Z11">
        <v>310</v>
      </c>
      <c r="AA11">
        <v>19</v>
      </c>
      <c r="AB11">
        <v>70</v>
      </c>
      <c r="AC11">
        <v>78</v>
      </c>
      <c r="AD11">
        <v>60</v>
      </c>
      <c r="AE11">
        <v>55</v>
      </c>
      <c r="AF11">
        <v>0.4</v>
      </c>
    </row>
    <row r="12" spans="1:32" x14ac:dyDescent="0.3">
      <c r="B12" s="5">
        <v>10</v>
      </c>
      <c r="C12">
        <v>6</v>
      </c>
      <c r="D12">
        <v>140</v>
      </c>
      <c r="E12">
        <v>550</v>
      </c>
      <c r="F12">
        <v>5</v>
      </c>
      <c r="G12">
        <v>145</v>
      </c>
      <c r="H12">
        <v>6</v>
      </c>
      <c r="I12">
        <v>22</v>
      </c>
      <c r="J12">
        <v>31</v>
      </c>
      <c r="K12">
        <v>41</v>
      </c>
      <c r="M12">
        <v>65</v>
      </c>
      <c r="N12">
        <v>75</v>
      </c>
      <c r="O12">
        <v>10</v>
      </c>
      <c r="P12">
        <v>3</v>
      </c>
      <c r="Q12">
        <v>10</v>
      </c>
      <c r="R12">
        <v>41</v>
      </c>
      <c r="S12">
        <v>10</v>
      </c>
      <c r="T12">
        <v>141</v>
      </c>
      <c r="U12">
        <v>1</v>
      </c>
      <c r="V12">
        <v>41</v>
      </c>
      <c r="W12">
        <v>2.2999999999999998</v>
      </c>
      <c r="X12">
        <v>3.9</v>
      </c>
      <c r="Y12">
        <v>3</v>
      </c>
      <c r="Z12">
        <v>380</v>
      </c>
      <c r="AA12">
        <v>17</v>
      </c>
      <c r="AB12">
        <v>72</v>
      </c>
      <c r="AC12">
        <v>80</v>
      </c>
      <c r="AD12">
        <v>65</v>
      </c>
      <c r="AE12">
        <v>60</v>
      </c>
      <c r="AF12">
        <v>1.1000000000000001</v>
      </c>
    </row>
    <row r="13" spans="1:32" x14ac:dyDescent="0.3">
      <c r="B13" s="5">
        <v>10</v>
      </c>
      <c r="C13">
        <v>4</v>
      </c>
      <c r="E13">
        <v>550</v>
      </c>
      <c r="F13">
        <v>7</v>
      </c>
      <c r="G13">
        <v>135</v>
      </c>
      <c r="H13">
        <v>8</v>
      </c>
      <c r="I13">
        <v>9</v>
      </c>
      <c r="J13">
        <v>25</v>
      </c>
      <c r="K13">
        <v>37</v>
      </c>
      <c r="M13">
        <v>52</v>
      </c>
      <c r="O13">
        <v>11</v>
      </c>
      <c r="P13">
        <v>5</v>
      </c>
      <c r="Q13">
        <v>11</v>
      </c>
      <c r="R13">
        <v>47</v>
      </c>
      <c r="S13">
        <v>11</v>
      </c>
      <c r="T13">
        <v>118</v>
      </c>
      <c r="U13">
        <v>2</v>
      </c>
      <c r="V13">
        <v>32</v>
      </c>
      <c r="W13">
        <v>-0.7</v>
      </c>
      <c r="X13">
        <v>2.8</v>
      </c>
      <c r="Y13">
        <v>5</v>
      </c>
      <c r="Z13">
        <v>270</v>
      </c>
      <c r="AA13">
        <v>22</v>
      </c>
      <c r="AB13">
        <v>75</v>
      </c>
      <c r="AC13">
        <v>82</v>
      </c>
      <c r="AD13">
        <v>70</v>
      </c>
      <c r="AE13">
        <v>65</v>
      </c>
      <c r="AF13">
        <v>0.8</v>
      </c>
    </row>
    <row r="14" spans="1:32" x14ac:dyDescent="0.3">
      <c r="B14" s="5">
        <v>25</v>
      </c>
      <c r="C14">
        <v>2</v>
      </c>
      <c r="E14">
        <v>750</v>
      </c>
      <c r="F14">
        <v>2</v>
      </c>
      <c r="G14">
        <v>130</v>
      </c>
      <c r="H14">
        <v>9</v>
      </c>
      <c r="I14">
        <v>17</v>
      </c>
      <c r="J14">
        <v>27</v>
      </c>
      <c r="K14">
        <v>31</v>
      </c>
      <c r="M14">
        <v>44</v>
      </c>
      <c r="O14">
        <v>12</v>
      </c>
      <c r="P14">
        <v>4</v>
      </c>
      <c r="Q14">
        <v>12</v>
      </c>
      <c r="R14">
        <v>31</v>
      </c>
      <c r="S14">
        <v>12</v>
      </c>
      <c r="T14">
        <v>125</v>
      </c>
      <c r="U14">
        <v>2</v>
      </c>
      <c r="V14">
        <v>28</v>
      </c>
      <c r="W14">
        <v>1.2</v>
      </c>
      <c r="X14">
        <v>4.0999999999999996</v>
      </c>
      <c r="Y14">
        <v>4</v>
      </c>
      <c r="Z14">
        <v>350</v>
      </c>
      <c r="AA14">
        <v>19</v>
      </c>
      <c r="AB14">
        <v>78</v>
      </c>
      <c r="AC14">
        <v>85</v>
      </c>
      <c r="AD14">
        <v>75</v>
      </c>
      <c r="AE14">
        <v>70</v>
      </c>
      <c r="AF14">
        <v>0.5</v>
      </c>
    </row>
    <row r="15" spans="1:32" x14ac:dyDescent="0.3">
      <c r="B15" s="5">
        <v>15</v>
      </c>
      <c r="C15">
        <v>3</v>
      </c>
      <c r="E15">
        <v>500</v>
      </c>
      <c r="F15">
        <v>3</v>
      </c>
      <c r="H15">
        <v>7</v>
      </c>
      <c r="I15">
        <v>11</v>
      </c>
      <c r="J15">
        <v>26</v>
      </c>
      <c r="K15">
        <v>34</v>
      </c>
      <c r="M15">
        <v>38</v>
      </c>
      <c r="O15">
        <v>13</v>
      </c>
      <c r="P15">
        <v>2</v>
      </c>
      <c r="Q15">
        <v>13</v>
      </c>
      <c r="R15">
        <v>39</v>
      </c>
      <c r="S15">
        <v>13</v>
      </c>
      <c r="T15">
        <v>132</v>
      </c>
      <c r="U15">
        <v>2</v>
      </c>
      <c r="V15">
        <v>30</v>
      </c>
      <c r="W15">
        <v>-1.5</v>
      </c>
      <c r="X15">
        <v>2.6</v>
      </c>
      <c r="Y15">
        <v>2</v>
      </c>
      <c r="Z15">
        <v>300</v>
      </c>
      <c r="AA15">
        <v>13</v>
      </c>
      <c r="AB15">
        <v>80</v>
      </c>
      <c r="AC15">
        <v>88</v>
      </c>
      <c r="AD15">
        <v>80</v>
      </c>
      <c r="AE15">
        <v>75</v>
      </c>
      <c r="AF15">
        <v>0.3</v>
      </c>
    </row>
    <row r="16" spans="1:32" x14ac:dyDescent="0.3">
      <c r="B16" s="5">
        <v>20</v>
      </c>
      <c r="C16">
        <v>5</v>
      </c>
      <c r="E16">
        <v>650</v>
      </c>
      <c r="F16">
        <v>4</v>
      </c>
      <c r="H16">
        <v>8</v>
      </c>
      <c r="I16">
        <v>13</v>
      </c>
      <c r="J16">
        <v>23</v>
      </c>
      <c r="K16">
        <v>29</v>
      </c>
      <c r="M16">
        <v>60</v>
      </c>
      <c r="O16">
        <v>14</v>
      </c>
      <c r="P16">
        <v>3</v>
      </c>
      <c r="Q16">
        <v>14</v>
      </c>
      <c r="R16">
        <v>43</v>
      </c>
      <c r="S16">
        <v>14</v>
      </c>
      <c r="T16">
        <v>136</v>
      </c>
      <c r="U16">
        <v>2</v>
      </c>
      <c r="V16">
        <v>34</v>
      </c>
      <c r="W16">
        <v>-0.3</v>
      </c>
      <c r="X16">
        <v>2.4</v>
      </c>
      <c r="Y16">
        <v>3</v>
      </c>
      <c r="Z16">
        <v>330</v>
      </c>
      <c r="AA16">
        <v>16</v>
      </c>
      <c r="AB16">
        <v>82</v>
      </c>
      <c r="AC16">
        <v>90</v>
      </c>
      <c r="AD16">
        <v>85</v>
      </c>
      <c r="AE16">
        <v>80</v>
      </c>
      <c r="AF16">
        <v>0.6</v>
      </c>
    </row>
    <row r="17" spans="2:32" x14ac:dyDescent="0.3">
      <c r="B17" s="5">
        <v>20</v>
      </c>
      <c r="C17">
        <v>2</v>
      </c>
      <c r="E17">
        <v>400</v>
      </c>
      <c r="F17">
        <v>2</v>
      </c>
      <c r="H17">
        <v>7</v>
      </c>
      <c r="I17">
        <v>19</v>
      </c>
      <c r="J17">
        <v>28</v>
      </c>
      <c r="K17">
        <v>36</v>
      </c>
      <c r="M17">
        <v>56</v>
      </c>
      <c r="O17">
        <v>15</v>
      </c>
      <c r="P17">
        <v>4</v>
      </c>
      <c r="Q17">
        <v>15</v>
      </c>
      <c r="R17">
        <v>37</v>
      </c>
      <c r="S17">
        <v>15</v>
      </c>
      <c r="T17">
        <v>128</v>
      </c>
      <c r="U17">
        <v>2</v>
      </c>
      <c r="V17">
        <v>33</v>
      </c>
      <c r="W17">
        <v>2.6</v>
      </c>
      <c r="X17">
        <v>4.7</v>
      </c>
      <c r="Y17">
        <v>4</v>
      </c>
      <c r="Z17">
        <v>370</v>
      </c>
      <c r="AA17">
        <v>21</v>
      </c>
      <c r="AB17">
        <v>85</v>
      </c>
      <c r="AC17">
        <v>92</v>
      </c>
      <c r="AD17">
        <v>90</v>
      </c>
      <c r="AE17">
        <v>85</v>
      </c>
      <c r="AF17">
        <v>1</v>
      </c>
    </row>
    <row r="18" spans="2:32" x14ac:dyDescent="0.3">
      <c r="B18" s="5">
        <v>15</v>
      </c>
      <c r="C18">
        <v>4</v>
      </c>
      <c r="E18">
        <v>600</v>
      </c>
      <c r="F18">
        <v>4</v>
      </c>
      <c r="H18">
        <v>6</v>
      </c>
      <c r="I18">
        <v>23</v>
      </c>
      <c r="J18">
        <v>24</v>
      </c>
      <c r="K18">
        <v>43</v>
      </c>
      <c r="M18">
        <v>40</v>
      </c>
      <c r="O18">
        <v>16</v>
      </c>
      <c r="P18">
        <v>5</v>
      </c>
      <c r="Q18">
        <v>16</v>
      </c>
      <c r="R18">
        <v>30</v>
      </c>
      <c r="S18">
        <v>16</v>
      </c>
      <c r="T18">
        <v>123</v>
      </c>
      <c r="U18">
        <v>2</v>
      </c>
      <c r="V18">
        <v>35</v>
      </c>
      <c r="W18">
        <v>1.1000000000000001</v>
      </c>
      <c r="X18">
        <v>3.3</v>
      </c>
      <c r="Y18">
        <v>5</v>
      </c>
      <c r="Z18">
        <v>310</v>
      </c>
      <c r="AA18">
        <v>22</v>
      </c>
      <c r="AB18">
        <v>88</v>
      </c>
      <c r="AC18">
        <v>95</v>
      </c>
      <c r="AD18">
        <v>95</v>
      </c>
      <c r="AE18">
        <v>90</v>
      </c>
      <c r="AF18">
        <v>0.4</v>
      </c>
    </row>
    <row r="19" spans="2:32" x14ac:dyDescent="0.3">
      <c r="B19" s="5">
        <v>10</v>
      </c>
      <c r="C19">
        <v>2</v>
      </c>
      <c r="E19">
        <v>550</v>
      </c>
      <c r="F19">
        <v>2</v>
      </c>
      <c r="H19">
        <v>8</v>
      </c>
      <c r="I19">
        <v>21</v>
      </c>
      <c r="J19">
        <v>26</v>
      </c>
      <c r="K19">
        <v>39</v>
      </c>
      <c r="M19">
        <v>36</v>
      </c>
      <c r="O19">
        <v>17</v>
      </c>
      <c r="P19">
        <v>3</v>
      </c>
      <c r="Q19">
        <v>17</v>
      </c>
      <c r="R19">
        <v>34</v>
      </c>
      <c r="S19">
        <v>17</v>
      </c>
      <c r="T19">
        <v>132</v>
      </c>
      <c r="U19">
        <v>2</v>
      </c>
      <c r="V19">
        <v>31</v>
      </c>
      <c r="W19">
        <v>-1.7</v>
      </c>
      <c r="X19">
        <v>2.7</v>
      </c>
      <c r="Y19">
        <v>3</v>
      </c>
      <c r="Z19">
        <v>280</v>
      </c>
      <c r="AA19">
        <v>17</v>
      </c>
      <c r="AB19">
        <v>90</v>
      </c>
      <c r="AC19">
        <v>100</v>
      </c>
      <c r="AD19">
        <v>100</v>
      </c>
      <c r="AE19">
        <v>95</v>
      </c>
      <c r="AF19">
        <v>0.5</v>
      </c>
    </row>
    <row r="20" spans="2:32" x14ac:dyDescent="0.3">
      <c r="B20" s="5">
        <v>10</v>
      </c>
      <c r="C20">
        <v>1</v>
      </c>
      <c r="E20">
        <v>700</v>
      </c>
      <c r="F20">
        <v>3</v>
      </c>
      <c r="H20">
        <v>9</v>
      </c>
      <c r="I20">
        <v>16</v>
      </c>
      <c r="J20">
        <v>25</v>
      </c>
      <c r="K20">
        <v>27</v>
      </c>
      <c r="M20">
        <v>49</v>
      </c>
      <c r="O20">
        <v>18</v>
      </c>
      <c r="P20">
        <v>4</v>
      </c>
      <c r="Q20">
        <v>18</v>
      </c>
      <c r="R20">
        <v>39</v>
      </c>
      <c r="S20">
        <v>18</v>
      </c>
      <c r="T20">
        <v>138</v>
      </c>
      <c r="U20">
        <v>2</v>
      </c>
      <c r="V20">
        <v>29</v>
      </c>
      <c r="W20">
        <v>0.9</v>
      </c>
      <c r="X20">
        <v>3</v>
      </c>
      <c r="Y20">
        <v>4</v>
      </c>
      <c r="Z20">
        <v>320</v>
      </c>
      <c r="AA20">
        <v>19</v>
      </c>
      <c r="AB20">
        <v>92</v>
      </c>
      <c r="AC20">
        <v>105</v>
      </c>
      <c r="AD20">
        <v>105</v>
      </c>
      <c r="AE20">
        <v>100</v>
      </c>
      <c r="AF20">
        <v>0.7</v>
      </c>
    </row>
    <row r="21" spans="2:32" x14ac:dyDescent="0.3">
      <c r="B21" s="5">
        <v>20</v>
      </c>
      <c r="C21">
        <v>3</v>
      </c>
      <c r="E21">
        <v>450</v>
      </c>
      <c r="F21">
        <v>5</v>
      </c>
      <c r="H21">
        <v>6</v>
      </c>
      <c r="I21">
        <v>24</v>
      </c>
      <c r="J21">
        <v>27</v>
      </c>
      <c r="K21">
        <v>35</v>
      </c>
      <c r="M21">
        <v>68</v>
      </c>
      <c r="O21">
        <v>19</v>
      </c>
      <c r="P21">
        <v>5</v>
      </c>
      <c r="Q21">
        <v>19</v>
      </c>
      <c r="R21">
        <v>28</v>
      </c>
      <c r="S21">
        <v>19</v>
      </c>
      <c r="T21">
        <v>126</v>
      </c>
      <c r="U21">
        <v>2</v>
      </c>
      <c r="V21">
        <v>36</v>
      </c>
      <c r="W21">
        <v>-1.4</v>
      </c>
      <c r="X21">
        <v>4.3</v>
      </c>
      <c r="Y21">
        <v>5</v>
      </c>
      <c r="Z21">
        <v>350</v>
      </c>
      <c r="AA21">
        <v>22</v>
      </c>
      <c r="AB21">
        <v>95</v>
      </c>
      <c r="AC21">
        <v>110</v>
      </c>
      <c r="AD21">
        <v>110</v>
      </c>
      <c r="AE21">
        <v>105</v>
      </c>
      <c r="AF21">
        <v>0.9</v>
      </c>
    </row>
    <row r="22" spans="2:32" x14ac:dyDescent="0.3">
      <c r="B22" s="5">
        <v>25</v>
      </c>
      <c r="C22">
        <v>5</v>
      </c>
      <c r="E22">
        <v>800</v>
      </c>
      <c r="F22">
        <v>6</v>
      </c>
      <c r="H22">
        <v>7</v>
      </c>
      <c r="I22">
        <v>27</v>
      </c>
      <c r="J22">
        <v>28</v>
      </c>
      <c r="K22">
        <v>31</v>
      </c>
      <c r="M22">
        <v>57</v>
      </c>
      <c r="O22">
        <v>20</v>
      </c>
      <c r="P22">
        <v>3</v>
      </c>
      <c r="Q22">
        <v>20</v>
      </c>
      <c r="R22">
        <v>33</v>
      </c>
      <c r="S22">
        <v>20</v>
      </c>
      <c r="T22">
        <v>129</v>
      </c>
      <c r="U22">
        <v>2</v>
      </c>
      <c r="V22">
        <v>37</v>
      </c>
      <c r="W22">
        <v>0.3</v>
      </c>
      <c r="X22">
        <v>3.7</v>
      </c>
      <c r="Y22">
        <v>3</v>
      </c>
      <c r="Z22">
        <v>290</v>
      </c>
      <c r="AA22">
        <v>18</v>
      </c>
      <c r="AB22">
        <v>100</v>
      </c>
      <c r="AC22">
        <v>115</v>
      </c>
      <c r="AD22">
        <v>115</v>
      </c>
      <c r="AE22">
        <v>110</v>
      </c>
      <c r="AF22">
        <v>1.3</v>
      </c>
    </row>
    <row r="23" spans="2:32" x14ac:dyDescent="0.3">
      <c r="C23">
        <v>6</v>
      </c>
      <c r="E23">
        <v>550</v>
      </c>
      <c r="F23">
        <v>3</v>
      </c>
      <c r="H23">
        <v>8</v>
      </c>
      <c r="I23">
        <v>13</v>
      </c>
      <c r="J23">
        <v>22</v>
      </c>
      <c r="K23">
        <v>39</v>
      </c>
      <c r="M23">
        <v>52</v>
      </c>
      <c r="O23">
        <v>21</v>
      </c>
      <c r="P23">
        <v>4</v>
      </c>
      <c r="Q23">
        <v>21</v>
      </c>
      <c r="R23">
        <v>36</v>
      </c>
      <c r="S23">
        <v>21</v>
      </c>
      <c r="T23">
        <v>136</v>
      </c>
      <c r="U23">
        <v>3</v>
      </c>
      <c r="V23">
        <v>40</v>
      </c>
      <c r="W23">
        <v>1.9</v>
      </c>
      <c r="X23">
        <v>2.2000000000000002</v>
      </c>
      <c r="Y23">
        <v>4</v>
      </c>
      <c r="Z23">
        <v>270</v>
      </c>
      <c r="AA23">
        <v>14</v>
      </c>
      <c r="AB23">
        <v>105</v>
      </c>
      <c r="AC23">
        <v>120</v>
      </c>
      <c r="AD23">
        <v>120</v>
      </c>
      <c r="AE23">
        <v>115</v>
      </c>
      <c r="AF23">
        <v>0.8</v>
      </c>
    </row>
    <row r="24" spans="2:32" x14ac:dyDescent="0.3">
      <c r="C24">
        <v>3</v>
      </c>
      <c r="E24">
        <v>750</v>
      </c>
      <c r="F24">
        <v>2</v>
      </c>
      <c r="H24">
        <v>9</v>
      </c>
      <c r="I24">
        <v>10</v>
      </c>
      <c r="J24">
        <v>23</v>
      </c>
      <c r="K24">
        <v>45</v>
      </c>
      <c r="M24">
        <v>63</v>
      </c>
      <c r="O24">
        <v>22</v>
      </c>
      <c r="P24">
        <v>3</v>
      </c>
      <c r="Q24">
        <v>22</v>
      </c>
      <c r="R24">
        <v>40</v>
      </c>
      <c r="S24">
        <v>22</v>
      </c>
      <c r="T24">
        <v>127</v>
      </c>
      <c r="U24">
        <v>3</v>
      </c>
      <c r="V24">
        <v>39</v>
      </c>
      <c r="W24">
        <v>-1.1000000000000001</v>
      </c>
      <c r="X24">
        <v>3.6</v>
      </c>
      <c r="Y24">
        <v>3</v>
      </c>
      <c r="Z24">
        <v>350</v>
      </c>
      <c r="AA24">
        <v>20</v>
      </c>
      <c r="AB24">
        <v>110</v>
      </c>
      <c r="AC24">
        <v>125</v>
      </c>
      <c r="AD24">
        <v>125</v>
      </c>
      <c r="AE24">
        <v>120</v>
      </c>
      <c r="AF24">
        <v>0.6</v>
      </c>
    </row>
    <row r="25" spans="2:32" x14ac:dyDescent="0.3">
      <c r="C25">
        <v>2</v>
      </c>
      <c r="E25">
        <v>600</v>
      </c>
      <c r="F25">
        <v>1</v>
      </c>
      <c r="H25">
        <v>7</v>
      </c>
      <c r="I25">
        <v>18</v>
      </c>
      <c r="J25">
        <v>20</v>
      </c>
      <c r="K25">
        <v>29</v>
      </c>
      <c r="M25">
        <v>41</v>
      </c>
      <c r="O25">
        <v>23</v>
      </c>
      <c r="P25">
        <v>2</v>
      </c>
      <c r="Q25">
        <v>23</v>
      </c>
      <c r="R25">
        <v>42</v>
      </c>
      <c r="S25">
        <v>23</v>
      </c>
      <c r="T25">
        <v>130</v>
      </c>
      <c r="U25">
        <v>3</v>
      </c>
      <c r="V25">
        <v>42</v>
      </c>
      <c r="W25">
        <v>-0.4</v>
      </c>
      <c r="X25">
        <v>4</v>
      </c>
      <c r="Y25">
        <v>2</v>
      </c>
      <c r="Z25">
        <v>300</v>
      </c>
      <c r="AA25">
        <v>19</v>
      </c>
      <c r="AB25">
        <v>115</v>
      </c>
      <c r="AC25">
        <v>130</v>
      </c>
      <c r="AD25">
        <v>130</v>
      </c>
      <c r="AE25">
        <v>125</v>
      </c>
      <c r="AF25">
        <v>0.4</v>
      </c>
    </row>
    <row r="26" spans="2:32" x14ac:dyDescent="0.3">
      <c r="C26">
        <v>1</v>
      </c>
      <c r="E26">
        <v>400</v>
      </c>
      <c r="F26">
        <v>4</v>
      </c>
      <c r="H26">
        <v>6</v>
      </c>
      <c r="I26">
        <v>16</v>
      </c>
      <c r="J26">
        <v>25</v>
      </c>
      <c r="K26">
        <v>33</v>
      </c>
      <c r="M26">
        <v>48</v>
      </c>
      <c r="O26">
        <v>24</v>
      </c>
      <c r="P26">
        <v>4</v>
      </c>
      <c r="Q26">
        <v>24</v>
      </c>
      <c r="R26">
        <v>29</v>
      </c>
      <c r="S26">
        <v>24</v>
      </c>
      <c r="T26">
        <v>122</v>
      </c>
      <c r="U26">
        <v>3</v>
      </c>
      <c r="V26">
        <v>41</v>
      </c>
      <c r="W26">
        <v>2.2000000000000002</v>
      </c>
      <c r="X26">
        <v>2.7</v>
      </c>
      <c r="Y26">
        <v>4</v>
      </c>
      <c r="Z26">
        <v>330</v>
      </c>
      <c r="AA26">
        <v>17</v>
      </c>
      <c r="AB26">
        <v>120</v>
      </c>
      <c r="AC26">
        <v>135</v>
      </c>
      <c r="AD26">
        <v>135</v>
      </c>
      <c r="AE26">
        <v>130</v>
      </c>
      <c r="AF26">
        <v>0.7</v>
      </c>
    </row>
    <row r="27" spans="2:32" x14ac:dyDescent="0.3">
      <c r="C27">
        <v>4</v>
      </c>
      <c r="E27">
        <v>650</v>
      </c>
      <c r="F27">
        <v>2</v>
      </c>
      <c r="H27">
        <v>7</v>
      </c>
      <c r="I27">
        <v>12</v>
      </c>
      <c r="J27">
        <v>21</v>
      </c>
      <c r="K27">
        <v>37</v>
      </c>
      <c r="M27">
        <v>55</v>
      </c>
      <c r="O27">
        <v>25</v>
      </c>
      <c r="P27">
        <v>5</v>
      </c>
      <c r="Q27">
        <v>25</v>
      </c>
      <c r="R27">
        <v>31</v>
      </c>
      <c r="S27">
        <v>25</v>
      </c>
      <c r="T27">
        <v>125</v>
      </c>
      <c r="U27">
        <v>3</v>
      </c>
      <c r="V27">
        <v>38</v>
      </c>
      <c r="W27">
        <v>-0.9</v>
      </c>
      <c r="X27">
        <v>3.8</v>
      </c>
      <c r="Y27">
        <v>5</v>
      </c>
      <c r="Z27">
        <v>370</v>
      </c>
      <c r="AA27">
        <v>22</v>
      </c>
      <c r="AB27">
        <v>125</v>
      </c>
      <c r="AC27">
        <v>140</v>
      </c>
      <c r="AD27">
        <v>140</v>
      </c>
      <c r="AE27">
        <v>135</v>
      </c>
      <c r="AF27">
        <v>0.9</v>
      </c>
    </row>
    <row r="28" spans="2:32" x14ac:dyDescent="0.3">
      <c r="C28">
        <v>2</v>
      </c>
      <c r="E28">
        <v>550</v>
      </c>
      <c r="F28">
        <v>4</v>
      </c>
      <c r="H28">
        <v>8</v>
      </c>
      <c r="I28">
        <v>14</v>
      </c>
      <c r="J28">
        <v>24</v>
      </c>
      <c r="K28">
        <v>40</v>
      </c>
      <c r="M28">
        <v>42</v>
      </c>
      <c r="O28">
        <v>26</v>
      </c>
      <c r="P28">
        <v>3</v>
      </c>
      <c r="Q28">
        <v>26</v>
      </c>
      <c r="R28">
        <v>45</v>
      </c>
      <c r="S28">
        <v>26</v>
      </c>
      <c r="T28">
        <v>133</v>
      </c>
      <c r="U28">
        <v>3</v>
      </c>
      <c r="V28">
        <v>43</v>
      </c>
      <c r="W28">
        <v>1.6</v>
      </c>
      <c r="X28">
        <v>3.5</v>
      </c>
      <c r="Y28">
        <v>3</v>
      </c>
      <c r="Z28">
        <v>310</v>
      </c>
      <c r="AA28">
        <v>18</v>
      </c>
      <c r="AB28">
        <v>130</v>
      </c>
      <c r="AC28">
        <v>145</v>
      </c>
      <c r="AD28">
        <v>145</v>
      </c>
      <c r="AE28">
        <v>140</v>
      </c>
      <c r="AF28">
        <v>0.5</v>
      </c>
    </row>
    <row r="29" spans="2:32" x14ac:dyDescent="0.3">
      <c r="C29">
        <v>4</v>
      </c>
      <c r="E29">
        <v>800</v>
      </c>
      <c r="F29">
        <v>5</v>
      </c>
      <c r="H29">
        <v>9</v>
      </c>
      <c r="I29">
        <v>19</v>
      </c>
      <c r="J29">
        <v>23</v>
      </c>
      <c r="K29">
        <v>36</v>
      </c>
      <c r="M29">
        <v>39</v>
      </c>
      <c r="O29">
        <v>27</v>
      </c>
      <c r="P29">
        <v>4</v>
      </c>
      <c r="Q29">
        <v>27</v>
      </c>
      <c r="R29">
        <v>38</v>
      </c>
      <c r="S29">
        <v>27</v>
      </c>
      <c r="T29">
        <v>140</v>
      </c>
      <c r="U29">
        <v>3</v>
      </c>
      <c r="V29">
        <v>45</v>
      </c>
      <c r="W29">
        <v>-0.6</v>
      </c>
      <c r="X29">
        <v>3.2</v>
      </c>
      <c r="Y29">
        <v>4</v>
      </c>
      <c r="Z29">
        <v>280</v>
      </c>
      <c r="AA29">
        <v>15</v>
      </c>
      <c r="AB29">
        <v>135</v>
      </c>
      <c r="AC29">
        <v>150</v>
      </c>
      <c r="AD29">
        <v>150</v>
      </c>
      <c r="AE29">
        <v>145</v>
      </c>
      <c r="AF29">
        <v>0.2</v>
      </c>
    </row>
    <row r="30" spans="2:32" x14ac:dyDescent="0.3">
      <c r="C30">
        <v>5</v>
      </c>
      <c r="E30">
        <v>500</v>
      </c>
      <c r="F30">
        <v>3</v>
      </c>
      <c r="H30">
        <v>8</v>
      </c>
      <c r="I30">
        <v>21</v>
      </c>
      <c r="J30">
        <v>22</v>
      </c>
      <c r="K30">
        <v>29</v>
      </c>
      <c r="M30">
        <v>58</v>
      </c>
      <c r="O30">
        <v>28</v>
      </c>
      <c r="P30">
        <v>5</v>
      </c>
      <c r="Q30">
        <v>28</v>
      </c>
      <c r="R30">
        <v>33</v>
      </c>
      <c r="S30">
        <v>28</v>
      </c>
      <c r="T30">
        <v>126</v>
      </c>
      <c r="U30">
        <v>3</v>
      </c>
      <c r="V30">
        <v>44</v>
      </c>
      <c r="W30">
        <v>-1.3</v>
      </c>
      <c r="X30">
        <v>4.4000000000000004</v>
      </c>
      <c r="Y30">
        <v>5</v>
      </c>
      <c r="Z30">
        <v>320</v>
      </c>
      <c r="AA30">
        <v>21</v>
      </c>
      <c r="AB30">
        <v>140</v>
      </c>
      <c r="AC30">
        <v>155</v>
      </c>
      <c r="AD30">
        <v>155</v>
      </c>
      <c r="AE30">
        <v>150</v>
      </c>
      <c r="AF30">
        <v>1</v>
      </c>
    </row>
    <row r="31" spans="2:32" x14ac:dyDescent="0.3">
      <c r="C31">
        <v>3</v>
      </c>
      <c r="E31">
        <v>600</v>
      </c>
      <c r="F31">
        <v>2</v>
      </c>
      <c r="H31">
        <v>7</v>
      </c>
      <c r="I31">
        <v>11</v>
      </c>
      <c r="J31">
        <v>25</v>
      </c>
      <c r="K31">
        <v>31</v>
      </c>
      <c r="M31">
        <v>62</v>
      </c>
      <c r="O31">
        <v>29</v>
      </c>
      <c r="P31">
        <v>4</v>
      </c>
      <c r="Q31">
        <v>29</v>
      </c>
      <c r="R31">
        <v>41</v>
      </c>
      <c r="S31">
        <v>29</v>
      </c>
      <c r="T31">
        <v>133</v>
      </c>
      <c r="U31">
        <v>3</v>
      </c>
      <c r="V31">
        <v>41</v>
      </c>
      <c r="W31">
        <v>2.4</v>
      </c>
      <c r="X31">
        <v>2</v>
      </c>
      <c r="Y31">
        <v>4</v>
      </c>
      <c r="Z31">
        <v>350</v>
      </c>
      <c r="AA31">
        <v>20</v>
      </c>
      <c r="AB31">
        <v>145</v>
      </c>
      <c r="AC31">
        <v>160</v>
      </c>
      <c r="AD31">
        <v>160</v>
      </c>
      <c r="AE31">
        <v>155</v>
      </c>
      <c r="AF31">
        <v>0.8</v>
      </c>
    </row>
    <row r="32" spans="2:32" x14ac:dyDescent="0.3">
      <c r="C32">
        <v>2</v>
      </c>
      <c r="E32">
        <v>700</v>
      </c>
      <c r="F32">
        <v>7</v>
      </c>
      <c r="H32">
        <v>6</v>
      </c>
      <c r="I32">
        <v>17</v>
      </c>
      <c r="J32">
        <v>24</v>
      </c>
      <c r="K32">
        <v>38</v>
      </c>
      <c r="M32">
        <v>49</v>
      </c>
      <c r="O32">
        <v>30</v>
      </c>
      <c r="P32">
        <v>3</v>
      </c>
      <c r="Q32">
        <v>30</v>
      </c>
      <c r="R32">
        <v>35</v>
      </c>
      <c r="S32">
        <v>30</v>
      </c>
      <c r="T32">
        <v>135</v>
      </c>
      <c r="U32">
        <v>3</v>
      </c>
      <c r="V32">
        <v>37</v>
      </c>
      <c r="W32">
        <v>0.7</v>
      </c>
      <c r="X32">
        <v>3.4</v>
      </c>
      <c r="Y32">
        <v>3</v>
      </c>
      <c r="Z32">
        <v>290</v>
      </c>
      <c r="AA32">
        <v>16</v>
      </c>
      <c r="AB32">
        <v>150</v>
      </c>
      <c r="AC32">
        <v>165</v>
      </c>
      <c r="AD32">
        <v>165</v>
      </c>
      <c r="AE32">
        <v>160</v>
      </c>
      <c r="AF32">
        <v>0.3</v>
      </c>
    </row>
    <row r="33" spans="3:32" x14ac:dyDescent="0.3">
      <c r="C33">
        <v>7</v>
      </c>
      <c r="F33">
        <v>2</v>
      </c>
      <c r="H33">
        <v>9</v>
      </c>
      <c r="I33">
        <v>15</v>
      </c>
      <c r="J33">
        <v>18</v>
      </c>
      <c r="K33">
        <v>35</v>
      </c>
      <c r="M33">
        <v>59</v>
      </c>
      <c r="O33">
        <v>31</v>
      </c>
      <c r="P33">
        <v>3</v>
      </c>
      <c r="Q33">
        <v>31</v>
      </c>
      <c r="R33">
        <v>37</v>
      </c>
      <c r="S33">
        <v>31</v>
      </c>
      <c r="T33">
        <v>130</v>
      </c>
      <c r="W33">
        <v>-1.8</v>
      </c>
      <c r="X33">
        <v>3.1</v>
      </c>
      <c r="Y33">
        <v>3</v>
      </c>
      <c r="Z33">
        <v>270</v>
      </c>
      <c r="AA33">
        <v>12</v>
      </c>
      <c r="AB33">
        <v>155</v>
      </c>
      <c r="AC33">
        <v>170</v>
      </c>
      <c r="AD33">
        <v>170</v>
      </c>
      <c r="AE33">
        <v>165</v>
      </c>
      <c r="AF33">
        <v>0.6</v>
      </c>
    </row>
    <row r="34" spans="3:32" x14ac:dyDescent="0.3">
      <c r="C34">
        <v>2</v>
      </c>
      <c r="F34">
        <v>3</v>
      </c>
      <c r="H34">
        <v>8</v>
      </c>
      <c r="I34">
        <v>20</v>
      </c>
      <c r="J34">
        <v>17</v>
      </c>
      <c r="K34">
        <v>44</v>
      </c>
      <c r="M34">
        <v>45</v>
      </c>
      <c r="O34">
        <v>32</v>
      </c>
      <c r="P34">
        <v>4</v>
      </c>
      <c r="Q34">
        <v>32</v>
      </c>
      <c r="R34">
        <v>34</v>
      </c>
      <c r="S34">
        <v>32</v>
      </c>
      <c r="T34">
        <v>134</v>
      </c>
      <c r="W34">
        <v>1.5</v>
      </c>
      <c r="X34">
        <v>2.9</v>
      </c>
      <c r="Y34">
        <v>4</v>
      </c>
      <c r="Z34">
        <v>350</v>
      </c>
      <c r="AA34">
        <v>18</v>
      </c>
      <c r="AB34">
        <v>160</v>
      </c>
      <c r="AC34">
        <v>175</v>
      </c>
      <c r="AD34">
        <v>175</v>
      </c>
      <c r="AE34">
        <v>170</v>
      </c>
      <c r="AF34">
        <v>0.4</v>
      </c>
    </row>
    <row r="35" spans="3:32" x14ac:dyDescent="0.3">
      <c r="C35">
        <v>3</v>
      </c>
      <c r="F35">
        <v>4</v>
      </c>
      <c r="H35">
        <v>7</v>
      </c>
      <c r="I35">
        <v>26</v>
      </c>
      <c r="J35">
        <v>19</v>
      </c>
      <c r="K35">
        <v>32</v>
      </c>
      <c r="M35">
        <v>47</v>
      </c>
      <c r="O35">
        <v>33</v>
      </c>
      <c r="P35">
        <v>5</v>
      </c>
      <c r="Q35">
        <v>33</v>
      </c>
      <c r="R35">
        <v>46</v>
      </c>
      <c r="S35">
        <v>33</v>
      </c>
      <c r="T35">
        <v>141</v>
      </c>
      <c r="W35">
        <v>-0.2</v>
      </c>
      <c r="X35">
        <v>4.5999999999999996</v>
      </c>
      <c r="Y35">
        <v>5</v>
      </c>
      <c r="Z35">
        <v>300</v>
      </c>
      <c r="AA35">
        <v>15</v>
      </c>
      <c r="AB35">
        <v>165</v>
      </c>
      <c r="AC35">
        <v>180</v>
      </c>
      <c r="AD35">
        <v>180</v>
      </c>
      <c r="AE35">
        <v>175</v>
      </c>
      <c r="AF35">
        <v>0.7</v>
      </c>
    </row>
    <row r="36" spans="3:32" x14ac:dyDescent="0.3">
      <c r="C36">
        <v>4</v>
      </c>
      <c r="F36">
        <v>5</v>
      </c>
      <c r="H36">
        <v>6</v>
      </c>
      <c r="I36">
        <v>13</v>
      </c>
      <c r="J36">
        <v>20</v>
      </c>
      <c r="K36">
        <v>39</v>
      </c>
      <c r="M36">
        <v>51</v>
      </c>
      <c r="O36">
        <v>34</v>
      </c>
      <c r="P36">
        <v>2</v>
      </c>
      <c r="Q36">
        <v>34</v>
      </c>
      <c r="R36">
        <v>30</v>
      </c>
      <c r="S36">
        <v>34</v>
      </c>
      <c r="T36">
        <v>119</v>
      </c>
      <c r="W36">
        <v>-2.1</v>
      </c>
      <c r="X36">
        <v>3.3</v>
      </c>
      <c r="Y36">
        <v>2</v>
      </c>
      <c r="Z36">
        <v>330</v>
      </c>
      <c r="AA36">
        <v>22</v>
      </c>
      <c r="AB36">
        <v>170</v>
      </c>
      <c r="AC36">
        <v>185</v>
      </c>
      <c r="AD36">
        <v>185</v>
      </c>
      <c r="AE36">
        <v>180</v>
      </c>
      <c r="AF36">
        <v>0.9</v>
      </c>
    </row>
    <row r="37" spans="3:32" x14ac:dyDescent="0.3">
      <c r="C37">
        <v>5</v>
      </c>
      <c r="F37">
        <v>1</v>
      </c>
      <c r="H37">
        <v>8</v>
      </c>
      <c r="I37">
        <v>12</v>
      </c>
      <c r="J37">
        <v>21</v>
      </c>
      <c r="K37">
        <v>36</v>
      </c>
      <c r="M37">
        <v>65</v>
      </c>
      <c r="O37">
        <v>35</v>
      </c>
      <c r="P37">
        <v>3</v>
      </c>
      <c r="Q37">
        <v>35</v>
      </c>
      <c r="R37">
        <v>39</v>
      </c>
      <c r="S37">
        <v>35</v>
      </c>
      <c r="T37">
        <v>125</v>
      </c>
      <c r="W37">
        <v>2.8</v>
      </c>
      <c r="X37">
        <v>2.5</v>
      </c>
      <c r="Y37">
        <v>3</v>
      </c>
      <c r="Z37">
        <v>370</v>
      </c>
      <c r="AA37">
        <v>20</v>
      </c>
      <c r="AB37">
        <v>175</v>
      </c>
      <c r="AC37">
        <v>190</v>
      </c>
      <c r="AD37">
        <v>190</v>
      </c>
      <c r="AE37">
        <v>185</v>
      </c>
      <c r="AF37">
        <v>1.2</v>
      </c>
    </row>
    <row r="38" spans="3:32" x14ac:dyDescent="0.3">
      <c r="C38">
        <v>1</v>
      </c>
      <c r="F38">
        <v>6</v>
      </c>
      <c r="H38">
        <v>9</v>
      </c>
      <c r="I38">
        <v>14</v>
      </c>
      <c r="J38">
        <v>18</v>
      </c>
      <c r="K38">
        <v>30</v>
      </c>
      <c r="M38">
        <v>41</v>
      </c>
      <c r="O38">
        <v>36</v>
      </c>
      <c r="P38">
        <v>4</v>
      </c>
      <c r="Q38">
        <v>36</v>
      </c>
      <c r="R38">
        <v>43</v>
      </c>
      <c r="S38">
        <v>36</v>
      </c>
      <c r="T38">
        <v>131</v>
      </c>
      <c r="W38">
        <v>0.8</v>
      </c>
      <c r="X38">
        <v>4.9000000000000004</v>
      </c>
      <c r="Y38">
        <v>4</v>
      </c>
      <c r="Z38">
        <v>310</v>
      </c>
      <c r="AA38">
        <v>14</v>
      </c>
      <c r="AB38">
        <v>180</v>
      </c>
      <c r="AC38">
        <v>195</v>
      </c>
      <c r="AD38">
        <v>195</v>
      </c>
      <c r="AE38">
        <v>190</v>
      </c>
      <c r="AF38">
        <v>0.8</v>
      </c>
    </row>
    <row r="39" spans="3:32" x14ac:dyDescent="0.3">
      <c r="C39">
        <v>6</v>
      </c>
      <c r="F39">
        <v>2</v>
      </c>
      <c r="H39">
        <v>7</v>
      </c>
      <c r="I39">
        <v>22</v>
      </c>
      <c r="J39">
        <v>19</v>
      </c>
      <c r="K39">
        <v>33</v>
      </c>
      <c r="M39">
        <v>48</v>
      </c>
      <c r="O39">
        <v>37</v>
      </c>
      <c r="P39">
        <v>4</v>
      </c>
      <c r="Q39">
        <v>37</v>
      </c>
      <c r="R39">
        <v>28</v>
      </c>
      <c r="S39">
        <v>37</v>
      </c>
      <c r="T39">
        <v>136</v>
      </c>
      <c r="W39">
        <v>-1.6</v>
      </c>
      <c r="X39">
        <v>2.8</v>
      </c>
      <c r="Y39">
        <v>4</v>
      </c>
      <c r="Z39">
        <v>280</v>
      </c>
      <c r="AA39">
        <v>16</v>
      </c>
      <c r="AB39">
        <v>185</v>
      </c>
      <c r="AC39">
        <v>200</v>
      </c>
      <c r="AD39">
        <v>200</v>
      </c>
      <c r="AE39">
        <v>195</v>
      </c>
      <c r="AF39">
        <v>0.3</v>
      </c>
    </row>
    <row r="40" spans="3:32" x14ac:dyDescent="0.3">
      <c r="C40">
        <v>2</v>
      </c>
      <c r="F40">
        <v>4</v>
      </c>
      <c r="H40">
        <v>8</v>
      </c>
      <c r="I40">
        <v>19</v>
      </c>
      <c r="J40">
        <v>17</v>
      </c>
      <c r="K40">
        <v>28</v>
      </c>
      <c r="M40">
        <v>55</v>
      </c>
      <c r="O40">
        <v>38</v>
      </c>
      <c r="P40">
        <v>3</v>
      </c>
      <c r="Q40">
        <v>38</v>
      </c>
      <c r="R40">
        <v>32</v>
      </c>
      <c r="S40">
        <v>38</v>
      </c>
      <c r="T40">
        <v>128</v>
      </c>
      <c r="W40">
        <v>1.4</v>
      </c>
      <c r="X40">
        <v>3</v>
      </c>
      <c r="Y40">
        <v>3</v>
      </c>
      <c r="Z40">
        <v>320</v>
      </c>
      <c r="AA40">
        <v>21</v>
      </c>
      <c r="AB40">
        <v>190</v>
      </c>
      <c r="AC40">
        <v>205</v>
      </c>
      <c r="AD40">
        <v>205</v>
      </c>
      <c r="AE40">
        <v>200</v>
      </c>
      <c r="AF40">
        <v>0.6</v>
      </c>
    </row>
    <row r="41" spans="3:32" x14ac:dyDescent="0.3">
      <c r="C41">
        <v>4</v>
      </c>
      <c r="F41">
        <v>3</v>
      </c>
      <c r="H41">
        <v>7</v>
      </c>
      <c r="I41">
        <v>16</v>
      </c>
      <c r="J41">
        <v>20</v>
      </c>
      <c r="K41">
        <v>41</v>
      </c>
      <c r="M41">
        <v>42</v>
      </c>
      <c r="O41">
        <v>39</v>
      </c>
      <c r="P41">
        <v>5</v>
      </c>
      <c r="Q41">
        <v>39</v>
      </c>
      <c r="R41">
        <v>36</v>
      </c>
      <c r="S41">
        <v>39</v>
      </c>
      <c r="T41">
        <v>124</v>
      </c>
      <c r="W41">
        <v>-0.1</v>
      </c>
      <c r="X41">
        <v>4.2</v>
      </c>
      <c r="Y41">
        <v>5</v>
      </c>
      <c r="Z41">
        <v>350</v>
      </c>
      <c r="AA41">
        <v>19</v>
      </c>
      <c r="AB41">
        <v>195</v>
      </c>
      <c r="AC41">
        <v>210</v>
      </c>
      <c r="AD41">
        <v>210</v>
      </c>
      <c r="AE41">
        <v>205</v>
      </c>
      <c r="AF41">
        <v>0.5</v>
      </c>
    </row>
    <row r="42" spans="3:32" x14ac:dyDescent="0.3">
      <c r="C42">
        <v>3</v>
      </c>
      <c r="F42">
        <v>5</v>
      </c>
      <c r="H42">
        <v>6</v>
      </c>
      <c r="I42">
        <v>11</v>
      </c>
      <c r="J42">
        <v>19</v>
      </c>
      <c r="K42">
        <v>35</v>
      </c>
      <c r="M42">
        <v>39</v>
      </c>
      <c r="O42">
        <v>40</v>
      </c>
      <c r="P42">
        <v>4</v>
      </c>
      <c r="Q42">
        <v>40</v>
      </c>
      <c r="R42">
        <v>29</v>
      </c>
      <c r="S42">
        <v>40</v>
      </c>
      <c r="T42">
        <v>132</v>
      </c>
      <c r="W42">
        <v>2.5</v>
      </c>
      <c r="X42">
        <v>3.9</v>
      </c>
      <c r="Y42">
        <v>4</v>
      </c>
      <c r="Z42">
        <v>290</v>
      </c>
      <c r="AA42">
        <v>17</v>
      </c>
      <c r="AB42">
        <v>200</v>
      </c>
      <c r="AC42">
        <v>215</v>
      </c>
      <c r="AD42">
        <v>215</v>
      </c>
      <c r="AE42">
        <v>210</v>
      </c>
      <c r="AF42">
        <v>0.4</v>
      </c>
    </row>
    <row r="43" spans="3:32" x14ac:dyDescent="0.3">
      <c r="C43">
        <v>5</v>
      </c>
      <c r="F43">
        <v>3</v>
      </c>
      <c r="H43">
        <v>9</v>
      </c>
      <c r="I43">
        <v>25</v>
      </c>
      <c r="J43">
        <v>35</v>
      </c>
      <c r="K43">
        <v>31</v>
      </c>
      <c r="M43">
        <v>58</v>
      </c>
      <c r="O43">
        <v>41</v>
      </c>
      <c r="P43">
        <v>3</v>
      </c>
      <c r="Q43">
        <v>41</v>
      </c>
      <c r="R43">
        <v>31</v>
      </c>
      <c r="S43">
        <v>41</v>
      </c>
      <c r="T43">
        <v>136</v>
      </c>
      <c r="W43">
        <v>-1</v>
      </c>
      <c r="X43">
        <v>2.8</v>
      </c>
      <c r="Y43">
        <v>3</v>
      </c>
      <c r="Z43">
        <v>270</v>
      </c>
      <c r="AA43">
        <v>22</v>
      </c>
      <c r="AB43">
        <v>205</v>
      </c>
      <c r="AC43">
        <v>220</v>
      </c>
      <c r="AD43">
        <v>220</v>
      </c>
      <c r="AE43">
        <v>215</v>
      </c>
      <c r="AF43">
        <v>0.7</v>
      </c>
    </row>
    <row r="44" spans="3:32" x14ac:dyDescent="0.3">
      <c r="C44">
        <v>3</v>
      </c>
      <c r="F44">
        <v>2</v>
      </c>
      <c r="H44">
        <v>8</v>
      </c>
      <c r="I44">
        <v>18</v>
      </c>
      <c r="J44">
        <v>36</v>
      </c>
      <c r="K44">
        <v>37</v>
      </c>
      <c r="M44">
        <v>62</v>
      </c>
      <c r="O44">
        <v>42</v>
      </c>
      <c r="P44">
        <v>4</v>
      </c>
      <c r="Q44">
        <v>42</v>
      </c>
      <c r="R44">
        <v>37</v>
      </c>
      <c r="S44">
        <v>42</v>
      </c>
      <c r="T44">
        <v>127</v>
      </c>
      <c r="W44">
        <v>1.7</v>
      </c>
      <c r="X44">
        <v>4.0999999999999996</v>
      </c>
      <c r="Y44">
        <v>4</v>
      </c>
      <c r="Z44">
        <v>350</v>
      </c>
      <c r="AA44">
        <v>19</v>
      </c>
      <c r="AB44">
        <v>210</v>
      </c>
      <c r="AC44">
        <v>225</v>
      </c>
      <c r="AD44">
        <v>225</v>
      </c>
      <c r="AE44">
        <v>220</v>
      </c>
      <c r="AF44">
        <v>0.9</v>
      </c>
    </row>
    <row r="45" spans="3:32" x14ac:dyDescent="0.3">
      <c r="C45">
        <v>2</v>
      </c>
      <c r="F45">
        <v>4</v>
      </c>
      <c r="H45">
        <v>7</v>
      </c>
      <c r="I45">
        <v>16</v>
      </c>
      <c r="J45">
        <v>34</v>
      </c>
      <c r="K45">
        <v>42</v>
      </c>
      <c r="M45">
        <v>49</v>
      </c>
      <c r="O45">
        <v>43</v>
      </c>
      <c r="P45">
        <v>5</v>
      </c>
      <c r="Q45">
        <v>43</v>
      </c>
      <c r="R45">
        <v>40</v>
      </c>
      <c r="S45">
        <v>43</v>
      </c>
      <c r="T45">
        <v>130</v>
      </c>
      <c r="W45">
        <v>-0.9</v>
      </c>
      <c r="X45">
        <v>2.6</v>
      </c>
      <c r="Y45">
        <v>5</v>
      </c>
      <c r="Z45">
        <v>300</v>
      </c>
      <c r="AA45">
        <v>13</v>
      </c>
      <c r="AB45">
        <v>215</v>
      </c>
      <c r="AC45">
        <v>230</v>
      </c>
      <c r="AD45">
        <v>230</v>
      </c>
      <c r="AE45">
        <v>225</v>
      </c>
      <c r="AF45">
        <v>1.1000000000000001</v>
      </c>
    </row>
    <row r="46" spans="3:32" x14ac:dyDescent="0.3">
      <c r="C46">
        <v>4</v>
      </c>
      <c r="F46">
        <v>2</v>
      </c>
      <c r="H46">
        <v>6</v>
      </c>
      <c r="I46">
        <v>13</v>
      </c>
      <c r="J46">
        <v>35</v>
      </c>
      <c r="K46">
        <v>29</v>
      </c>
      <c r="M46">
        <v>59</v>
      </c>
      <c r="O46">
        <v>44</v>
      </c>
      <c r="P46">
        <v>4</v>
      </c>
      <c r="Q46">
        <v>44</v>
      </c>
      <c r="R46">
        <v>42</v>
      </c>
      <c r="S46">
        <v>44</v>
      </c>
      <c r="T46">
        <v>122</v>
      </c>
      <c r="W46">
        <v>-2</v>
      </c>
      <c r="X46">
        <v>2.4</v>
      </c>
      <c r="Y46">
        <v>4</v>
      </c>
      <c r="Z46">
        <v>330</v>
      </c>
      <c r="AA46">
        <v>16</v>
      </c>
      <c r="AB46">
        <v>220</v>
      </c>
      <c r="AC46">
        <v>235</v>
      </c>
      <c r="AD46">
        <v>235</v>
      </c>
      <c r="AE46">
        <v>230</v>
      </c>
      <c r="AF46">
        <v>0.3</v>
      </c>
    </row>
    <row r="47" spans="3:32" x14ac:dyDescent="0.3">
      <c r="C47">
        <v>2</v>
      </c>
      <c r="F47">
        <v>6</v>
      </c>
      <c r="H47">
        <v>7</v>
      </c>
      <c r="I47">
        <v>21</v>
      </c>
      <c r="J47">
        <v>33</v>
      </c>
      <c r="K47">
        <v>34</v>
      </c>
      <c r="M47">
        <v>45</v>
      </c>
      <c r="O47">
        <v>45</v>
      </c>
      <c r="P47">
        <v>2</v>
      </c>
      <c r="Q47">
        <v>45</v>
      </c>
      <c r="R47">
        <v>33</v>
      </c>
      <c r="S47">
        <v>45</v>
      </c>
      <c r="T47">
        <v>125</v>
      </c>
      <c r="W47">
        <v>2.7</v>
      </c>
      <c r="X47">
        <v>4.7</v>
      </c>
      <c r="Y47">
        <v>2</v>
      </c>
      <c r="Z47">
        <v>370</v>
      </c>
      <c r="AA47">
        <v>21</v>
      </c>
      <c r="AB47">
        <v>225</v>
      </c>
      <c r="AC47">
        <v>240</v>
      </c>
      <c r="AD47">
        <v>240</v>
      </c>
      <c r="AE47">
        <v>235</v>
      </c>
      <c r="AF47">
        <v>1.4</v>
      </c>
    </row>
    <row r="48" spans="3:32" x14ac:dyDescent="0.3">
      <c r="C48">
        <v>6</v>
      </c>
      <c r="F48">
        <v>3</v>
      </c>
      <c r="H48">
        <v>8</v>
      </c>
      <c r="I48">
        <v>20</v>
      </c>
      <c r="J48">
        <v>34</v>
      </c>
      <c r="K48">
        <v>40</v>
      </c>
      <c r="M48">
        <v>47</v>
      </c>
      <c r="O48">
        <v>46</v>
      </c>
      <c r="P48">
        <v>3</v>
      </c>
      <c r="Q48">
        <v>46</v>
      </c>
      <c r="R48">
        <v>39</v>
      </c>
      <c r="S48">
        <v>46</v>
      </c>
      <c r="T48">
        <v>133</v>
      </c>
      <c r="W48">
        <v>0.6</v>
      </c>
      <c r="X48">
        <v>3.3</v>
      </c>
      <c r="Y48">
        <v>3</v>
      </c>
      <c r="Z48">
        <v>310</v>
      </c>
      <c r="AA48">
        <v>22</v>
      </c>
      <c r="AB48">
        <v>230</v>
      </c>
      <c r="AC48">
        <v>245</v>
      </c>
      <c r="AD48">
        <v>245</v>
      </c>
      <c r="AE48">
        <v>240</v>
      </c>
      <c r="AF48">
        <v>0</v>
      </c>
    </row>
    <row r="49" spans="3:32" x14ac:dyDescent="0.3">
      <c r="C49">
        <v>3</v>
      </c>
      <c r="F49">
        <v>2</v>
      </c>
      <c r="H49">
        <v>9</v>
      </c>
      <c r="I49">
        <v>15</v>
      </c>
      <c r="J49">
        <v>32</v>
      </c>
      <c r="K49">
        <v>31</v>
      </c>
      <c r="M49">
        <v>51</v>
      </c>
      <c r="O49">
        <v>47</v>
      </c>
      <c r="P49">
        <v>4</v>
      </c>
      <c r="Q49">
        <v>47</v>
      </c>
      <c r="R49">
        <v>28</v>
      </c>
      <c r="S49">
        <v>47</v>
      </c>
      <c r="T49">
        <v>140</v>
      </c>
      <c r="W49">
        <v>-1.4</v>
      </c>
      <c r="X49">
        <v>2.7</v>
      </c>
      <c r="Y49">
        <v>4</v>
      </c>
      <c r="Z49">
        <v>280</v>
      </c>
      <c r="AA49">
        <v>17</v>
      </c>
      <c r="AB49">
        <v>235</v>
      </c>
      <c r="AC49">
        <v>250</v>
      </c>
      <c r="AD49">
        <v>250</v>
      </c>
      <c r="AE49">
        <v>245</v>
      </c>
      <c r="AF49">
        <v>9</v>
      </c>
    </row>
    <row r="50" spans="3:32" x14ac:dyDescent="0.3">
      <c r="C50">
        <v>2</v>
      </c>
      <c r="F50">
        <v>4</v>
      </c>
      <c r="H50">
        <v>8</v>
      </c>
      <c r="I50">
        <v>12</v>
      </c>
      <c r="J50">
        <v>33</v>
      </c>
      <c r="K50">
        <v>33</v>
      </c>
      <c r="M50">
        <v>65</v>
      </c>
      <c r="O50">
        <v>48</v>
      </c>
      <c r="P50">
        <v>5</v>
      </c>
      <c r="Q50">
        <v>48</v>
      </c>
      <c r="R50">
        <v>35</v>
      </c>
      <c r="S50">
        <v>48</v>
      </c>
      <c r="T50">
        <v>126</v>
      </c>
      <c r="W50">
        <v>1.1000000000000001</v>
      </c>
      <c r="X50">
        <v>3</v>
      </c>
      <c r="Y50">
        <v>5</v>
      </c>
      <c r="Z50">
        <v>320</v>
      </c>
      <c r="AA50">
        <v>19</v>
      </c>
      <c r="AB50">
        <v>240</v>
      </c>
      <c r="AC50">
        <v>255</v>
      </c>
      <c r="AD50">
        <v>255</v>
      </c>
      <c r="AE50">
        <v>250</v>
      </c>
      <c r="AF50">
        <v>0.6</v>
      </c>
    </row>
    <row r="51" spans="3:32" x14ac:dyDescent="0.3">
      <c r="C51">
        <v>4</v>
      </c>
      <c r="F51">
        <v>5</v>
      </c>
      <c r="H51">
        <v>7</v>
      </c>
      <c r="I51">
        <v>19</v>
      </c>
      <c r="J51">
        <v>36</v>
      </c>
      <c r="K51">
        <v>38</v>
      </c>
      <c r="M51">
        <v>43</v>
      </c>
      <c r="O51">
        <v>49</v>
      </c>
      <c r="P51">
        <v>3</v>
      </c>
      <c r="Q51">
        <v>49</v>
      </c>
      <c r="R51">
        <v>38</v>
      </c>
      <c r="S51">
        <v>49</v>
      </c>
      <c r="T51">
        <v>133</v>
      </c>
      <c r="W51">
        <v>-0.3</v>
      </c>
      <c r="X51">
        <v>4.3</v>
      </c>
      <c r="Y51">
        <v>3</v>
      </c>
      <c r="Z51">
        <v>350</v>
      </c>
      <c r="AA51">
        <v>22</v>
      </c>
      <c r="AB51">
        <v>245</v>
      </c>
      <c r="AC51">
        <v>260</v>
      </c>
      <c r="AD51">
        <v>260</v>
      </c>
      <c r="AE51">
        <v>255</v>
      </c>
      <c r="AF51">
        <v>0.2</v>
      </c>
    </row>
    <row r="52" spans="3:32" x14ac:dyDescent="0.3">
      <c r="C52">
        <v>5</v>
      </c>
      <c r="F52">
        <v>3</v>
      </c>
      <c r="H52">
        <v>6</v>
      </c>
      <c r="I52">
        <v>17</v>
      </c>
      <c r="J52">
        <v>34</v>
      </c>
      <c r="K52">
        <v>36</v>
      </c>
      <c r="M52">
        <v>58</v>
      </c>
      <c r="O52">
        <v>50</v>
      </c>
      <c r="P52">
        <v>4</v>
      </c>
      <c r="Q52">
        <v>50</v>
      </c>
      <c r="R52">
        <v>43</v>
      </c>
      <c r="S52">
        <v>50</v>
      </c>
      <c r="T52">
        <v>135</v>
      </c>
      <c r="W52">
        <v>2</v>
      </c>
      <c r="X52">
        <v>3.7</v>
      </c>
      <c r="Y52">
        <v>4</v>
      </c>
      <c r="Z52">
        <v>290</v>
      </c>
      <c r="AA52">
        <v>18</v>
      </c>
      <c r="AB52">
        <v>250</v>
      </c>
      <c r="AC52">
        <v>265</v>
      </c>
      <c r="AD52">
        <v>265</v>
      </c>
      <c r="AE52">
        <v>260</v>
      </c>
      <c r="AF52">
        <v>1.5</v>
      </c>
    </row>
    <row r="53" spans="3:32" x14ac:dyDescent="0.3">
      <c r="I53">
        <v>14</v>
      </c>
      <c r="K53">
        <v>39</v>
      </c>
      <c r="O53">
        <v>51</v>
      </c>
      <c r="P53">
        <v>5</v>
      </c>
      <c r="S53">
        <v>51</v>
      </c>
      <c r="T53">
        <v>130</v>
      </c>
      <c r="X53">
        <v>2.2000000000000002</v>
      </c>
      <c r="Y53">
        <v>5</v>
      </c>
      <c r="Z53">
        <v>270</v>
      </c>
      <c r="AA53">
        <v>14</v>
      </c>
      <c r="AB53">
        <v>255</v>
      </c>
      <c r="AC53">
        <v>270</v>
      </c>
      <c r="AD53">
        <v>270</v>
      </c>
      <c r="AE53">
        <v>265</v>
      </c>
      <c r="AF53">
        <v>1</v>
      </c>
    </row>
    <row r="54" spans="3:32" x14ac:dyDescent="0.3">
      <c r="I54">
        <v>16</v>
      </c>
      <c r="K54">
        <v>27</v>
      </c>
      <c r="O54">
        <v>52</v>
      </c>
      <c r="P54">
        <v>4</v>
      </c>
      <c r="S54">
        <v>52</v>
      </c>
      <c r="T54">
        <v>134</v>
      </c>
      <c r="X54">
        <v>3.6</v>
      </c>
      <c r="Y54">
        <v>4</v>
      </c>
      <c r="Z54">
        <v>350</v>
      </c>
      <c r="AA54">
        <v>20</v>
      </c>
      <c r="AB54">
        <v>260</v>
      </c>
      <c r="AC54">
        <v>275</v>
      </c>
      <c r="AD54">
        <v>275</v>
      </c>
      <c r="AE54">
        <v>270</v>
      </c>
      <c r="AF54">
        <v>0.6</v>
      </c>
    </row>
    <row r="55" spans="3:32" x14ac:dyDescent="0.3">
      <c r="I55">
        <v>23</v>
      </c>
      <c r="K55">
        <v>35</v>
      </c>
      <c r="O55">
        <v>53</v>
      </c>
      <c r="P55">
        <v>3</v>
      </c>
      <c r="S55">
        <v>53</v>
      </c>
      <c r="T55">
        <v>141</v>
      </c>
      <c r="X55">
        <v>4</v>
      </c>
      <c r="Y55">
        <v>3</v>
      </c>
      <c r="Z55">
        <v>300</v>
      </c>
      <c r="AA55">
        <v>19</v>
      </c>
      <c r="AB55">
        <v>265</v>
      </c>
      <c r="AC55">
        <v>280</v>
      </c>
      <c r="AD55">
        <v>280</v>
      </c>
      <c r="AE55">
        <v>275</v>
      </c>
      <c r="AF55">
        <v>0.4</v>
      </c>
    </row>
    <row r="56" spans="3:32" x14ac:dyDescent="0.3">
      <c r="I56">
        <v>18</v>
      </c>
      <c r="K56">
        <v>30</v>
      </c>
      <c r="O56">
        <v>54</v>
      </c>
      <c r="P56">
        <v>4</v>
      </c>
      <c r="S56">
        <v>54</v>
      </c>
      <c r="T56">
        <v>119</v>
      </c>
      <c r="X56">
        <v>2.7</v>
      </c>
      <c r="Y56">
        <v>4</v>
      </c>
      <c r="Z56">
        <v>330</v>
      </c>
      <c r="AA56">
        <v>17</v>
      </c>
      <c r="AB56">
        <v>270</v>
      </c>
      <c r="AC56">
        <v>285</v>
      </c>
      <c r="AD56">
        <v>285</v>
      </c>
      <c r="AE56">
        <v>280</v>
      </c>
      <c r="AF56">
        <v>0.7</v>
      </c>
    </row>
    <row r="57" spans="3:32" x14ac:dyDescent="0.3">
      <c r="I57">
        <v>15</v>
      </c>
      <c r="K57">
        <v>43</v>
      </c>
      <c r="O57">
        <v>55</v>
      </c>
      <c r="P57">
        <v>5</v>
      </c>
      <c r="S57">
        <v>55</v>
      </c>
      <c r="T57">
        <v>125</v>
      </c>
      <c r="X57">
        <v>3.8</v>
      </c>
      <c r="Y57">
        <v>5</v>
      </c>
      <c r="Z57">
        <v>370</v>
      </c>
      <c r="AA57">
        <v>22</v>
      </c>
      <c r="AB57">
        <v>275</v>
      </c>
      <c r="AC57">
        <v>290</v>
      </c>
      <c r="AD57">
        <v>290</v>
      </c>
      <c r="AE57">
        <v>285</v>
      </c>
      <c r="AF57">
        <v>1</v>
      </c>
    </row>
    <row r="58" spans="3:32" x14ac:dyDescent="0.3">
      <c r="I58">
        <v>11</v>
      </c>
      <c r="K58">
        <v>29</v>
      </c>
      <c r="O58">
        <v>56</v>
      </c>
      <c r="P58">
        <v>3</v>
      </c>
      <c r="S58">
        <v>56</v>
      </c>
      <c r="T58">
        <v>131</v>
      </c>
      <c r="X58">
        <v>3.5</v>
      </c>
      <c r="Y58">
        <v>3</v>
      </c>
      <c r="Z58">
        <v>310</v>
      </c>
      <c r="AA58">
        <v>18</v>
      </c>
      <c r="AB58">
        <v>280</v>
      </c>
      <c r="AC58">
        <v>295</v>
      </c>
      <c r="AD58">
        <v>295</v>
      </c>
      <c r="AE58">
        <v>290</v>
      </c>
      <c r="AF58">
        <v>0.8</v>
      </c>
    </row>
    <row r="59" spans="3:32" x14ac:dyDescent="0.3">
      <c r="I59">
        <v>19</v>
      </c>
      <c r="K59">
        <v>32</v>
      </c>
      <c r="O59">
        <v>57</v>
      </c>
      <c r="P59">
        <v>4</v>
      </c>
      <c r="S59">
        <v>57</v>
      </c>
      <c r="T59">
        <v>136</v>
      </c>
      <c r="X59">
        <v>3.2</v>
      </c>
      <c r="Y59">
        <v>4</v>
      </c>
      <c r="Z59">
        <v>280</v>
      </c>
      <c r="AA59">
        <v>15</v>
      </c>
      <c r="AB59">
        <v>285</v>
      </c>
      <c r="AC59">
        <v>300</v>
      </c>
      <c r="AD59">
        <v>300</v>
      </c>
      <c r="AE59">
        <v>295</v>
      </c>
      <c r="AF59">
        <v>0.3</v>
      </c>
    </row>
    <row r="60" spans="3:32" x14ac:dyDescent="0.3">
      <c r="I60">
        <v>22</v>
      </c>
      <c r="K60">
        <v>36</v>
      </c>
      <c r="O60">
        <v>58</v>
      </c>
      <c r="P60">
        <v>5</v>
      </c>
      <c r="S60">
        <v>58</v>
      </c>
      <c r="T60">
        <v>128</v>
      </c>
      <c r="X60">
        <v>4.4000000000000004</v>
      </c>
      <c r="Y60">
        <v>5</v>
      </c>
      <c r="Z60">
        <v>320</v>
      </c>
      <c r="AA60">
        <v>21</v>
      </c>
      <c r="AB60">
        <v>290</v>
      </c>
      <c r="AC60">
        <v>305</v>
      </c>
      <c r="AD60">
        <v>305</v>
      </c>
      <c r="AE60">
        <v>300</v>
      </c>
      <c r="AF60">
        <v>0.5</v>
      </c>
    </row>
    <row r="61" spans="3:32" x14ac:dyDescent="0.3">
      <c r="I61">
        <v>17</v>
      </c>
      <c r="K61">
        <v>31</v>
      </c>
      <c r="O61">
        <v>59</v>
      </c>
      <c r="P61">
        <v>4</v>
      </c>
      <c r="S61">
        <v>59</v>
      </c>
      <c r="T61">
        <v>124</v>
      </c>
      <c r="X61">
        <v>2</v>
      </c>
      <c r="Y61">
        <v>4</v>
      </c>
      <c r="Z61">
        <v>350</v>
      </c>
      <c r="AA61">
        <v>20</v>
      </c>
      <c r="AB61">
        <v>295</v>
      </c>
      <c r="AC61">
        <v>310</v>
      </c>
      <c r="AD61">
        <v>310</v>
      </c>
      <c r="AE61">
        <v>305</v>
      </c>
      <c r="AF61">
        <v>0.8</v>
      </c>
    </row>
    <row r="62" spans="3:32" x14ac:dyDescent="0.3">
      <c r="I62">
        <v>12</v>
      </c>
      <c r="K62">
        <v>40</v>
      </c>
      <c r="O62">
        <v>60</v>
      </c>
      <c r="P62">
        <v>3</v>
      </c>
      <c r="S62">
        <v>60</v>
      </c>
      <c r="T62">
        <v>132</v>
      </c>
      <c r="X62">
        <v>3.4</v>
      </c>
      <c r="Y62">
        <v>3</v>
      </c>
      <c r="Z62">
        <v>290</v>
      </c>
      <c r="AA62">
        <v>16</v>
      </c>
      <c r="AB62">
        <v>300</v>
      </c>
      <c r="AC62">
        <v>315</v>
      </c>
      <c r="AD62">
        <v>315</v>
      </c>
      <c r="AE62">
        <v>310</v>
      </c>
      <c r="AF62">
        <v>0.6</v>
      </c>
    </row>
    <row r="63" spans="3:32" x14ac:dyDescent="0.3">
      <c r="I63">
        <v>16</v>
      </c>
      <c r="K63">
        <v>38</v>
      </c>
      <c r="O63">
        <v>61</v>
      </c>
      <c r="P63">
        <v>3</v>
      </c>
      <c r="S63">
        <v>61</v>
      </c>
      <c r="T63">
        <v>136</v>
      </c>
      <c r="X63">
        <v>3.1</v>
      </c>
      <c r="Y63">
        <v>3</v>
      </c>
      <c r="Z63">
        <v>270</v>
      </c>
      <c r="AA63">
        <v>12</v>
      </c>
      <c r="AB63">
        <v>305</v>
      </c>
      <c r="AC63">
        <v>320</v>
      </c>
      <c r="AD63">
        <v>320</v>
      </c>
      <c r="AE63">
        <v>315</v>
      </c>
      <c r="AF63">
        <v>0.3</v>
      </c>
    </row>
    <row r="64" spans="3:32" x14ac:dyDescent="0.3">
      <c r="I64">
        <v>14</v>
      </c>
      <c r="K64">
        <v>44</v>
      </c>
      <c r="O64">
        <v>62</v>
      </c>
      <c r="P64">
        <v>4</v>
      </c>
      <c r="S64">
        <v>62</v>
      </c>
      <c r="T64">
        <v>127</v>
      </c>
      <c r="X64">
        <v>2.9</v>
      </c>
      <c r="Y64">
        <v>4</v>
      </c>
      <c r="Z64">
        <v>350</v>
      </c>
      <c r="AA64">
        <v>18</v>
      </c>
      <c r="AB64">
        <v>310</v>
      </c>
      <c r="AC64">
        <v>325</v>
      </c>
      <c r="AD64">
        <v>325</v>
      </c>
      <c r="AE64">
        <v>320</v>
      </c>
      <c r="AF64">
        <v>0.9</v>
      </c>
    </row>
    <row r="65" spans="9:32" x14ac:dyDescent="0.3">
      <c r="I65">
        <v>18</v>
      </c>
      <c r="K65">
        <v>37</v>
      </c>
      <c r="O65">
        <v>63</v>
      </c>
      <c r="P65">
        <v>5</v>
      </c>
      <c r="S65">
        <v>63</v>
      </c>
      <c r="T65">
        <v>130</v>
      </c>
      <c r="X65">
        <v>4.5999999999999996</v>
      </c>
      <c r="Y65">
        <v>5</v>
      </c>
      <c r="Z65">
        <v>300</v>
      </c>
      <c r="AA65">
        <v>15</v>
      </c>
      <c r="AB65">
        <v>315</v>
      </c>
      <c r="AC65">
        <v>330</v>
      </c>
      <c r="AD65">
        <v>330</v>
      </c>
      <c r="AE65">
        <v>325</v>
      </c>
      <c r="AF65">
        <v>0.4</v>
      </c>
    </row>
    <row r="66" spans="9:32" x14ac:dyDescent="0.3">
      <c r="I66">
        <v>20</v>
      </c>
      <c r="K66">
        <v>33</v>
      </c>
      <c r="O66">
        <v>64</v>
      </c>
      <c r="P66">
        <v>2</v>
      </c>
      <c r="S66">
        <v>64</v>
      </c>
      <c r="T66">
        <v>122</v>
      </c>
      <c r="X66">
        <v>3.3</v>
      </c>
      <c r="Y66">
        <v>2</v>
      </c>
      <c r="Z66">
        <v>330</v>
      </c>
      <c r="AA66">
        <v>22</v>
      </c>
      <c r="AB66">
        <v>320</v>
      </c>
      <c r="AC66">
        <v>335</v>
      </c>
      <c r="AD66">
        <v>335</v>
      </c>
      <c r="AE66">
        <v>330</v>
      </c>
      <c r="AF66">
        <v>0.7</v>
      </c>
    </row>
    <row r="67" spans="9:32" x14ac:dyDescent="0.3">
      <c r="I67">
        <v>25</v>
      </c>
      <c r="K67">
        <v>35</v>
      </c>
      <c r="O67">
        <v>65</v>
      </c>
      <c r="P67">
        <v>3</v>
      </c>
      <c r="S67">
        <v>65</v>
      </c>
      <c r="T67">
        <v>125</v>
      </c>
      <c r="X67">
        <v>2.5</v>
      </c>
      <c r="Y67">
        <v>3</v>
      </c>
      <c r="Z67">
        <v>370</v>
      </c>
      <c r="AA67">
        <v>20</v>
      </c>
      <c r="AB67">
        <v>325</v>
      </c>
      <c r="AC67">
        <v>340</v>
      </c>
      <c r="AD67">
        <v>340</v>
      </c>
      <c r="AE67">
        <v>335</v>
      </c>
      <c r="AF67">
        <v>0.9</v>
      </c>
    </row>
    <row r="68" spans="9:32" x14ac:dyDescent="0.3">
      <c r="I68">
        <v>13</v>
      </c>
      <c r="K68">
        <v>41</v>
      </c>
      <c r="O68">
        <v>66</v>
      </c>
      <c r="P68">
        <v>4</v>
      </c>
      <c r="S68">
        <v>66</v>
      </c>
      <c r="T68">
        <v>133</v>
      </c>
      <c r="X68">
        <v>4.9000000000000004</v>
      </c>
      <c r="Y68">
        <v>4</v>
      </c>
      <c r="Z68">
        <v>310</v>
      </c>
      <c r="AA68">
        <v>14</v>
      </c>
      <c r="AB68">
        <v>330</v>
      </c>
      <c r="AC68">
        <v>345</v>
      </c>
      <c r="AD68">
        <v>345</v>
      </c>
      <c r="AE68">
        <v>340</v>
      </c>
      <c r="AF68">
        <v>1</v>
      </c>
    </row>
    <row r="69" spans="9:32" x14ac:dyDescent="0.3">
      <c r="I69">
        <v>11</v>
      </c>
      <c r="K69">
        <v>30</v>
      </c>
      <c r="O69">
        <v>67</v>
      </c>
      <c r="P69">
        <v>4</v>
      </c>
      <c r="S69">
        <v>67</v>
      </c>
      <c r="T69">
        <v>140</v>
      </c>
      <c r="X69">
        <v>2.8</v>
      </c>
      <c r="Y69">
        <v>4</v>
      </c>
      <c r="Z69">
        <v>280</v>
      </c>
      <c r="AA69">
        <v>16</v>
      </c>
      <c r="AB69">
        <v>335</v>
      </c>
      <c r="AC69">
        <v>350</v>
      </c>
      <c r="AD69">
        <v>350</v>
      </c>
      <c r="AE69">
        <v>345</v>
      </c>
      <c r="AF69">
        <v>0.8</v>
      </c>
    </row>
    <row r="70" spans="9:32" x14ac:dyDescent="0.3">
      <c r="I70">
        <v>22</v>
      </c>
      <c r="K70">
        <v>31</v>
      </c>
      <c r="O70">
        <v>68</v>
      </c>
      <c r="P70">
        <v>3</v>
      </c>
      <c r="S70">
        <v>68</v>
      </c>
      <c r="T70">
        <v>126</v>
      </c>
      <c r="X70">
        <v>3</v>
      </c>
      <c r="Y70">
        <v>3</v>
      </c>
      <c r="Z70">
        <v>320</v>
      </c>
      <c r="AA70">
        <v>21</v>
      </c>
      <c r="AB70">
        <v>340</v>
      </c>
      <c r="AC70">
        <v>355</v>
      </c>
      <c r="AD70">
        <v>355</v>
      </c>
      <c r="AE70">
        <v>350</v>
      </c>
      <c r="AF70">
        <v>0.3</v>
      </c>
    </row>
    <row r="71" spans="9:32" x14ac:dyDescent="0.3">
      <c r="I71">
        <v>19</v>
      </c>
      <c r="K71">
        <v>39</v>
      </c>
      <c r="O71">
        <v>69</v>
      </c>
      <c r="P71">
        <v>5</v>
      </c>
      <c r="S71">
        <v>69</v>
      </c>
      <c r="T71">
        <v>133</v>
      </c>
      <c r="X71">
        <v>4.2</v>
      </c>
      <c r="Y71">
        <v>5</v>
      </c>
      <c r="Z71">
        <v>350</v>
      </c>
      <c r="AA71">
        <v>19</v>
      </c>
      <c r="AB71">
        <v>345</v>
      </c>
      <c r="AC71">
        <v>360</v>
      </c>
      <c r="AD71">
        <v>360</v>
      </c>
      <c r="AE71">
        <v>355</v>
      </c>
      <c r="AF71">
        <v>0.5</v>
      </c>
    </row>
    <row r="72" spans="9:32" x14ac:dyDescent="0.3">
      <c r="I72">
        <v>17</v>
      </c>
      <c r="K72">
        <v>28</v>
      </c>
      <c r="O72">
        <v>70</v>
      </c>
      <c r="P72">
        <v>4</v>
      </c>
      <c r="S72">
        <v>70</v>
      </c>
      <c r="T72">
        <v>135</v>
      </c>
      <c r="X72">
        <v>3.9</v>
      </c>
      <c r="Y72">
        <v>4</v>
      </c>
      <c r="Z72">
        <v>290</v>
      </c>
      <c r="AA72">
        <v>17</v>
      </c>
      <c r="AB72">
        <v>350</v>
      </c>
      <c r="AC72">
        <v>365</v>
      </c>
      <c r="AD72">
        <v>365</v>
      </c>
      <c r="AE72">
        <v>360</v>
      </c>
      <c r="AF72">
        <v>0.6</v>
      </c>
    </row>
    <row r="73" spans="9:32" x14ac:dyDescent="0.3">
      <c r="I73">
        <v>15</v>
      </c>
      <c r="K73">
        <v>45</v>
      </c>
      <c r="O73">
        <v>71</v>
      </c>
      <c r="P73">
        <v>3</v>
      </c>
      <c r="S73">
        <v>71</v>
      </c>
      <c r="T73">
        <v>130</v>
      </c>
      <c r="X73">
        <v>2.8</v>
      </c>
      <c r="Y73">
        <v>3</v>
      </c>
      <c r="Z73">
        <v>270</v>
      </c>
      <c r="AA73">
        <v>22</v>
      </c>
      <c r="AB73">
        <v>355</v>
      </c>
      <c r="AC73">
        <v>370</v>
      </c>
      <c r="AD73">
        <v>370</v>
      </c>
      <c r="AE73">
        <v>365</v>
      </c>
      <c r="AF73">
        <v>0.4</v>
      </c>
    </row>
    <row r="74" spans="9:32" x14ac:dyDescent="0.3">
      <c r="I74">
        <v>16</v>
      </c>
      <c r="K74">
        <v>29</v>
      </c>
      <c r="O74">
        <v>72</v>
      </c>
      <c r="P74">
        <v>4</v>
      </c>
      <c r="S74">
        <v>72</v>
      </c>
      <c r="T74">
        <v>134</v>
      </c>
      <c r="X74">
        <v>4.0999999999999996</v>
      </c>
      <c r="Y74">
        <v>4</v>
      </c>
      <c r="Z74">
        <v>350</v>
      </c>
      <c r="AA74">
        <v>19</v>
      </c>
      <c r="AB74">
        <v>360</v>
      </c>
      <c r="AC74">
        <v>375</v>
      </c>
      <c r="AD74">
        <v>375</v>
      </c>
      <c r="AE74">
        <v>370</v>
      </c>
      <c r="AF74">
        <v>0.7</v>
      </c>
    </row>
    <row r="75" spans="9:32" x14ac:dyDescent="0.3">
      <c r="I75">
        <v>13</v>
      </c>
      <c r="K75">
        <v>33</v>
      </c>
      <c r="O75">
        <v>73</v>
      </c>
      <c r="P75">
        <v>5</v>
      </c>
      <c r="S75">
        <v>73</v>
      </c>
      <c r="T75">
        <v>141</v>
      </c>
      <c r="X75">
        <v>2.6</v>
      </c>
      <c r="Y75">
        <v>5</v>
      </c>
      <c r="Z75">
        <v>300</v>
      </c>
      <c r="AA75">
        <v>13</v>
      </c>
      <c r="AB75">
        <v>365</v>
      </c>
      <c r="AC75">
        <v>380</v>
      </c>
      <c r="AD75">
        <v>380</v>
      </c>
      <c r="AE75">
        <v>375</v>
      </c>
      <c r="AF75">
        <v>0.9</v>
      </c>
    </row>
    <row r="76" spans="9:32" x14ac:dyDescent="0.3">
      <c r="I76">
        <v>14</v>
      </c>
      <c r="K76">
        <v>38</v>
      </c>
      <c r="O76">
        <v>74</v>
      </c>
      <c r="P76">
        <v>4</v>
      </c>
      <c r="S76">
        <v>74</v>
      </c>
      <c r="T76">
        <v>119</v>
      </c>
      <c r="X76">
        <v>2.4</v>
      </c>
      <c r="Y76">
        <v>4</v>
      </c>
      <c r="Z76">
        <v>330</v>
      </c>
      <c r="AA76">
        <v>16</v>
      </c>
      <c r="AB76">
        <v>370</v>
      </c>
      <c r="AC76">
        <v>385</v>
      </c>
      <c r="AD76">
        <v>385</v>
      </c>
      <c r="AE76">
        <v>380</v>
      </c>
      <c r="AF76">
        <v>1.1000000000000001</v>
      </c>
    </row>
    <row r="77" spans="9:32" x14ac:dyDescent="0.3">
      <c r="I77">
        <v>18</v>
      </c>
      <c r="K77">
        <v>34</v>
      </c>
      <c r="O77">
        <v>75</v>
      </c>
      <c r="P77">
        <v>2</v>
      </c>
      <c r="S77">
        <v>75</v>
      </c>
      <c r="T77">
        <v>125</v>
      </c>
      <c r="X77">
        <v>4.7</v>
      </c>
      <c r="Y77">
        <v>2</v>
      </c>
      <c r="Z77">
        <v>370</v>
      </c>
      <c r="AA77">
        <v>21</v>
      </c>
      <c r="AB77">
        <v>375</v>
      </c>
      <c r="AC77">
        <v>390</v>
      </c>
      <c r="AD77">
        <v>390</v>
      </c>
      <c r="AE77">
        <v>385</v>
      </c>
      <c r="AF77">
        <v>0.8</v>
      </c>
    </row>
    <row r="78" spans="9:32" x14ac:dyDescent="0.3">
      <c r="I78">
        <v>20</v>
      </c>
      <c r="K78">
        <v>32</v>
      </c>
      <c r="O78">
        <v>76</v>
      </c>
      <c r="P78">
        <v>3</v>
      </c>
      <c r="S78">
        <v>76</v>
      </c>
      <c r="T78">
        <v>131</v>
      </c>
      <c r="X78">
        <v>3.3</v>
      </c>
      <c r="Y78">
        <v>3</v>
      </c>
      <c r="Z78">
        <v>310</v>
      </c>
      <c r="AA78">
        <v>22</v>
      </c>
      <c r="AB78">
        <v>380</v>
      </c>
      <c r="AC78">
        <v>395</v>
      </c>
      <c r="AD78">
        <v>395</v>
      </c>
      <c r="AE78">
        <v>390</v>
      </c>
      <c r="AF78">
        <v>0.3</v>
      </c>
    </row>
    <row r="79" spans="9:32" x14ac:dyDescent="0.3">
      <c r="I79">
        <v>19</v>
      </c>
      <c r="K79">
        <v>35</v>
      </c>
      <c r="O79">
        <v>77</v>
      </c>
      <c r="P79">
        <v>4</v>
      </c>
      <c r="S79">
        <v>77</v>
      </c>
      <c r="T79">
        <v>136</v>
      </c>
      <c r="X79">
        <v>2.7</v>
      </c>
      <c r="Y79">
        <v>4</v>
      </c>
      <c r="Z79">
        <v>280</v>
      </c>
      <c r="AA79">
        <v>17</v>
      </c>
      <c r="AB79">
        <v>385</v>
      </c>
      <c r="AC79">
        <v>400</v>
      </c>
      <c r="AD79">
        <v>400</v>
      </c>
      <c r="AE79">
        <v>395</v>
      </c>
      <c r="AF79">
        <v>0.5</v>
      </c>
    </row>
    <row r="80" spans="9:32" x14ac:dyDescent="0.3">
      <c r="I80">
        <v>21</v>
      </c>
      <c r="K80">
        <v>31</v>
      </c>
      <c r="O80">
        <v>78</v>
      </c>
      <c r="P80">
        <v>5</v>
      </c>
      <c r="S80">
        <v>78</v>
      </c>
      <c r="T80">
        <v>128</v>
      </c>
      <c r="X80">
        <v>3</v>
      </c>
      <c r="Y80">
        <v>5</v>
      </c>
      <c r="Z80">
        <v>320</v>
      </c>
      <c r="AA80">
        <v>19</v>
      </c>
      <c r="AB80">
        <v>390</v>
      </c>
      <c r="AC80">
        <v>405</v>
      </c>
      <c r="AD80">
        <v>405</v>
      </c>
      <c r="AE80">
        <v>400</v>
      </c>
      <c r="AF80">
        <v>0.6</v>
      </c>
    </row>
    <row r="81" spans="9:32" x14ac:dyDescent="0.3">
      <c r="I81">
        <v>17</v>
      </c>
      <c r="K81">
        <v>40</v>
      </c>
      <c r="O81">
        <v>79</v>
      </c>
      <c r="P81">
        <v>3</v>
      </c>
      <c r="S81">
        <v>79</v>
      </c>
      <c r="T81">
        <v>124</v>
      </c>
      <c r="X81">
        <v>4.3</v>
      </c>
      <c r="Y81">
        <v>3</v>
      </c>
      <c r="Z81">
        <v>350</v>
      </c>
      <c r="AA81">
        <v>22</v>
      </c>
      <c r="AB81">
        <v>395</v>
      </c>
      <c r="AC81">
        <v>410</v>
      </c>
      <c r="AD81">
        <v>410</v>
      </c>
      <c r="AE81">
        <v>405</v>
      </c>
      <c r="AF81">
        <v>0.4</v>
      </c>
    </row>
    <row r="82" spans="9:32" x14ac:dyDescent="0.3">
      <c r="I82">
        <v>12</v>
      </c>
      <c r="K82">
        <v>36</v>
      </c>
      <c r="O82">
        <v>80</v>
      </c>
      <c r="P82">
        <v>4</v>
      </c>
      <c r="S82">
        <v>80</v>
      </c>
      <c r="T82">
        <v>132</v>
      </c>
      <c r="X82">
        <v>3.7</v>
      </c>
      <c r="Y82">
        <v>4</v>
      </c>
      <c r="Z82">
        <v>290</v>
      </c>
      <c r="AA82">
        <v>18</v>
      </c>
      <c r="AB82">
        <v>400</v>
      </c>
      <c r="AC82">
        <v>415</v>
      </c>
      <c r="AD82">
        <v>415</v>
      </c>
      <c r="AE82">
        <v>410</v>
      </c>
      <c r="AF82">
        <v>0.7</v>
      </c>
    </row>
    <row r="83" spans="9:32" x14ac:dyDescent="0.3">
      <c r="I83">
        <v>15</v>
      </c>
      <c r="K83">
        <v>39</v>
      </c>
      <c r="O83">
        <v>81</v>
      </c>
      <c r="P83">
        <v>5</v>
      </c>
      <c r="S83">
        <v>81</v>
      </c>
      <c r="T83">
        <v>136</v>
      </c>
      <c r="X83">
        <v>2.2000000000000002</v>
      </c>
      <c r="Y83">
        <v>5</v>
      </c>
      <c r="Z83">
        <v>270</v>
      </c>
      <c r="AA83">
        <v>14</v>
      </c>
      <c r="AB83">
        <v>405</v>
      </c>
      <c r="AC83">
        <v>420</v>
      </c>
      <c r="AD83">
        <v>420</v>
      </c>
      <c r="AE83">
        <v>415</v>
      </c>
      <c r="AF83">
        <v>0.9</v>
      </c>
    </row>
    <row r="84" spans="9:32" x14ac:dyDescent="0.3">
      <c r="I84">
        <v>13</v>
      </c>
      <c r="K84">
        <v>27</v>
      </c>
      <c r="O84">
        <v>82</v>
      </c>
      <c r="P84">
        <v>4</v>
      </c>
      <c r="S84">
        <v>82</v>
      </c>
      <c r="T84">
        <v>127</v>
      </c>
      <c r="X84">
        <v>3.6</v>
      </c>
      <c r="Y84">
        <v>4</v>
      </c>
      <c r="Z84">
        <v>350</v>
      </c>
      <c r="AA84">
        <v>20</v>
      </c>
      <c r="AB84">
        <v>410</v>
      </c>
      <c r="AC84">
        <v>425</v>
      </c>
      <c r="AD84">
        <v>425</v>
      </c>
      <c r="AE84">
        <v>420</v>
      </c>
      <c r="AF84">
        <v>1</v>
      </c>
    </row>
    <row r="85" spans="9:32" x14ac:dyDescent="0.3">
      <c r="I85">
        <v>16</v>
      </c>
      <c r="K85">
        <v>35</v>
      </c>
      <c r="O85">
        <v>83</v>
      </c>
      <c r="P85">
        <v>3</v>
      </c>
      <c r="S85">
        <v>83</v>
      </c>
      <c r="T85">
        <v>130</v>
      </c>
      <c r="X85">
        <v>4</v>
      </c>
      <c r="Y85">
        <v>3</v>
      </c>
      <c r="Z85">
        <v>300</v>
      </c>
      <c r="AA85">
        <v>19</v>
      </c>
      <c r="AB85">
        <v>415</v>
      </c>
      <c r="AC85">
        <v>430</v>
      </c>
      <c r="AD85">
        <v>430</v>
      </c>
      <c r="AE85">
        <v>425</v>
      </c>
      <c r="AF85">
        <v>0.8</v>
      </c>
    </row>
    <row r="86" spans="9:32" x14ac:dyDescent="0.3">
      <c r="I86">
        <v>14</v>
      </c>
      <c r="K86">
        <v>30</v>
      </c>
      <c r="O86">
        <v>84</v>
      </c>
      <c r="P86">
        <v>4</v>
      </c>
      <c r="S86">
        <v>84</v>
      </c>
      <c r="T86">
        <v>122</v>
      </c>
      <c r="X86">
        <v>2.7</v>
      </c>
      <c r="Y86">
        <v>4</v>
      </c>
      <c r="Z86">
        <v>330</v>
      </c>
      <c r="AA86">
        <v>17</v>
      </c>
      <c r="AB86">
        <v>420</v>
      </c>
      <c r="AC86">
        <v>435</v>
      </c>
      <c r="AD86">
        <v>435</v>
      </c>
      <c r="AE86">
        <v>430</v>
      </c>
      <c r="AF86">
        <v>0.3</v>
      </c>
    </row>
    <row r="87" spans="9:32" x14ac:dyDescent="0.3">
      <c r="I87">
        <v>22</v>
      </c>
      <c r="K87">
        <v>43</v>
      </c>
      <c r="O87">
        <v>85</v>
      </c>
      <c r="P87">
        <v>5</v>
      </c>
      <c r="S87">
        <v>85</v>
      </c>
      <c r="T87">
        <v>125</v>
      </c>
      <c r="X87">
        <v>3.8</v>
      </c>
      <c r="Y87">
        <v>5</v>
      </c>
      <c r="Z87">
        <v>370</v>
      </c>
      <c r="AA87">
        <v>22</v>
      </c>
      <c r="AB87">
        <v>425</v>
      </c>
      <c r="AC87">
        <v>440</v>
      </c>
      <c r="AD87">
        <v>440</v>
      </c>
      <c r="AE87">
        <v>435</v>
      </c>
      <c r="AF87">
        <v>0.5</v>
      </c>
    </row>
    <row r="88" spans="9:32" x14ac:dyDescent="0.3">
      <c r="I88">
        <v>21</v>
      </c>
      <c r="K88">
        <v>29</v>
      </c>
      <c r="O88">
        <v>86</v>
      </c>
      <c r="P88">
        <v>3</v>
      </c>
      <c r="S88">
        <v>86</v>
      </c>
      <c r="T88">
        <v>133</v>
      </c>
      <c r="X88">
        <v>3.5</v>
      </c>
      <c r="Y88">
        <v>3</v>
      </c>
      <c r="Z88">
        <v>310</v>
      </c>
      <c r="AA88">
        <v>18</v>
      </c>
      <c r="AB88">
        <v>430</v>
      </c>
      <c r="AC88">
        <v>445</v>
      </c>
      <c r="AD88">
        <v>445</v>
      </c>
      <c r="AE88">
        <v>440</v>
      </c>
      <c r="AF88">
        <v>0.6</v>
      </c>
    </row>
    <row r="89" spans="9:32" x14ac:dyDescent="0.3">
      <c r="I89">
        <v>19</v>
      </c>
      <c r="K89">
        <v>32</v>
      </c>
      <c r="O89">
        <v>87</v>
      </c>
      <c r="P89">
        <v>4</v>
      </c>
      <c r="S89">
        <v>87</v>
      </c>
      <c r="T89">
        <v>140</v>
      </c>
      <c r="X89">
        <v>3.2</v>
      </c>
      <c r="Y89">
        <v>4</v>
      </c>
      <c r="Z89">
        <v>280</v>
      </c>
      <c r="AA89">
        <v>15</v>
      </c>
      <c r="AB89">
        <v>435</v>
      </c>
      <c r="AC89">
        <v>450</v>
      </c>
      <c r="AD89">
        <v>450</v>
      </c>
      <c r="AE89">
        <v>445</v>
      </c>
      <c r="AF89">
        <v>0.4</v>
      </c>
    </row>
    <row r="90" spans="9:32" x14ac:dyDescent="0.3">
      <c r="I90">
        <v>18</v>
      </c>
      <c r="K90">
        <v>36</v>
      </c>
      <c r="O90">
        <v>88</v>
      </c>
      <c r="P90">
        <v>5</v>
      </c>
      <c r="S90">
        <v>88</v>
      </c>
      <c r="T90">
        <v>126</v>
      </c>
      <c r="X90">
        <v>4.4000000000000004</v>
      </c>
      <c r="Y90">
        <v>5</v>
      </c>
      <c r="Z90">
        <v>320</v>
      </c>
      <c r="AA90">
        <v>21</v>
      </c>
      <c r="AB90">
        <v>440</v>
      </c>
      <c r="AC90">
        <v>455</v>
      </c>
      <c r="AD90">
        <v>455</v>
      </c>
      <c r="AE90">
        <v>450</v>
      </c>
      <c r="AF90">
        <v>0.7</v>
      </c>
    </row>
    <row r="91" spans="9:32" x14ac:dyDescent="0.3">
      <c r="I91">
        <v>16</v>
      </c>
      <c r="K91">
        <v>31</v>
      </c>
      <c r="O91">
        <v>89</v>
      </c>
      <c r="P91">
        <v>4</v>
      </c>
      <c r="S91">
        <v>89</v>
      </c>
      <c r="T91">
        <v>133</v>
      </c>
      <c r="X91">
        <v>2</v>
      </c>
      <c r="Y91">
        <v>4</v>
      </c>
      <c r="Z91">
        <v>350</v>
      </c>
      <c r="AA91">
        <v>20</v>
      </c>
      <c r="AB91">
        <v>445</v>
      </c>
      <c r="AC91">
        <v>460</v>
      </c>
      <c r="AD91">
        <v>460</v>
      </c>
      <c r="AE91">
        <v>455</v>
      </c>
      <c r="AF91">
        <v>0.9</v>
      </c>
    </row>
    <row r="92" spans="9:32" x14ac:dyDescent="0.3">
      <c r="I92">
        <v>11</v>
      </c>
      <c r="K92">
        <v>40</v>
      </c>
      <c r="O92">
        <v>90</v>
      </c>
      <c r="P92">
        <v>3</v>
      </c>
      <c r="S92">
        <v>90</v>
      </c>
      <c r="T92">
        <v>135</v>
      </c>
      <c r="X92">
        <v>3.4</v>
      </c>
      <c r="Y92">
        <v>3</v>
      </c>
      <c r="Z92">
        <v>290</v>
      </c>
      <c r="AA92">
        <v>16</v>
      </c>
      <c r="AB92">
        <v>450</v>
      </c>
      <c r="AC92">
        <v>465</v>
      </c>
      <c r="AD92">
        <v>465</v>
      </c>
      <c r="AE92">
        <v>460</v>
      </c>
      <c r="AF92">
        <v>1.1000000000000001</v>
      </c>
    </row>
    <row r="93" spans="9:32" x14ac:dyDescent="0.3">
      <c r="I93">
        <v>17</v>
      </c>
      <c r="K93">
        <v>38</v>
      </c>
      <c r="O93">
        <v>91</v>
      </c>
      <c r="P93">
        <v>3</v>
      </c>
      <c r="S93">
        <v>91</v>
      </c>
      <c r="T93">
        <v>130</v>
      </c>
      <c r="X93">
        <v>3.1</v>
      </c>
      <c r="Y93">
        <v>3</v>
      </c>
      <c r="Z93">
        <v>270</v>
      </c>
      <c r="AA93">
        <v>12</v>
      </c>
      <c r="AB93">
        <v>455</v>
      </c>
      <c r="AC93">
        <v>470</v>
      </c>
      <c r="AD93">
        <v>470</v>
      </c>
      <c r="AE93">
        <v>465</v>
      </c>
      <c r="AF93">
        <v>0.8</v>
      </c>
    </row>
    <row r="94" spans="9:32" x14ac:dyDescent="0.3">
      <c r="I94">
        <v>14</v>
      </c>
      <c r="K94">
        <v>44</v>
      </c>
      <c r="O94">
        <v>92</v>
      </c>
      <c r="P94">
        <v>4</v>
      </c>
      <c r="S94">
        <v>92</v>
      </c>
      <c r="T94">
        <v>134</v>
      </c>
      <c r="X94">
        <v>2.9</v>
      </c>
      <c r="Y94">
        <v>4</v>
      </c>
      <c r="Z94">
        <v>350</v>
      </c>
      <c r="AA94">
        <v>18</v>
      </c>
      <c r="AB94">
        <v>460</v>
      </c>
      <c r="AC94">
        <v>475</v>
      </c>
      <c r="AD94">
        <v>475</v>
      </c>
      <c r="AE94">
        <v>470</v>
      </c>
      <c r="AF94">
        <v>0.3</v>
      </c>
    </row>
    <row r="95" spans="9:32" x14ac:dyDescent="0.3">
      <c r="I95">
        <v>12</v>
      </c>
      <c r="K95">
        <v>37</v>
      </c>
      <c r="O95">
        <v>93</v>
      </c>
      <c r="P95">
        <v>5</v>
      </c>
      <c r="S95">
        <v>93</v>
      </c>
      <c r="T95">
        <v>141</v>
      </c>
      <c r="X95">
        <v>4.5999999999999996</v>
      </c>
      <c r="Y95">
        <v>5</v>
      </c>
      <c r="Z95">
        <v>300</v>
      </c>
      <c r="AA95">
        <v>15</v>
      </c>
      <c r="AB95">
        <v>465</v>
      </c>
      <c r="AC95">
        <v>480</v>
      </c>
      <c r="AD95">
        <v>480</v>
      </c>
      <c r="AE95">
        <v>475</v>
      </c>
      <c r="AF95">
        <v>0.5</v>
      </c>
    </row>
    <row r="96" spans="9:32" x14ac:dyDescent="0.3">
      <c r="I96">
        <v>20</v>
      </c>
      <c r="K96">
        <v>33</v>
      </c>
      <c r="O96">
        <v>94</v>
      </c>
      <c r="P96">
        <v>2</v>
      </c>
      <c r="S96">
        <v>94</v>
      </c>
      <c r="T96">
        <v>119</v>
      </c>
      <c r="X96">
        <v>3.3</v>
      </c>
      <c r="Y96">
        <v>2</v>
      </c>
      <c r="Z96">
        <v>330</v>
      </c>
      <c r="AA96">
        <v>22</v>
      </c>
      <c r="AB96">
        <v>470</v>
      </c>
      <c r="AC96">
        <v>485</v>
      </c>
      <c r="AD96">
        <v>485</v>
      </c>
      <c r="AE96">
        <v>480</v>
      </c>
      <c r="AF96">
        <v>0.6</v>
      </c>
    </row>
    <row r="97" spans="9:32" x14ac:dyDescent="0.3">
      <c r="I97">
        <v>23</v>
      </c>
      <c r="K97">
        <v>35</v>
      </c>
      <c r="O97">
        <v>95</v>
      </c>
      <c r="P97">
        <v>3</v>
      </c>
      <c r="S97">
        <v>95</v>
      </c>
      <c r="T97">
        <v>125</v>
      </c>
      <c r="X97">
        <v>2.5</v>
      </c>
      <c r="Y97">
        <v>3</v>
      </c>
      <c r="Z97">
        <v>370</v>
      </c>
      <c r="AA97">
        <v>20</v>
      </c>
      <c r="AB97">
        <v>475</v>
      </c>
      <c r="AC97">
        <v>490</v>
      </c>
      <c r="AD97">
        <v>490</v>
      </c>
      <c r="AE97">
        <v>485</v>
      </c>
      <c r="AF97">
        <v>0.4</v>
      </c>
    </row>
    <row r="98" spans="9:32" x14ac:dyDescent="0.3">
      <c r="I98">
        <v>19</v>
      </c>
      <c r="K98">
        <v>41</v>
      </c>
      <c r="O98">
        <v>96</v>
      </c>
      <c r="P98">
        <v>4</v>
      </c>
      <c r="S98">
        <v>96</v>
      </c>
      <c r="T98">
        <v>131</v>
      </c>
      <c r="X98">
        <v>4.9000000000000004</v>
      </c>
      <c r="Y98">
        <v>4</v>
      </c>
      <c r="Z98">
        <v>310</v>
      </c>
      <c r="AA98">
        <v>14</v>
      </c>
      <c r="AB98">
        <v>480</v>
      </c>
      <c r="AC98">
        <v>495</v>
      </c>
      <c r="AD98">
        <v>495</v>
      </c>
      <c r="AE98">
        <v>490</v>
      </c>
      <c r="AF98">
        <v>0.7</v>
      </c>
    </row>
    <row r="99" spans="9:32" x14ac:dyDescent="0.3">
      <c r="I99">
        <v>15</v>
      </c>
      <c r="K99">
        <v>30</v>
      </c>
      <c r="O99">
        <v>97</v>
      </c>
      <c r="P99">
        <v>4</v>
      </c>
      <c r="S99">
        <v>97</v>
      </c>
      <c r="T99">
        <v>136</v>
      </c>
      <c r="Y99">
        <v>4</v>
      </c>
      <c r="Z99">
        <v>280</v>
      </c>
      <c r="AA99">
        <v>16</v>
      </c>
      <c r="AB99">
        <v>485</v>
      </c>
      <c r="AC99">
        <v>500</v>
      </c>
      <c r="AD99">
        <v>500</v>
      </c>
      <c r="AE99">
        <v>495</v>
      </c>
      <c r="AF99">
        <v>0.9</v>
      </c>
    </row>
    <row r="100" spans="9:32" x14ac:dyDescent="0.3">
      <c r="I100">
        <v>16</v>
      </c>
      <c r="K100">
        <v>31</v>
      </c>
      <c r="O100">
        <v>98</v>
      </c>
      <c r="P100">
        <v>3</v>
      </c>
      <c r="S100">
        <v>98</v>
      </c>
      <c r="T100">
        <v>128</v>
      </c>
      <c r="Y100">
        <v>3</v>
      </c>
      <c r="Z100">
        <v>320</v>
      </c>
      <c r="AA100">
        <v>21</v>
      </c>
      <c r="AB100">
        <v>490</v>
      </c>
      <c r="AC100">
        <v>505</v>
      </c>
      <c r="AD100">
        <v>505</v>
      </c>
      <c r="AE100">
        <v>500</v>
      </c>
      <c r="AF100">
        <v>1</v>
      </c>
    </row>
    <row r="101" spans="9:32" x14ac:dyDescent="0.3">
      <c r="I101">
        <v>13</v>
      </c>
      <c r="K101">
        <v>39</v>
      </c>
      <c r="O101">
        <v>99</v>
      </c>
      <c r="P101">
        <v>5</v>
      </c>
      <c r="S101">
        <v>99</v>
      </c>
      <c r="T101">
        <v>124</v>
      </c>
      <c r="Y101">
        <v>5</v>
      </c>
      <c r="Z101">
        <v>350</v>
      </c>
      <c r="AA101">
        <v>19</v>
      </c>
      <c r="AB101">
        <v>495</v>
      </c>
      <c r="AC101">
        <v>510</v>
      </c>
      <c r="AD101">
        <v>510</v>
      </c>
      <c r="AE101">
        <v>505</v>
      </c>
      <c r="AF101">
        <v>0.8</v>
      </c>
    </row>
    <row r="102" spans="9:32" x14ac:dyDescent="0.3">
      <c r="I102">
        <v>18</v>
      </c>
      <c r="K102">
        <v>28</v>
      </c>
      <c r="O102">
        <v>100</v>
      </c>
      <c r="P102">
        <v>4</v>
      </c>
      <c r="S102">
        <v>100</v>
      </c>
      <c r="T102">
        <v>132</v>
      </c>
      <c r="Y102">
        <v>4</v>
      </c>
      <c r="Z102">
        <v>290</v>
      </c>
      <c r="AA102">
        <v>17</v>
      </c>
      <c r="AB102">
        <v>500</v>
      </c>
      <c r="AC102">
        <v>515</v>
      </c>
      <c r="AD102">
        <v>515</v>
      </c>
      <c r="AE102">
        <v>510</v>
      </c>
      <c r="AF102">
        <v>0.3</v>
      </c>
    </row>
    <row r="103" spans="9:32" x14ac:dyDescent="0.3">
      <c r="AD103">
        <v>520</v>
      </c>
      <c r="AE103">
        <v>515</v>
      </c>
      <c r="AF103">
        <v>0.5</v>
      </c>
    </row>
    <row r="104" spans="9:32" x14ac:dyDescent="0.3">
      <c r="AD104">
        <v>525</v>
      </c>
      <c r="AE104">
        <v>520</v>
      </c>
      <c r="AF104">
        <v>0.6</v>
      </c>
    </row>
    <row r="105" spans="9:32" x14ac:dyDescent="0.3">
      <c r="AD105">
        <v>530</v>
      </c>
      <c r="AE105">
        <v>525</v>
      </c>
      <c r="AF105">
        <v>0.4</v>
      </c>
    </row>
    <row r="106" spans="9:32" x14ac:dyDescent="0.3">
      <c r="AD106">
        <v>535</v>
      </c>
      <c r="AE106">
        <v>530</v>
      </c>
      <c r="AF106">
        <v>0.7</v>
      </c>
    </row>
    <row r="107" spans="9:32" x14ac:dyDescent="0.3">
      <c r="AD107">
        <v>540</v>
      </c>
      <c r="AE107">
        <v>535</v>
      </c>
      <c r="AF107">
        <v>0.9</v>
      </c>
    </row>
    <row r="108" spans="9:32" x14ac:dyDescent="0.3">
      <c r="AD108">
        <v>545</v>
      </c>
      <c r="AE108">
        <v>540</v>
      </c>
      <c r="AF108">
        <v>1.1000000000000001</v>
      </c>
    </row>
    <row r="109" spans="9:32" x14ac:dyDescent="0.3">
      <c r="AD109">
        <v>550</v>
      </c>
      <c r="AE109">
        <v>545</v>
      </c>
      <c r="AF109">
        <v>0.8</v>
      </c>
    </row>
    <row r="110" spans="9:32" x14ac:dyDescent="0.3">
      <c r="AD110">
        <v>555</v>
      </c>
      <c r="AE110">
        <v>550</v>
      </c>
      <c r="AF110">
        <v>0.3</v>
      </c>
    </row>
    <row r="111" spans="9:32" x14ac:dyDescent="0.3">
      <c r="AD111">
        <v>560</v>
      </c>
      <c r="AE111">
        <v>555</v>
      </c>
      <c r="AF111">
        <v>0.5</v>
      </c>
    </row>
    <row r="112" spans="9:32" x14ac:dyDescent="0.3">
      <c r="AD112">
        <v>565</v>
      </c>
      <c r="AE112">
        <v>560</v>
      </c>
      <c r="AF112">
        <v>0.6</v>
      </c>
    </row>
    <row r="113" spans="31:32" x14ac:dyDescent="0.3">
      <c r="AE113">
        <v>565</v>
      </c>
      <c r="AF113">
        <v>0.4</v>
      </c>
    </row>
    <row r="114" spans="31:32" x14ac:dyDescent="0.3">
      <c r="AE114">
        <v>570</v>
      </c>
      <c r="AF114">
        <v>0.7</v>
      </c>
    </row>
    <row r="115" spans="31:32" x14ac:dyDescent="0.3">
      <c r="AE115">
        <v>575</v>
      </c>
      <c r="AF115">
        <v>0.9</v>
      </c>
    </row>
    <row r="116" spans="31:32" x14ac:dyDescent="0.3">
      <c r="AE116">
        <v>580</v>
      </c>
      <c r="AF116">
        <v>1</v>
      </c>
    </row>
    <row r="117" spans="31:32" x14ac:dyDescent="0.3">
      <c r="AE117">
        <v>585</v>
      </c>
      <c r="AF117">
        <v>0.8</v>
      </c>
    </row>
    <row r="118" spans="31:32" x14ac:dyDescent="0.3">
      <c r="AE118">
        <v>590</v>
      </c>
      <c r="AF118">
        <v>0.3</v>
      </c>
    </row>
    <row r="119" spans="31:32" x14ac:dyDescent="0.3">
      <c r="AE119">
        <v>595</v>
      </c>
      <c r="AF119">
        <v>0.5</v>
      </c>
    </row>
    <row r="120" spans="31:32" x14ac:dyDescent="0.3">
      <c r="AE120">
        <v>600</v>
      </c>
      <c r="AF120">
        <v>0.6</v>
      </c>
    </row>
    <row r="121" spans="31:32" x14ac:dyDescent="0.3">
      <c r="AE121">
        <v>605</v>
      </c>
      <c r="AF121">
        <v>0.4</v>
      </c>
    </row>
    <row r="122" spans="31:32" x14ac:dyDescent="0.3">
      <c r="AE122">
        <v>610</v>
      </c>
      <c r="AF122">
        <v>0.7</v>
      </c>
    </row>
    <row r="123" spans="31:32" x14ac:dyDescent="0.3">
      <c r="AF123">
        <v>0.9</v>
      </c>
    </row>
    <row r="124" spans="31:32" x14ac:dyDescent="0.3">
      <c r="AF124">
        <v>1.1000000000000001</v>
      </c>
    </row>
  </sheetData>
  <mergeCells count="6">
    <mergeCell ref="U1:V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SALUJA</dc:creator>
  <cp:lastModifiedBy>Manan Saluja</cp:lastModifiedBy>
  <dcterms:created xsi:type="dcterms:W3CDTF">2015-06-05T18:17:20Z</dcterms:created>
  <dcterms:modified xsi:type="dcterms:W3CDTF">2024-07-02T18:17:20Z</dcterms:modified>
</cp:coreProperties>
</file>