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tudy Material\College\6th sem\CL 302 - Process Control\Assignments\Assignment 3\"/>
    </mc:Choice>
  </mc:AlternateContent>
  <xr:revisionPtr revIDLastSave="0" documentId="13_ncr:1_{4C0FD291-1463-426A-B6A8-5A1991EBDC8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Q1 e" sheetId="1" r:id="rId1"/>
    <sheet name="Q1 f" sheetId="2" r:id="rId2"/>
    <sheet name="Sheet3" sheetId="3" r:id="rId3"/>
  </sheets>
  <definedNames>
    <definedName name="solver_adj" localSheetId="0" hidden="1">'Q1 e'!$F$1,'Q1 e'!$I$1</definedName>
    <definedName name="solver_adj" localSheetId="1" hidden="1">'Q1 f'!$E$1,'Q1 f'!$G$1,'Q1 f'!$I$1,'Q1 f'!$K$1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'Q1 e'!$G$3</definedName>
    <definedName name="solver_opt" localSheetId="1" hidden="1">'Q1 f'!$F$3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FD1048550" i="2" l="1"/>
  <c r="XFD1048551" i="2"/>
  <c r="XFD1048552" i="2"/>
  <c r="XFD1048553" i="2"/>
  <c r="XFD1048554" i="2"/>
  <c r="XFD1048555" i="2"/>
  <c r="XFD1048556" i="2"/>
  <c r="XFD1048557" i="2"/>
  <c r="XFD1048558" i="2"/>
  <c r="XFD1048559" i="2"/>
  <c r="XFD1048560" i="2"/>
  <c r="XFD1048561" i="2"/>
  <c r="XFD1048562" i="2"/>
  <c r="XFD1048563" i="2"/>
  <c r="XFD1048564" i="2"/>
  <c r="XFD1048565" i="2"/>
  <c r="XFD1048566" i="2"/>
  <c r="XFD1048567" i="2"/>
  <c r="XFD1048568" i="2"/>
  <c r="XFD1048569" i="2"/>
  <c r="XFD1048570" i="2"/>
  <c r="XFD1048571" i="2"/>
  <c r="XFD1048572" i="2"/>
  <c r="XFD1048573" i="2"/>
  <c r="XFD1048574" i="2"/>
  <c r="XFD1048575" i="2"/>
  <c r="XFD1048550" i="1"/>
  <c r="XFD1048551" i="1"/>
  <c r="XFD1048552" i="1"/>
  <c r="XFD1048553" i="1"/>
  <c r="XFD1048554" i="1"/>
  <c r="XFD1048555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3" i="1"/>
  <c r="F3" i="1" s="1"/>
  <c r="G3" i="1" l="1"/>
  <c r="D3" i="2"/>
  <c r="D4" i="2"/>
  <c r="D5" i="2"/>
  <c r="D6" i="2"/>
  <c r="D7" i="2"/>
  <c r="D8" i="2"/>
  <c r="P1" i="2"/>
  <c r="N1" i="2"/>
  <c r="D9" i="2" s="1"/>
  <c r="D99" i="2" l="1"/>
  <c r="E99" i="2" s="1"/>
  <c r="D107" i="2"/>
  <c r="E107" i="2" s="1"/>
  <c r="D115" i="2"/>
  <c r="E115" i="2" s="1"/>
  <c r="D123" i="2"/>
  <c r="E123" i="2" s="1"/>
  <c r="D117" i="2"/>
  <c r="E117" i="2" s="1"/>
  <c r="D110" i="2"/>
  <c r="E110" i="2" s="1"/>
  <c r="D100" i="2"/>
  <c r="E100" i="2" s="1"/>
  <c r="D108" i="2"/>
  <c r="E108" i="2" s="1"/>
  <c r="D116" i="2"/>
  <c r="E116" i="2" s="1"/>
  <c r="D109" i="2"/>
  <c r="E109" i="2" s="1"/>
  <c r="D102" i="2"/>
  <c r="E102" i="2" s="1"/>
  <c r="D118" i="2"/>
  <c r="E118" i="2" s="1"/>
  <c r="D121" i="2"/>
  <c r="E121" i="2" s="1"/>
  <c r="D106" i="2"/>
  <c r="E106" i="2" s="1"/>
  <c r="D101" i="2"/>
  <c r="E101" i="2" s="1"/>
  <c r="D114" i="2"/>
  <c r="E114" i="2" s="1"/>
  <c r="D103" i="2"/>
  <c r="E103" i="2" s="1"/>
  <c r="D111" i="2"/>
  <c r="E111" i="2" s="1"/>
  <c r="D119" i="2"/>
  <c r="E119" i="2" s="1"/>
  <c r="D98" i="2"/>
  <c r="E98" i="2" s="1"/>
  <c r="D96" i="2"/>
  <c r="E96" i="2" s="1"/>
  <c r="D104" i="2"/>
  <c r="E104" i="2" s="1"/>
  <c r="D112" i="2"/>
  <c r="E112" i="2" s="1"/>
  <c r="D120" i="2"/>
  <c r="E120" i="2" s="1"/>
  <c r="D97" i="2"/>
  <c r="E97" i="2" s="1"/>
  <c r="D105" i="2"/>
  <c r="E105" i="2" s="1"/>
  <c r="D113" i="2"/>
  <c r="E113" i="2" s="1"/>
  <c r="D122" i="2"/>
  <c r="E122" i="2" s="1"/>
  <c r="D10" i="2"/>
  <c r="D11" i="2"/>
  <c r="D30" i="2"/>
  <c r="E30" i="2" s="1"/>
  <c r="D28" i="2"/>
  <c r="E28" i="2" s="1"/>
  <c r="D64" i="2"/>
  <c r="E64" i="2" s="1"/>
  <c r="D75" i="2"/>
  <c r="E75" i="2" s="1"/>
  <c r="D18" i="2"/>
  <c r="E18" i="2" s="1"/>
  <c r="D90" i="2"/>
  <c r="E90" i="2" s="1"/>
  <c r="D52" i="2"/>
  <c r="E52" i="2" s="1"/>
  <c r="D63" i="2"/>
  <c r="E63" i="2" s="1"/>
  <c r="D89" i="2"/>
  <c r="E89" i="2" s="1"/>
  <c r="D88" i="2"/>
  <c r="E88" i="2" s="1"/>
  <c r="D16" i="2"/>
  <c r="E16" i="2" s="1"/>
  <c r="D87" i="2"/>
  <c r="E87" i="2" s="1"/>
  <c r="D51" i="2"/>
  <c r="E51" i="2" s="1"/>
  <c r="D15" i="2"/>
  <c r="E15" i="2" s="1"/>
  <c r="D78" i="2"/>
  <c r="E78" i="2" s="1"/>
  <c r="D42" i="2"/>
  <c r="E42" i="2" s="1"/>
  <c r="D54" i="2"/>
  <c r="E54" i="2" s="1"/>
  <c r="D77" i="2"/>
  <c r="E77" i="2" s="1"/>
  <c r="D41" i="2"/>
  <c r="E41" i="2" s="1"/>
  <c r="D27" i="2"/>
  <c r="E27" i="2" s="1"/>
  <c r="D53" i="2"/>
  <c r="E53" i="2" s="1"/>
  <c r="D40" i="2"/>
  <c r="E40" i="2" s="1"/>
  <c r="D39" i="2"/>
  <c r="E39" i="2" s="1"/>
  <c r="D66" i="2"/>
  <c r="E66" i="2" s="1"/>
  <c r="D17" i="2"/>
  <c r="E17" i="2" s="1"/>
  <c r="D76" i="2"/>
  <c r="E76" i="2" s="1"/>
  <c r="D19" i="2"/>
  <c r="E19" i="2" s="1"/>
  <c r="D65" i="2"/>
  <c r="E65" i="2" s="1"/>
  <c r="D29" i="2"/>
  <c r="E29" i="2" s="1"/>
  <c r="D14" i="2"/>
  <c r="E14" i="2" s="1"/>
  <c r="D38" i="2"/>
  <c r="E38" i="2" s="1"/>
  <c r="D36" i="2"/>
  <c r="E36" i="2" s="1"/>
  <c r="D23" i="2"/>
  <c r="E23" i="2" s="1"/>
  <c r="D74" i="2"/>
  <c r="E74" i="2" s="1"/>
  <c r="D26" i="2"/>
  <c r="E26" i="2" s="1"/>
  <c r="D73" i="2"/>
  <c r="E73" i="2" s="1"/>
  <c r="D49" i="2"/>
  <c r="E49" i="2" s="1"/>
  <c r="D37" i="2"/>
  <c r="E37" i="2" s="1"/>
  <c r="D13" i="2"/>
  <c r="E13" i="2" s="1"/>
  <c r="D84" i="2"/>
  <c r="E84" i="2" s="1"/>
  <c r="D72" i="2"/>
  <c r="E72" i="2" s="1"/>
  <c r="D60" i="2"/>
  <c r="E60" i="2" s="1"/>
  <c r="D48" i="2"/>
  <c r="E48" i="2" s="1"/>
  <c r="D24" i="2"/>
  <c r="E24" i="2" s="1"/>
  <c r="D12" i="2"/>
  <c r="E12" i="2" s="1"/>
  <c r="D95" i="2"/>
  <c r="E95" i="2" s="1"/>
  <c r="D83" i="2"/>
  <c r="E83" i="2" s="1"/>
  <c r="D71" i="2"/>
  <c r="E71" i="2" s="1"/>
  <c r="D59" i="2"/>
  <c r="E59" i="2" s="1"/>
  <c r="D47" i="2"/>
  <c r="E47" i="2" s="1"/>
  <c r="D35" i="2"/>
  <c r="E35" i="2" s="1"/>
  <c r="D94" i="2"/>
  <c r="E94" i="2" s="1"/>
  <c r="D82" i="2"/>
  <c r="E82" i="2" s="1"/>
  <c r="D70" i="2"/>
  <c r="E70" i="2" s="1"/>
  <c r="D58" i="2"/>
  <c r="E58" i="2" s="1"/>
  <c r="D46" i="2"/>
  <c r="E46" i="2" s="1"/>
  <c r="D34" i="2"/>
  <c r="E34" i="2" s="1"/>
  <c r="D22" i="2"/>
  <c r="E22" i="2" s="1"/>
  <c r="D86" i="2"/>
  <c r="E86" i="2" s="1"/>
  <c r="D62" i="2"/>
  <c r="E62" i="2" s="1"/>
  <c r="D50" i="2"/>
  <c r="E50" i="2" s="1"/>
  <c r="D85" i="2"/>
  <c r="E85" i="2" s="1"/>
  <c r="D61" i="2"/>
  <c r="E61" i="2" s="1"/>
  <c r="D25" i="2"/>
  <c r="E25" i="2" s="1"/>
  <c r="D93" i="2"/>
  <c r="E93" i="2" s="1"/>
  <c r="D81" i="2"/>
  <c r="E81" i="2" s="1"/>
  <c r="D69" i="2"/>
  <c r="E69" i="2" s="1"/>
  <c r="D57" i="2"/>
  <c r="E57" i="2" s="1"/>
  <c r="D45" i="2"/>
  <c r="E45" i="2" s="1"/>
  <c r="D33" i="2"/>
  <c r="E33" i="2" s="1"/>
  <c r="D21" i="2"/>
  <c r="E21" i="2" s="1"/>
  <c r="D92" i="2"/>
  <c r="E92" i="2" s="1"/>
  <c r="D80" i="2"/>
  <c r="E80" i="2" s="1"/>
  <c r="D68" i="2"/>
  <c r="E68" i="2" s="1"/>
  <c r="D56" i="2"/>
  <c r="E56" i="2" s="1"/>
  <c r="D44" i="2"/>
  <c r="E44" i="2" s="1"/>
  <c r="D32" i="2"/>
  <c r="E32" i="2" s="1"/>
  <c r="D20" i="2"/>
  <c r="E20" i="2" s="1"/>
  <c r="D91" i="2"/>
  <c r="E91" i="2" s="1"/>
  <c r="D79" i="2"/>
  <c r="E79" i="2" s="1"/>
  <c r="D67" i="2"/>
  <c r="E67" i="2" s="1"/>
  <c r="D55" i="2"/>
  <c r="E55" i="2" s="1"/>
  <c r="D43" i="2"/>
  <c r="E43" i="2" s="1"/>
  <c r="D31" i="2"/>
  <c r="E31" i="2" s="1"/>
  <c r="E9" i="2"/>
  <c r="E8" i="2"/>
  <c r="E5" i="2"/>
  <c r="E11" i="2"/>
  <c r="E10" i="2"/>
  <c r="E7" i="2"/>
  <c r="E6" i="2"/>
  <c r="E4" i="2"/>
  <c r="E3" i="2"/>
  <c r="F3" i="2" l="1"/>
</calcChain>
</file>

<file path=xl/sharedStrings.xml><?xml version="1.0" encoding="utf-8"?>
<sst xmlns="http://schemas.openxmlformats.org/spreadsheetml/2006/main" count="19" uniqueCount="17">
  <si>
    <t>t</t>
  </si>
  <si>
    <t xml:space="preserve">tau </t>
  </si>
  <si>
    <t>theta</t>
  </si>
  <si>
    <t>tau_a</t>
  </si>
  <si>
    <t>tau_1</t>
  </si>
  <si>
    <t>tau_2</t>
  </si>
  <si>
    <t>tau_a+tau_1/tau_2-tau_1</t>
  </si>
  <si>
    <t>tau_a+tau_2/tau1-tau2</t>
  </si>
  <si>
    <t>sq error</t>
  </si>
  <si>
    <t>sum sq error</t>
  </si>
  <si>
    <t>Nonlinear</t>
  </si>
  <si>
    <t>Original function</t>
  </si>
  <si>
    <t>error squared</t>
  </si>
  <si>
    <t>sum of error squared</t>
  </si>
  <si>
    <t>Skogested SOPTD</t>
  </si>
  <si>
    <t>Original Response</t>
  </si>
  <si>
    <t>Non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</si>
</sst>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FOPTD non linear approximation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'Q1 e'!$C$2</c:f>
              <c:strCache>
                <c:ptCount val="1"/>
                <c:pt idx="0">
                  <c:v>Original function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'Q1 e'!$B$3:$B$158</c:f>
              <c:numCache>
                <c:formatCode>0.0</c:formatCode>
                <c:ptCount val="15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xVal>
          <c:yVal>
            <c:numRef>
              <c:f>'Q1 e'!$C$3:$C$158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8.0889064318876103E-2</c:v>
                </c:pt>
                <c:pt idx="3">
                  <c:v>5.2322025260704501E-2</c:v>
                </c:pt>
                <c:pt idx="4">
                  <c:v>1.0759171191441E-2</c:v>
                </c:pt>
                <c:pt idx="5">
                  <c:v>-2.63646500126547E-2</c:v>
                </c:pt>
                <c:pt idx="6">
                  <c:v>-5.64709225698002E-2</c:v>
                </c:pt>
                <c:pt idx="7">
                  <c:v>-7.97233358959447E-2</c:v>
                </c:pt>
                <c:pt idx="8">
                  <c:v>-9.6745094235363302E-2</c:v>
                </c:pt>
                <c:pt idx="9">
                  <c:v>-0.108192704117947</c:v>
                </c:pt>
                <c:pt idx="10">
                  <c:v>-0.11468000019838</c:v>
                </c:pt>
                <c:pt idx="11">
                  <c:v>-0.116767950409555</c:v>
                </c:pt>
                <c:pt idx="12">
                  <c:v>-0.114966543226297</c:v>
                </c:pt>
                <c:pt idx="13">
                  <c:v>-0.109738642692043</c:v>
                </c:pt>
                <c:pt idx="14">
                  <c:v>-0.101503926364766</c:v>
                </c:pt>
                <c:pt idx="15">
                  <c:v>-9.0642573635612594E-2</c:v>
                </c:pt>
                <c:pt idx="16">
                  <c:v>-7.7498663174454405E-2</c:v>
                </c:pt>
                <c:pt idx="17">
                  <c:v>-6.23832915375966E-2</c:v>
                </c:pt>
                <c:pt idx="18">
                  <c:v>-4.55774334373798E-2</c:v>
                </c:pt>
                <c:pt idx="19">
                  <c:v>-2.7334564301604601E-2</c:v>
                </c:pt>
                <c:pt idx="20">
                  <c:v>-7.8830644224620293E-3</c:v>
                </c:pt>
                <c:pt idx="21">
                  <c:v>1.25715775000028E-2</c:v>
                </c:pt>
                <c:pt idx="22">
                  <c:v>3.3844745041020002E-2</c:v>
                </c:pt>
                <c:pt idx="23">
                  <c:v>5.5770843903216197E-2</c:v>
                </c:pt>
                <c:pt idx="24">
                  <c:v>7.8201607097030695E-2</c:v>
                </c:pt>
                <c:pt idx="25">
                  <c:v>0.10100454272814</c:v>
                </c:pt>
                <c:pt idx="26">
                  <c:v>0.124061512700042</c:v>
                </c:pt>
                <c:pt idx="27">
                  <c:v>0.14726743158660699</c:v>
                </c:pt>
                <c:pt idx="28">
                  <c:v>0.17052907579986601</c:v>
                </c:pt>
                <c:pt idx="29">
                  <c:v>0.19376399397872801</c:v>
                </c:pt>
                <c:pt idx="30">
                  <c:v>0.216899510260292</c:v>
                </c:pt>
                <c:pt idx="31">
                  <c:v>0.239871812772111</c:v>
                </c:pt>
                <c:pt idx="32">
                  <c:v>0.26262512030596702</c:v>
                </c:pt>
                <c:pt idx="33">
                  <c:v>0.285110920705757</c:v>
                </c:pt>
                <c:pt idx="34">
                  <c:v>0.30728727502800801</c:v>
                </c:pt>
                <c:pt idx="35">
                  <c:v>0.32911818201710602</c:v>
                </c:pt>
                <c:pt idx="36">
                  <c:v>0.35057299788178597</c:v>
                </c:pt>
                <c:pt idx="37">
                  <c:v>0.37162590676811302</c:v>
                </c:pt>
                <c:pt idx="38">
                  <c:v>0.39225543769982002</c:v>
                </c:pt>
                <c:pt idx="39">
                  <c:v>0.41244402410217901</c:v>
                </c:pt>
                <c:pt idx="40">
                  <c:v>0.432177602343008</c:v>
                </c:pt>
                <c:pt idx="41">
                  <c:v>0.45144524601613101</c:v>
                </c:pt>
                <c:pt idx="42">
                  <c:v>0.47023883296080798</c:v>
                </c:pt>
                <c:pt idx="43">
                  <c:v>0.48855274225707301</c:v>
                </c:pt>
                <c:pt idx="44">
                  <c:v>0.50638357866342798</c:v>
                </c:pt>
                <c:pt idx="45">
                  <c:v>0.52372992217150804</c:v>
                </c:pt>
                <c:pt idx="46">
                  <c:v>0.54059210054360196</c:v>
                </c:pt>
                <c:pt idx="47">
                  <c:v>0.55697198287468797</c:v>
                </c:pt>
                <c:pt idx="48">
                  <c:v>0.57287279238215305</c:v>
                </c:pt>
                <c:pt idx="49">
                  <c:v>0.58829893677475897</c:v>
                </c:pt>
                <c:pt idx="50">
                  <c:v>0.60325585468874598</c:v>
                </c:pt>
                <c:pt idx="51">
                  <c:v>0.617749876804225</c:v>
                </c:pt>
                <c:pt idx="52">
                  <c:v>0.63178810037005495</c:v>
                </c:pt>
                <c:pt idx="53">
                  <c:v>0.64537827597109598</c:v>
                </c:pt>
                <c:pt idx="54">
                  <c:v>0.65852870546881104</c:v>
                </c:pt>
                <c:pt idx="55">
                  <c:v>0.67124815013532602</c:v>
                </c:pt>
                <c:pt idx="56">
                  <c:v>0.68354574808295299</c:v>
                </c:pt>
                <c:pt idx="57">
                  <c:v>0.69543094016636098</c:v>
                </c:pt>
                <c:pt idx="58">
                  <c:v>0.70691340360360599</c:v>
                </c:pt>
                <c:pt idx="59">
                  <c:v>0.71800299262564604</c:v>
                </c:pt>
                <c:pt idx="60">
                  <c:v>0.72870968552211202</c:v>
                </c:pt>
                <c:pt idx="61">
                  <c:v>0.73904353750456697</c:v>
                </c:pt>
                <c:pt idx="62">
                  <c:v>0.74901463885747099</c:v>
                </c:pt>
                <c:pt idx="63">
                  <c:v>0.75863307789210299</c:v>
                </c:pt>
                <c:pt idx="64">
                  <c:v>0.76790890825993796</c:v>
                </c:pt>
                <c:pt idx="65">
                  <c:v>0.77685212021991401</c:v>
                </c:pt>
                <c:pt idx="66">
                  <c:v>0.78547261548872205</c:v>
                </c:pt>
                <c:pt idx="67">
                  <c:v>0.79378018533519101</c:v>
                </c:pt>
                <c:pt idx="68">
                  <c:v>0.80178449160903997</c:v>
                </c:pt>
                <c:pt idx="69">
                  <c:v>0.80949505042111203</c:v>
                </c:pt>
                <c:pt idx="70">
                  <c:v>0.81692121821677899</c:v>
                </c:pt>
                <c:pt idx="71">
                  <c:v>0.82407218000675997</c:v>
                </c:pt>
                <c:pt idx="72">
                  <c:v>0.83095693954024996</c:v>
                </c:pt>
                <c:pt idx="73">
                  <c:v>0.83758431122419996</c:v>
                </c:pt>
                <c:pt idx="74">
                  <c:v>0.84396291360993403</c:v>
                </c:pt>
                <c:pt idx="75">
                  <c:v>0.85010116428419502</c:v>
                </c:pt>
                <c:pt idx="76">
                  <c:v>0.85600727601625803</c:v>
                </c:pt>
                <c:pt idx="77">
                  <c:v>0.86168925402609997</c:v>
                </c:pt>
                <c:pt idx="78">
                  <c:v>0.86715489425080405</c:v>
                </c:pt>
                <c:pt idx="79">
                  <c:v>0.87241178249756501</c:v>
                </c:pt>
                <c:pt idx="80">
                  <c:v>0.87746729438187798</c:v>
                </c:pt>
                <c:pt idx="81">
                  <c:v>0.88232859595885704</c:v>
                </c:pt>
                <c:pt idx="82">
                  <c:v>0.88700264496416403</c:v>
                </c:pt>
                <c:pt idx="83">
                  <c:v>0.89149619258888901</c:v>
                </c:pt>
                <c:pt idx="84">
                  <c:v>0.895815785719831</c:v>
                </c:pt>
                <c:pt idx="85">
                  <c:v>0.89996776958319002</c:v>
                </c:pt>
                <c:pt idx="86">
                  <c:v>0.90395829073564304</c:v>
                </c:pt>
                <c:pt idx="87">
                  <c:v>0.90779330035222605</c:v>
                </c:pt>
                <c:pt idx="88">
                  <c:v>0.91147855776541298</c:v>
                </c:pt>
                <c:pt idx="89">
                  <c:v>0.91501963421433397</c:v>
                </c:pt>
                <c:pt idx="90">
                  <c:v>0.91842191676719598</c:v>
                </c:pt>
                <c:pt idx="91">
                  <c:v>0.92169061238377104</c:v>
                </c:pt>
                <c:pt idx="92">
                  <c:v>0.92483075208822496</c:v>
                </c:pt>
                <c:pt idx="93">
                  <c:v>0.92784719522570502</c:v>
                </c:pt>
                <c:pt idx="94">
                  <c:v>0.93074463377896699</c:v>
                </c:pt>
                <c:pt idx="95">
                  <c:v>0.93352759672388896</c:v>
                </c:pt>
                <c:pt idx="96">
                  <c:v>0.93620045440509803</c:v>
                </c:pt>
                <c:pt idx="97">
                  <c:v>0.93876742291505899</c:v>
                </c:pt>
                <c:pt idx="98">
                  <c:v>0.94123256846194803</c:v>
                </c:pt>
                <c:pt idx="99">
                  <c:v>0.94359981171335505</c:v>
                </c:pt>
                <c:pt idx="100">
                  <c:v>0.94587293210449297</c:v>
                </c:pt>
                <c:pt idx="101">
                  <c:v>0.94805557210102798</c:v>
                </c:pt>
                <c:pt idx="102">
                  <c:v>0.95015124140794704</c:v>
                </c:pt>
                <c:pt idx="103">
                  <c:v>0.95216332111707203</c:v>
                </c:pt>
                <c:pt idx="104">
                  <c:v>0.95409506778689901</c:v>
                </c:pt>
                <c:pt idx="105">
                  <c:v>0.95594961744940099</c:v>
                </c:pt>
                <c:pt idx="106">
                  <c:v>0.957729989539294</c:v>
                </c:pt>
                <c:pt idx="107">
                  <c:v>0.95943909074207301</c:v>
                </c:pt>
                <c:pt idx="108">
                  <c:v>0.96107971875778497</c:v>
                </c:pt>
                <c:pt idx="109">
                  <c:v>0.962654565978178</c:v>
                </c:pt>
                <c:pt idx="110">
                  <c:v>0.96416622307539401</c:v>
                </c:pt>
                <c:pt idx="111">
                  <c:v>0.96561718250089601</c:v>
                </c:pt>
                <c:pt idx="112">
                  <c:v>0.96700984189375405</c:v>
                </c:pt>
                <c:pt idx="113">
                  <c:v>0.96834650739782502</c:v>
                </c:pt>
                <c:pt idx="114">
                  <c:v>0.96962939688770899</c:v>
                </c:pt>
                <c:pt idx="115">
                  <c:v>0.97086064310366105</c:v>
                </c:pt>
                <c:pt idx="116">
                  <c:v>0.97204229669594699</c:v>
                </c:pt>
                <c:pt idx="117">
                  <c:v>0.97317632917933505</c:v>
                </c:pt>
                <c:pt idx="118">
                  <c:v>0.97426463579864997</c:v>
                </c:pt>
                <c:pt idx="119">
                  <c:v>0.97530903830648297</c:v>
                </c:pt>
                <c:pt idx="120">
                  <c:v>0.97631128765432496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C7-41B8-A893-E563E5CA420B}"/>
            </c:ext>
          </c:extLst>
        </c:ser>
        <c:ser>
          <c:idx val="2"/>
          <c:order val="2"/>
          <c:tx>
            <c:strRef>
              <c:f>'Q1 e'!$E$2</c:f>
              <c:strCache>
                <c:ptCount val="1"/>
                <c:pt idx="0">
                  <c:v>Nonlinear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'Q1 e'!$B$3:$B$158</c:f>
              <c:numCache>
                <c:formatCode>0.0</c:formatCode>
                <c:ptCount val="15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xVal>
          <c:yVal>
            <c:numRef>
              <c:f>'Q1 e'!$E$3:$E$158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1.9922722687385819E-2</c:v>
                </c:pt>
                <c:pt idx="28">
                  <c:v>6.3169284893455968E-2</c:v>
                </c:pt>
                <c:pt idx="29">
                  <c:v>0.10450756375704129</c:v>
                </c:pt>
                <c:pt idx="30">
                  <c:v>0.14402176355079255</c:v>
                </c:pt>
                <c:pt idx="31">
                  <c:v>0.18179237297778295</c:v>
                </c:pt>
                <c:pt idx="32">
                  <c:v>0.21789632912348866</c:v>
                </c:pt>
                <c:pt idx="33">
                  <c:v>0.25240717417327985</c:v>
                </c:pt>
                <c:pt idx="34">
                  <c:v>0.2853952052146469</c:v>
                </c:pt>
                <c:pt idx="35">
                  <c:v>0.31692761742930464</c:v>
                </c:pt>
                <c:pt idx="36">
                  <c:v>0.3470686409668492</c:v>
                </c:pt>
                <c:pt idx="37">
                  <c:v>0.37587967177877391</c:v>
                </c:pt>
                <c:pt idx="38">
                  <c:v>0.40341939667934712</c:v>
                </c:pt>
                <c:pt idx="39">
                  <c:v>0.42974391288809499</c:v>
                </c:pt>
                <c:pt idx="40">
                  <c:v>0.45490684229739387</c:v>
                </c:pt>
                <c:pt idx="41">
                  <c:v>0.47895944069792773</c:v>
                </c:pt>
                <c:pt idx="42">
                  <c:v>0.50195070218450055</c:v>
                </c:pt>
                <c:pt idx="43">
                  <c:v>0.52392745895487236</c:v>
                </c:pt>
                <c:pt idx="44">
                  <c:v>0.54493447670490525</c:v>
                </c:pt>
                <c:pt idx="45">
                  <c:v>0.56501454581433508</c:v>
                </c:pt>
                <c:pt idx="46">
                  <c:v>0.58420856850891056</c:v>
                </c:pt>
                <c:pt idx="47">
                  <c:v>0.6025556421764442</c:v>
                </c:pt>
                <c:pt idx="48">
                  <c:v>0.6200931390064881</c:v>
                </c:pt>
                <c:pt idx="49">
                  <c:v>0.63685678211585506</c:v>
                </c:pt>
                <c:pt idx="50">
                  <c:v>0.65288071831505112</c:v>
                </c:pt>
                <c:pt idx="51">
                  <c:v>0.66819758766384052</c:v>
                </c:pt>
                <c:pt idx="52">
                  <c:v>0.68283858995762481</c:v>
                </c:pt>
                <c:pt idx="53">
                  <c:v>0.69683354828006683</c:v>
                </c:pt>
                <c:pt idx="54">
                  <c:v>0.7102109697514124</c:v>
                </c:pt>
                <c:pt idx="55">
                  <c:v>0.72299810359625183</c:v>
                </c:pt>
                <c:pt idx="56">
                  <c:v>0.73522099664900353</c:v>
                </c:pt>
                <c:pt idx="57">
                  <c:v>0.74690454641017978</c:v>
                </c:pt>
                <c:pt idx="58">
                  <c:v>0.75807255176151134</c:v>
                </c:pt>
                <c:pt idx="59">
                  <c:v>0.76874776144323154</c:v>
                </c:pt>
                <c:pt idx="60">
                  <c:v>0.77895192039226946</c:v>
                </c:pt>
                <c:pt idx="61">
                  <c:v>0.78870581403573858</c:v>
                </c:pt>
                <c:pt idx="62">
                  <c:v>0.7980293106299462</c:v>
                </c:pt>
                <c:pt idx="63">
                  <c:v>0.80694140173116535</c:v>
                </c:pt>
                <c:pt idx="64">
                  <c:v>0.81546024088060798</c:v>
                </c:pt>
                <c:pt idx="65">
                  <c:v>0.8236031805823969</c:v>
                </c:pt>
                <c:pt idx="66">
                  <c:v>0.83138680764986028</c:v>
                </c:pt>
                <c:pt idx="67">
                  <c:v>0.83882697699214825</c:v>
                </c:pt>
                <c:pt idx="68">
                  <c:v>0.84593884390999141</c:v>
                </c:pt>
                <c:pt idx="69">
                  <c:v>0.85273689496638838</c:v>
                </c:pt>
                <c:pt idx="70">
                  <c:v>0.8592349774951028</c:v>
                </c:pt>
                <c:pt idx="71">
                  <c:v>0.86544632780707942</c:v>
                </c:pt>
                <c:pt idx="72">
                  <c:v>0.87138359815223221</c:v>
                </c:pt>
                <c:pt idx="73">
                  <c:v>0.87705888249152641</c:v>
                </c:pt>
                <c:pt idx="74">
                  <c:v>0.88248374113184991</c:v>
                </c:pt>
                <c:pt idx="75">
                  <c:v>0.8876692242738542</c:v>
                </c:pt>
                <c:pt idx="76">
                  <c:v>0.89262589452073249</c:v>
                </c:pt>
                <c:pt idx="77">
                  <c:v>0.89736384839378114</c:v>
                </c:pt>
                <c:pt idx="78">
                  <c:v>0.90189273689857419</c:v>
                </c:pt>
                <c:pt idx="79">
                  <c:v>0.90622178518364094</c:v>
                </c:pt>
                <c:pt idx="80">
                  <c:v>0.91035981133169164</c:v>
                </c:pt>
                <c:pt idx="81">
                  <c:v>0.91431524432166733</c:v>
                </c:pt>
                <c:pt idx="82">
                  <c:v>0.91809614119820304</c:v>
                </c:pt>
                <c:pt idx="83">
                  <c:v>0.92171020348347665</c:v>
                </c:pt>
                <c:pt idx="84">
                  <c:v>0.92516479286487341</c:v>
                </c:pt>
                <c:pt idx="85">
                  <c:v>0.92846694619042291</c:v>
                </c:pt>
                <c:pt idx="86">
                  <c:v>0.93162338980255177</c:v>
                </c:pt>
                <c:pt idx="87">
                  <c:v>0.9346405532393498</c:v>
                </c:pt>
                <c:pt idx="88">
                  <c:v>0.93752458233125902</c:v>
                </c:pt>
                <c:pt idx="89">
                  <c:v>0.94028135171986271</c:v>
                </c:pt>
                <c:pt idx="90">
                  <c:v>0.94291647682427382</c:v>
                </c:pt>
                <c:pt idx="91">
                  <c:v>0.94543532527949947</c:v>
                </c:pt>
                <c:pt idx="92">
                  <c:v>0.94784302787007946</c:v>
                </c:pt>
                <c:pt idx="93">
                  <c:v>0.95014448898127035</c:v>
                </c:pt>
                <c:pt idx="94">
                  <c:v>0.95234439658906522</c:v>
                </c:pt>
                <c:pt idx="95">
                  <c:v>0.95444723180939595</c:v>
                </c:pt>
                <c:pt idx="96">
                  <c:v>0.95645727802597125</c:v>
                </c:pt>
                <c:pt idx="97">
                  <c:v>0.9583786296153427</c:v>
                </c:pt>
                <c:pt idx="98">
                  <c:v>0.96021520028697138</c:v>
                </c:pt>
                <c:pt idx="99">
                  <c:v>0.96197073105528308</c:v>
                </c:pt>
                <c:pt idx="100">
                  <c:v>0.9636487978599525</c:v>
                </c:pt>
                <c:pt idx="101">
                  <c:v>0.96525281884993575</c:v>
                </c:pt>
                <c:pt idx="102">
                  <c:v>0.96678606134609102</c:v>
                </c:pt>
                <c:pt idx="103">
                  <c:v>0.96825164849656897</c:v>
                </c:pt>
                <c:pt idx="104">
                  <c:v>0.96965256563852964</c:v>
                </c:pt>
                <c:pt idx="105">
                  <c:v>0.97099166637914325</c:v>
                </c:pt>
                <c:pt idx="106">
                  <c:v>0.97227167840826478</c:v>
                </c:pt>
                <c:pt idx="107">
                  <c:v>0.9734952090546185</c:v>
                </c:pt>
                <c:pt idx="108">
                  <c:v>0.97466475059681335</c:v>
                </c:pt>
                <c:pt idx="109">
                  <c:v>0.97578268534000578</c:v>
                </c:pt>
                <c:pt idx="110">
                  <c:v>0.97685129046855157</c:v>
                </c:pt>
                <c:pt idx="111">
                  <c:v>0.97787274268453095</c:v>
                </c:pt>
                <c:pt idx="112">
                  <c:v>0.97884912264159629</c:v>
                </c:pt>
                <c:pt idx="113">
                  <c:v>0.97978241918317233</c:v>
                </c:pt>
                <c:pt idx="114">
                  <c:v>0.98067453339364419</c:v>
                </c:pt>
                <c:pt idx="115">
                  <c:v>0.98152728247078302</c:v>
                </c:pt>
                <c:pt idx="116">
                  <c:v>0.98234240342729884</c:v>
                </c:pt>
                <c:pt idx="117">
                  <c:v>0.98312155662905953</c:v>
                </c:pt>
                <c:pt idx="118">
                  <c:v>0.98386632917718397</c:v>
                </c:pt>
                <c:pt idx="119">
                  <c:v>0.98457823814089795</c:v>
                </c:pt>
                <c:pt idx="120">
                  <c:v>0.98525873364773753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C7-41B8-A893-E563E5CA4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761200"/>
        <c:axId val="45776825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'Q1 e'!$D$2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'Q1 e'!$B$3:$B$158</c15:sqref>
                        </c15:formulaRef>
                      </c:ext>
                    </c:extLst>
                    <c:numCache>
                      <c:formatCode>0.0</c:formatCode>
                      <c:ptCount val="156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'Q1 e'!$D$3:$D$158</c15:sqref>
                        </c15:formulaRef>
                      </c:ext>
                    </c:extLst>
                    <c:numCache>
                      <c:formatCode>General</c:formatCode>
                      <c:ptCount val="156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4C7-41B8-A893-E563E5CA420B}"/>
                  </c:ext>
                </c:extLst>
              </c15:ser>
            </c15:filteredScatterSeries>
          </c:ext>
        </c:extLst>
      </c:scatterChart>
      <c:valAx>
        <c:axId val="45776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68256"/>
        <c:crosses val="autoZero"/>
        <c:crossBetween val="midCat"/>
      </c:valAx>
      <c:valAx>
        <c:axId val="4577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6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SOPTD with numerator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'Q1 f'!$B$2</c:f>
              <c:strCache>
                <c:ptCount val="1"/>
                <c:pt idx="0">
                  <c:v>Original Response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'Q1 f'!$A$3:$A$95</c:f>
              <c:numCache>
                <c:formatCode>0.0</c:formatCode>
                <c:ptCount val="9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</c:numCache>
            </c:numRef>
          </c:xVal>
          <c:yVal>
            <c:numRef>
              <c:f>'Q1 f'!$B$3:$B$95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8.0889064318876103E-2</c:v>
                </c:pt>
                <c:pt idx="3">
                  <c:v>5.2322025260704501E-2</c:v>
                </c:pt>
                <c:pt idx="4">
                  <c:v>1.0759171191441E-2</c:v>
                </c:pt>
                <c:pt idx="5">
                  <c:v>-2.63646500126547E-2</c:v>
                </c:pt>
                <c:pt idx="6">
                  <c:v>-5.64709225698002E-2</c:v>
                </c:pt>
                <c:pt idx="7">
                  <c:v>-7.97233358959447E-2</c:v>
                </c:pt>
                <c:pt idx="8">
                  <c:v>-9.6745094235363302E-2</c:v>
                </c:pt>
                <c:pt idx="9">
                  <c:v>-0.108192704117947</c:v>
                </c:pt>
                <c:pt idx="10">
                  <c:v>-0.11468000019838</c:v>
                </c:pt>
                <c:pt idx="11">
                  <c:v>-0.116767950409555</c:v>
                </c:pt>
                <c:pt idx="12">
                  <c:v>-0.114966543226297</c:v>
                </c:pt>
                <c:pt idx="13">
                  <c:v>-0.109738642692043</c:v>
                </c:pt>
                <c:pt idx="14">
                  <c:v>-0.101503926364766</c:v>
                </c:pt>
                <c:pt idx="15">
                  <c:v>-9.0642573635612594E-2</c:v>
                </c:pt>
                <c:pt idx="16">
                  <c:v>-7.7498663174454405E-2</c:v>
                </c:pt>
                <c:pt idx="17">
                  <c:v>-6.23832915375966E-2</c:v>
                </c:pt>
                <c:pt idx="18">
                  <c:v>-4.55774334373798E-2</c:v>
                </c:pt>
                <c:pt idx="19">
                  <c:v>-2.7334564301604601E-2</c:v>
                </c:pt>
                <c:pt idx="20">
                  <c:v>-7.8830644224620293E-3</c:v>
                </c:pt>
                <c:pt idx="21">
                  <c:v>1.25715775000028E-2</c:v>
                </c:pt>
                <c:pt idx="22">
                  <c:v>3.3844745041020002E-2</c:v>
                </c:pt>
                <c:pt idx="23">
                  <c:v>5.5770843903216197E-2</c:v>
                </c:pt>
                <c:pt idx="24">
                  <c:v>7.8201607097030695E-2</c:v>
                </c:pt>
                <c:pt idx="25">
                  <c:v>0.10100454272814</c:v>
                </c:pt>
                <c:pt idx="26">
                  <c:v>0.124061512700042</c:v>
                </c:pt>
                <c:pt idx="27">
                  <c:v>0.14726743158660699</c:v>
                </c:pt>
                <c:pt idx="28">
                  <c:v>0.17052907579986601</c:v>
                </c:pt>
                <c:pt idx="29">
                  <c:v>0.19376399397872801</c:v>
                </c:pt>
                <c:pt idx="30">
                  <c:v>0.216899510260292</c:v>
                </c:pt>
                <c:pt idx="31">
                  <c:v>0.239871812772111</c:v>
                </c:pt>
                <c:pt idx="32">
                  <c:v>0.26262512030596702</c:v>
                </c:pt>
                <c:pt idx="33">
                  <c:v>0.285110920705757</c:v>
                </c:pt>
                <c:pt idx="34">
                  <c:v>0.30728727502800801</c:v>
                </c:pt>
                <c:pt idx="35">
                  <c:v>0.32911818201710602</c:v>
                </c:pt>
                <c:pt idx="36">
                  <c:v>0.35057299788178597</c:v>
                </c:pt>
                <c:pt idx="37">
                  <c:v>0.37162590676811302</c:v>
                </c:pt>
                <c:pt idx="38">
                  <c:v>0.39225543769982002</c:v>
                </c:pt>
                <c:pt idx="39">
                  <c:v>0.41244402410217901</c:v>
                </c:pt>
                <c:pt idx="40">
                  <c:v>0.432177602343008</c:v>
                </c:pt>
                <c:pt idx="41">
                  <c:v>0.45144524601613101</c:v>
                </c:pt>
                <c:pt idx="42">
                  <c:v>0.47023883296080798</c:v>
                </c:pt>
                <c:pt idx="43">
                  <c:v>0.48855274225707301</c:v>
                </c:pt>
                <c:pt idx="44">
                  <c:v>0.50638357866342798</c:v>
                </c:pt>
                <c:pt idx="45">
                  <c:v>0.52372992217150804</c:v>
                </c:pt>
                <c:pt idx="46">
                  <c:v>0.54059210054360196</c:v>
                </c:pt>
                <c:pt idx="47">
                  <c:v>0.55697198287468797</c:v>
                </c:pt>
                <c:pt idx="48">
                  <c:v>0.57287279238215305</c:v>
                </c:pt>
                <c:pt idx="49">
                  <c:v>0.58829893677475897</c:v>
                </c:pt>
                <c:pt idx="50">
                  <c:v>0.60325585468874598</c:v>
                </c:pt>
                <c:pt idx="51">
                  <c:v>0.617749876804225</c:v>
                </c:pt>
                <c:pt idx="52">
                  <c:v>0.63178810037005495</c:v>
                </c:pt>
                <c:pt idx="53">
                  <c:v>0.64537827597109598</c:v>
                </c:pt>
                <c:pt idx="54">
                  <c:v>0.65852870546881104</c:v>
                </c:pt>
                <c:pt idx="55">
                  <c:v>0.67124815013532602</c:v>
                </c:pt>
                <c:pt idx="56">
                  <c:v>0.68354574808295299</c:v>
                </c:pt>
                <c:pt idx="57">
                  <c:v>0.69543094016636098</c:v>
                </c:pt>
                <c:pt idx="58">
                  <c:v>0.70691340360360599</c:v>
                </c:pt>
                <c:pt idx="59">
                  <c:v>0.71800299262564604</c:v>
                </c:pt>
                <c:pt idx="60">
                  <c:v>0.72870968552211202</c:v>
                </c:pt>
                <c:pt idx="61">
                  <c:v>0.73904353750456697</c:v>
                </c:pt>
                <c:pt idx="62">
                  <c:v>0.74901463885747099</c:v>
                </c:pt>
                <c:pt idx="63">
                  <c:v>0.75863307789210299</c:v>
                </c:pt>
                <c:pt idx="64">
                  <c:v>0.76790890825993796</c:v>
                </c:pt>
                <c:pt idx="65">
                  <c:v>0.77685212021991401</c:v>
                </c:pt>
                <c:pt idx="66">
                  <c:v>0.78547261548872205</c:v>
                </c:pt>
                <c:pt idx="67">
                  <c:v>0.79378018533519101</c:v>
                </c:pt>
                <c:pt idx="68">
                  <c:v>0.80178449160903997</c:v>
                </c:pt>
                <c:pt idx="69">
                  <c:v>0.80949505042111203</c:v>
                </c:pt>
                <c:pt idx="70">
                  <c:v>0.81692121821677899</c:v>
                </c:pt>
                <c:pt idx="71">
                  <c:v>0.82407218000675997</c:v>
                </c:pt>
                <c:pt idx="72">
                  <c:v>0.83095693954024996</c:v>
                </c:pt>
                <c:pt idx="73">
                  <c:v>0.83758431122419996</c:v>
                </c:pt>
                <c:pt idx="74">
                  <c:v>0.84396291360993403</c:v>
                </c:pt>
                <c:pt idx="75">
                  <c:v>0.85010116428419502</c:v>
                </c:pt>
                <c:pt idx="76">
                  <c:v>0.85600727601625803</c:v>
                </c:pt>
                <c:pt idx="77">
                  <c:v>0.86168925402609997</c:v>
                </c:pt>
                <c:pt idx="78">
                  <c:v>0.86715489425080405</c:v>
                </c:pt>
                <c:pt idx="79">
                  <c:v>0.87241178249756501</c:v>
                </c:pt>
                <c:pt idx="80">
                  <c:v>0.87746729438187798</c:v>
                </c:pt>
                <c:pt idx="81">
                  <c:v>0.88232859595885704</c:v>
                </c:pt>
                <c:pt idx="82">
                  <c:v>0.88700264496416403</c:v>
                </c:pt>
                <c:pt idx="83">
                  <c:v>0.89149619258888901</c:v>
                </c:pt>
                <c:pt idx="84">
                  <c:v>0.895815785719831</c:v>
                </c:pt>
                <c:pt idx="85">
                  <c:v>0.89996776958319002</c:v>
                </c:pt>
                <c:pt idx="86">
                  <c:v>0.90395829073564304</c:v>
                </c:pt>
                <c:pt idx="87">
                  <c:v>0.90779330035222605</c:v>
                </c:pt>
                <c:pt idx="88">
                  <c:v>0.91147855776541298</c:v>
                </c:pt>
                <c:pt idx="89">
                  <c:v>0.91501963421433397</c:v>
                </c:pt>
                <c:pt idx="90">
                  <c:v>0.91842191676719598</c:v>
                </c:pt>
                <c:pt idx="91">
                  <c:v>0.92169061238377104</c:v>
                </c:pt>
                <c:pt idx="92">
                  <c:v>0.92483075208822496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F-4E8B-AEBD-8F6E296939C7}"/>
            </c:ext>
          </c:extLst>
        </c:ser>
        <c:ser>
          <c:idx val="2"/>
          <c:order val="1"/>
          <c:tx>
            <c:strRef>
              <c:f>'Q1 f'!$D$2</c:f>
              <c:strCache>
                <c:ptCount val="1"/>
                <c:pt idx="0">
                  <c:v>Non Linear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'Q1 f'!$A$3:$A$123</c:f>
              <c:numCache>
                <c:formatCode>0.0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xVal>
          <c:yVal>
            <c:numRef>
              <c:f>'Q1 f'!$D$3:$D$123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-0.14289977948646992</c:v>
                </c:pt>
                <c:pt idx="7">
                  <c:v>-0.14879903511609882</c:v>
                </c:pt>
                <c:pt idx="8">
                  <c:v>-0.15084261843003333</c:v>
                </c:pt>
                <c:pt idx="9">
                  <c:v>-0.149423721304629</c:v>
                </c:pt>
                <c:pt idx="10">
                  <c:v>-0.14490463130641729</c:v>
                </c:pt>
                <c:pt idx="11">
                  <c:v>-0.13761890609748662</c:v>
                </c:pt>
                <c:pt idx="12">
                  <c:v>-0.12787340406794101</c:v>
                </c:pt>
                <c:pt idx="13">
                  <c:v>-0.11595018045045435</c:v>
                </c:pt>
                <c:pt idx="14">
                  <c:v>-0.10210825619287789</c:v>
                </c:pt>
                <c:pt idx="15">
                  <c:v>-8.6585270590148866E-2</c:v>
                </c:pt>
                <c:pt idx="16">
                  <c:v>-6.9599022099282593E-2</c:v>
                </c:pt>
                <c:pt idx="17">
                  <c:v>-5.1348905893974006E-2</c:v>
                </c:pt>
                <c:pt idx="18">
                  <c:v>-3.2017255376558751E-2</c:v>
                </c:pt>
                <c:pt idx="19">
                  <c:v>-1.1770592245738953E-2</c:v>
                </c:pt>
                <c:pt idx="20">
                  <c:v>9.239208186045289E-3</c:v>
                </c:pt>
                <c:pt idx="21">
                  <c:v>3.0873829673510045E-2</c:v>
                </c:pt>
                <c:pt idx="22">
                  <c:v>5.3007503098342568E-2</c:v>
                </c:pt>
                <c:pt idx="23">
                  <c:v>7.5526063708821312E-2</c:v>
                </c:pt>
                <c:pt idx="24">
                  <c:v>9.8326072708005086E-2</c:v>
                </c:pt>
                <c:pt idx="25">
                  <c:v>0.12131399934878573</c:v>
                </c:pt>
                <c:pt idx="26">
                  <c:v>0.14440546013065614</c:v>
                </c:pt>
                <c:pt idx="27">
                  <c:v>0.16752451079082675</c:v>
                </c:pt>
                <c:pt idx="28">
                  <c:v>0.19060298727708869</c:v>
                </c:pt>
                <c:pt idx="29">
                  <c:v>0.2135798935778439</c:v>
                </c:pt>
                <c:pt idx="30">
                  <c:v>0.2364008319855202</c:v>
                </c:pt>
                <c:pt idx="31">
                  <c:v>0.25901747427997179</c:v>
                </c:pt>
                <c:pt idx="32">
                  <c:v>0.28138707007747144</c:v>
                </c:pt>
                <c:pt idx="33">
                  <c:v>0.30347199048264883</c:v>
                </c:pt>
                <c:pt idx="34">
                  <c:v>0.32523930445313454</c:v>
                </c:pt>
                <c:pt idx="35">
                  <c:v>0.34666038553405087</c:v>
                </c:pt>
                <c:pt idx="36">
                  <c:v>0.36771054768178146</c:v>
                </c:pt>
                <c:pt idx="37">
                  <c:v>0.38836870687373448</c:v>
                </c:pt>
                <c:pt idx="38">
                  <c:v>0.4086170681839576</c:v>
                </c:pt>
                <c:pt idx="39">
                  <c:v>0.42844083567615598</c:v>
                </c:pt>
                <c:pt idx="40">
                  <c:v>0.44782794386264868</c:v>
                </c:pt>
                <c:pt idx="41">
                  <c:v>0.46676880923041608</c:v>
                </c:pt>
                <c:pt idx="42">
                  <c:v>0.48525610042270273</c:v>
                </c:pt>
                <c:pt idx="43">
                  <c:v>0.50328452611574903</c:v>
                </c:pt>
                <c:pt idx="44">
                  <c:v>0.52085063874255866</c:v>
                </c:pt>
                <c:pt idx="45">
                  <c:v>0.53795265337976161</c:v>
                </c:pt>
                <c:pt idx="46">
                  <c:v>0.55459028098266572</c:v>
                </c:pt>
                <c:pt idx="47">
                  <c:v>0.57076457411312731</c:v>
                </c:pt>
                <c:pt idx="48">
                  <c:v>0.58647778534941608</c:v>
                </c:pt>
                <c:pt idx="49">
                  <c:v>0.60173323672643164</c:v>
                </c:pt>
                <c:pt idx="50">
                  <c:v>0.61653519966785097</c:v>
                </c:pt>
                <c:pt idx="51">
                  <c:v>0.6308887845807476</c:v>
                </c:pt>
                <c:pt idx="52">
                  <c:v>0.64479983974888455</c:v>
                </c:pt>
                <c:pt idx="53">
                  <c:v>0.65827485849149525</c:v>
                </c:pt>
                <c:pt idx="54">
                  <c:v>0.67132089388906024</c:v>
                </c:pt>
                <c:pt idx="55">
                  <c:v>0.68394548109790776</c:v>
                </c:pt>
                <c:pt idx="56">
                  <c:v>0.69615656610403676</c:v>
                </c:pt>
                <c:pt idx="57">
                  <c:v>0.70796244079247117</c:v>
                </c:pt>
                <c:pt idx="58">
                  <c:v>0.7193716837282409</c:v>
                </c:pt>
                <c:pt idx="59">
                  <c:v>0.73039310626336373</c:v>
                </c:pt>
                <c:pt idx="60">
                  <c:v>0.74103570356237469</c:v>
                </c:pt>
                <c:pt idx="61">
                  <c:v>0.75130861013531103</c:v>
                </c:pt>
                <c:pt idx="62">
                  <c:v>0.76122105966351228</c:v>
                </c:pt>
                <c:pt idx="63">
                  <c:v>0.77078234862347017</c:v>
                </c:pt>
                <c:pt idx="64">
                  <c:v>0.78000180355229531</c:v>
                </c:pt>
                <c:pt idx="65">
                  <c:v>0.78888875155098503</c:v>
                </c:pt>
                <c:pt idx="66">
                  <c:v>0.79745249390180106</c:v>
                </c:pt>
                <c:pt idx="67">
                  <c:v>0.80570228249780484</c:v>
                </c:pt>
                <c:pt idx="68">
                  <c:v>0.81364729875713238</c:v>
                </c:pt>
                <c:pt idx="69">
                  <c:v>0.82129663498926675</c:v>
                </c:pt>
                <c:pt idx="70">
                  <c:v>0.82865927798411576</c:v>
                </c:pt>
                <c:pt idx="71">
                  <c:v>0.83574409448920051</c:v>
                </c:pt>
                <c:pt idx="72">
                  <c:v>0.84255981859678286</c:v>
                </c:pt>
                <c:pt idx="73">
                  <c:v>0.84911504079900624</c:v>
                </c:pt>
                <c:pt idx="74">
                  <c:v>0.85541819861100521</c:v>
                </c:pt>
                <c:pt idx="75">
                  <c:v>0.86147756850004953</c:v>
                </c:pt>
                <c:pt idx="76">
                  <c:v>0.86730125920621504</c:v>
                </c:pt>
                <c:pt idx="77">
                  <c:v>0.87289720624357869</c:v>
                </c:pt>
                <c:pt idx="78">
                  <c:v>0.87827316727089055</c:v>
                </c:pt>
                <c:pt idx="79">
                  <c:v>0.88343671875190921</c:v>
                </c:pt>
                <c:pt idx="80">
                  <c:v>0.88839525313051126</c:v>
                </c:pt>
                <c:pt idx="81">
                  <c:v>0.89315597715722106</c:v>
                </c:pt>
                <c:pt idx="82">
                  <c:v>0.89772591058499529</c:v>
                </c:pt>
                <c:pt idx="83">
                  <c:v>0.90211188580360613</c:v>
                </c:pt>
                <c:pt idx="84">
                  <c:v>0.90632054790512484</c:v>
                </c:pt>
                <c:pt idx="85">
                  <c:v>0.91035835521961417</c:v>
                </c:pt>
                <c:pt idx="86">
                  <c:v>0.91423158051475184</c:v>
                </c:pt>
                <c:pt idx="87">
                  <c:v>0.91794631235643465</c:v>
                </c:pt>
                <c:pt idx="88">
                  <c:v>0.92150845707601547</c:v>
                </c:pt>
                <c:pt idx="89">
                  <c:v>0.92492374084849871</c:v>
                </c:pt>
                <c:pt idx="90">
                  <c:v>0.92819771224003489</c:v>
                </c:pt>
                <c:pt idx="91">
                  <c:v>0.93133574485545978</c:v>
                </c:pt>
                <c:pt idx="92">
                  <c:v>0.93434304027141479</c:v>
                </c:pt>
                <c:pt idx="93">
                  <c:v>0.93722463118228916</c:v>
                </c:pt>
                <c:pt idx="94">
                  <c:v>0.93998538459345582</c:v>
                </c:pt>
                <c:pt idx="95">
                  <c:v>0.94263000529008423</c:v>
                </c:pt>
                <c:pt idx="96">
                  <c:v>0.94516303925684042</c:v>
                </c:pt>
                <c:pt idx="97">
                  <c:v>0.94758887733678421</c:v>
                </c:pt>
                <c:pt idx="98">
                  <c:v>0.94991175883342294</c:v>
                </c:pt>
                <c:pt idx="99">
                  <c:v>0.95213577523372805</c:v>
                </c:pt>
                <c:pt idx="100">
                  <c:v>0.95426487395116055</c:v>
                </c:pt>
                <c:pt idx="101">
                  <c:v>0.95630286205778248</c:v>
                </c:pt>
                <c:pt idx="102">
                  <c:v>0.95825341009367548</c:v>
                </c:pt>
                <c:pt idx="103">
                  <c:v>0.96012005577313175</c:v>
                </c:pt>
                <c:pt idx="104">
                  <c:v>0.96190620778543234</c:v>
                </c:pt>
                <c:pt idx="105">
                  <c:v>0.96361514948193872</c:v>
                </c:pt>
                <c:pt idx="106">
                  <c:v>0.96525004258273839</c:v>
                </c:pt>
                <c:pt idx="107">
                  <c:v>0.96681393083281364</c:v>
                </c:pt>
                <c:pt idx="108">
                  <c:v>0.96830974360500477</c:v>
                </c:pt>
                <c:pt idx="109">
                  <c:v>0.96974029946704832</c:v>
                </c:pt>
                <c:pt idx="110">
                  <c:v>0.97110830967312722</c:v>
                </c:pt>
                <c:pt idx="111">
                  <c:v>0.97241638162586241</c:v>
                </c:pt>
                <c:pt idx="112">
                  <c:v>0.97366702224167057</c:v>
                </c:pt>
                <c:pt idx="113">
                  <c:v>0.974862641273603</c:v>
                </c:pt>
                <c:pt idx="114">
                  <c:v>0.97600555455710492</c:v>
                </c:pt>
                <c:pt idx="115">
                  <c:v>0.97709798718574348</c:v>
                </c:pt>
                <c:pt idx="116">
                  <c:v>0.97814207661463115</c:v>
                </c:pt>
                <c:pt idx="117">
                  <c:v>0.97913987569222627</c:v>
                </c:pt>
                <c:pt idx="118">
                  <c:v>0.98009335561346234</c:v>
                </c:pt>
                <c:pt idx="119">
                  <c:v>0.98100440880261885</c:v>
                </c:pt>
                <c:pt idx="120">
                  <c:v>0.98187485171752087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F-4E8B-AEBD-8F6E29693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262120"/>
        <c:axId val="457262512"/>
      </c:scatterChart>
      <c:valAx>
        <c:axId val="45726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</a:t>
                </a:r>
                <a:r>
                  <a:rPr lang="en-IN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62512"/>
        <c:crosses val="autoZero"/>
        <c:crossBetween val="midCat"/>
      </c:valAx>
      <c:valAx>
        <c:axId val="4572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62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  <a:r>
              <a:rPr lang="en-IN" baseline="0"/>
              <a:t> between original, non linear and skogested  SOPTD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43012239580357"/>
          <c:y val="0.1212037037037037"/>
          <c:w val="0.84476494139248559"/>
          <c:h val="0.688610382035578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'Q1 f'!$B$2</c:f>
              <c:strCache>
                <c:ptCount val="1"/>
                <c:pt idx="0">
                  <c:v>Original Response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'Q1 f'!$A$3:$A$123</c:f>
              <c:numCache>
                <c:formatCode>0.0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xVal>
          <c:yVal>
            <c:numRef>
              <c:f>'Q1 f'!$B$3:$B$123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8.0889064318876103E-2</c:v>
                </c:pt>
                <c:pt idx="3">
                  <c:v>5.2322025260704501E-2</c:v>
                </c:pt>
                <c:pt idx="4">
                  <c:v>1.0759171191441E-2</c:v>
                </c:pt>
                <c:pt idx="5">
                  <c:v>-2.63646500126547E-2</c:v>
                </c:pt>
                <c:pt idx="6">
                  <c:v>-5.64709225698002E-2</c:v>
                </c:pt>
                <c:pt idx="7">
                  <c:v>-7.97233358959447E-2</c:v>
                </c:pt>
                <c:pt idx="8">
                  <c:v>-9.6745094235363302E-2</c:v>
                </c:pt>
                <c:pt idx="9">
                  <c:v>-0.108192704117947</c:v>
                </c:pt>
                <c:pt idx="10">
                  <c:v>-0.11468000019838</c:v>
                </c:pt>
                <c:pt idx="11">
                  <c:v>-0.116767950409555</c:v>
                </c:pt>
                <c:pt idx="12">
                  <c:v>-0.114966543226297</c:v>
                </c:pt>
                <c:pt idx="13">
                  <c:v>-0.109738642692043</c:v>
                </c:pt>
                <c:pt idx="14">
                  <c:v>-0.101503926364766</c:v>
                </c:pt>
                <c:pt idx="15">
                  <c:v>-9.0642573635612594E-2</c:v>
                </c:pt>
                <c:pt idx="16">
                  <c:v>-7.7498663174454405E-2</c:v>
                </c:pt>
                <c:pt idx="17">
                  <c:v>-6.23832915375966E-2</c:v>
                </c:pt>
                <c:pt idx="18">
                  <c:v>-4.55774334373798E-2</c:v>
                </c:pt>
                <c:pt idx="19">
                  <c:v>-2.7334564301604601E-2</c:v>
                </c:pt>
                <c:pt idx="20">
                  <c:v>-7.8830644224620293E-3</c:v>
                </c:pt>
                <c:pt idx="21">
                  <c:v>1.25715775000028E-2</c:v>
                </c:pt>
                <c:pt idx="22">
                  <c:v>3.3844745041020002E-2</c:v>
                </c:pt>
                <c:pt idx="23">
                  <c:v>5.5770843903216197E-2</c:v>
                </c:pt>
                <c:pt idx="24">
                  <c:v>7.8201607097030695E-2</c:v>
                </c:pt>
                <c:pt idx="25">
                  <c:v>0.10100454272814</c:v>
                </c:pt>
                <c:pt idx="26">
                  <c:v>0.124061512700042</c:v>
                </c:pt>
                <c:pt idx="27">
                  <c:v>0.14726743158660699</c:v>
                </c:pt>
                <c:pt idx="28">
                  <c:v>0.17052907579986601</c:v>
                </c:pt>
                <c:pt idx="29">
                  <c:v>0.19376399397872801</c:v>
                </c:pt>
                <c:pt idx="30">
                  <c:v>0.216899510260292</c:v>
                </c:pt>
                <c:pt idx="31">
                  <c:v>0.239871812772111</c:v>
                </c:pt>
                <c:pt idx="32">
                  <c:v>0.26262512030596702</c:v>
                </c:pt>
                <c:pt idx="33">
                  <c:v>0.285110920705757</c:v>
                </c:pt>
                <c:pt idx="34">
                  <c:v>0.30728727502800801</c:v>
                </c:pt>
                <c:pt idx="35">
                  <c:v>0.32911818201710602</c:v>
                </c:pt>
                <c:pt idx="36">
                  <c:v>0.35057299788178597</c:v>
                </c:pt>
                <c:pt idx="37">
                  <c:v>0.37162590676811302</c:v>
                </c:pt>
                <c:pt idx="38">
                  <c:v>0.39225543769982002</c:v>
                </c:pt>
                <c:pt idx="39">
                  <c:v>0.41244402410217901</c:v>
                </c:pt>
                <c:pt idx="40">
                  <c:v>0.432177602343008</c:v>
                </c:pt>
                <c:pt idx="41">
                  <c:v>0.45144524601613101</c:v>
                </c:pt>
                <c:pt idx="42">
                  <c:v>0.47023883296080798</c:v>
                </c:pt>
                <c:pt idx="43">
                  <c:v>0.48855274225707301</c:v>
                </c:pt>
                <c:pt idx="44">
                  <c:v>0.50638357866342798</c:v>
                </c:pt>
                <c:pt idx="45">
                  <c:v>0.52372992217150804</c:v>
                </c:pt>
                <c:pt idx="46">
                  <c:v>0.54059210054360196</c:v>
                </c:pt>
                <c:pt idx="47">
                  <c:v>0.55697198287468797</c:v>
                </c:pt>
                <c:pt idx="48">
                  <c:v>0.57287279238215305</c:v>
                </c:pt>
                <c:pt idx="49">
                  <c:v>0.58829893677475897</c:v>
                </c:pt>
                <c:pt idx="50">
                  <c:v>0.60325585468874598</c:v>
                </c:pt>
                <c:pt idx="51">
                  <c:v>0.617749876804225</c:v>
                </c:pt>
                <c:pt idx="52">
                  <c:v>0.63178810037005495</c:v>
                </c:pt>
                <c:pt idx="53">
                  <c:v>0.64537827597109598</c:v>
                </c:pt>
                <c:pt idx="54">
                  <c:v>0.65852870546881104</c:v>
                </c:pt>
                <c:pt idx="55">
                  <c:v>0.67124815013532602</c:v>
                </c:pt>
                <c:pt idx="56">
                  <c:v>0.68354574808295299</c:v>
                </c:pt>
                <c:pt idx="57">
                  <c:v>0.69543094016636098</c:v>
                </c:pt>
                <c:pt idx="58">
                  <c:v>0.70691340360360599</c:v>
                </c:pt>
                <c:pt idx="59">
                  <c:v>0.71800299262564604</c:v>
                </c:pt>
                <c:pt idx="60">
                  <c:v>0.72870968552211202</c:v>
                </c:pt>
                <c:pt idx="61">
                  <c:v>0.73904353750456697</c:v>
                </c:pt>
                <c:pt idx="62">
                  <c:v>0.74901463885747099</c:v>
                </c:pt>
                <c:pt idx="63">
                  <c:v>0.75863307789210299</c:v>
                </c:pt>
                <c:pt idx="64">
                  <c:v>0.76790890825993796</c:v>
                </c:pt>
                <c:pt idx="65">
                  <c:v>0.77685212021991401</c:v>
                </c:pt>
                <c:pt idx="66">
                  <c:v>0.78547261548872205</c:v>
                </c:pt>
                <c:pt idx="67">
                  <c:v>0.79378018533519101</c:v>
                </c:pt>
                <c:pt idx="68">
                  <c:v>0.80178449160903997</c:v>
                </c:pt>
                <c:pt idx="69">
                  <c:v>0.80949505042111203</c:v>
                </c:pt>
                <c:pt idx="70">
                  <c:v>0.81692121821677899</c:v>
                </c:pt>
                <c:pt idx="71">
                  <c:v>0.82407218000675997</c:v>
                </c:pt>
                <c:pt idx="72">
                  <c:v>0.83095693954024996</c:v>
                </c:pt>
                <c:pt idx="73">
                  <c:v>0.83758431122419996</c:v>
                </c:pt>
                <c:pt idx="74">
                  <c:v>0.84396291360993403</c:v>
                </c:pt>
                <c:pt idx="75">
                  <c:v>0.85010116428419502</c:v>
                </c:pt>
                <c:pt idx="76">
                  <c:v>0.85600727601625803</c:v>
                </c:pt>
                <c:pt idx="77">
                  <c:v>0.86168925402609997</c:v>
                </c:pt>
                <c:pt idx="78">
                  <c:v>0.86715489425080405</c:v>
                </c:pt>
                <c:pt idx="79">
                  <c:v>0.87241178249756501</c:v>
                </c:pt>
                <c:pt idx="80">
                  <c:v>0.87746729438187798</c:v>
                </c:pt>
                <c:pt idx="81">
                  <c:v>0.88232859595885704</c:v>
                </c:pt>
                <c:pt idx="82">
                  <c:v>0.88700264496416403</c:v>
                </c:pt>
                <c:pt idx="83">
                  <c:v>0.89149619258888901</c:v>
                </c:pt>
                <c:pt idx="84">
                  <c:v>0.895815785719831</c:v>
                </c:pt>
                <c:pt idx="85">
                  <c:v>0.89996776958319002</c:v>
                </c:pt>
                <c:pt idx="86">
                  <c:v>0.90395829073564304</c:v>
                </c:pt>
                <c:pt idx="87">
                  <c:v>0.90779330035222605</c:v>
                </c:pt>
                <c:pt idx="88">
                  <c:v>0.91147855776541298</c:v>
                </c:pt>
                <c:pt idx="89">
                  <c:v>0.91501963421433397</c:v>
                </c:pt>
                <c:pt idx="90">
                  <c:v>0.91842191676719598</c:v>
                </c:pt>
                <c:pt idx="91">
                  <c:v>0.92169061238377104</c:v>
                </c:pt>
                <c:pt idx="92">
                  <c:v>0.92483075208822496</c:v>
                </c:pt>
                <c:pt idx="93">
                  <c:v>0.92784719522570502</c:v>
                </c:pt>
                <c:pt idx="94">
                  <c:v>0.93074463377896699</c:v>
                </c:pt>
                <c:pt idx="95">
                  <c:v>0.93352759672388896</c:v>
                </c:pt>
                <c:pt idx="96">
                  <c:v>0.93620045440509803</c:v>
                </c:pt>
                <c:pt idx="97">
                  <c:v>0.93876742291505899</c:v>
                </c:pt>
                <c:pt idx="98">
                  <c:v>0.94123256846194803</c:v>
                </c:pt>
                <c:pt idx="99">
                  <c:v>0.94359981171335505</c:v>
                </c:pt>
                <c:pt idx="100">
                  <c:v>0.94587293210449297</c:v>
                </c:pt>
                <c:pt idx="101">
                  <c:v>0.94805557210102798</c:v>
                </c:pt>
                <c:pt idx="102">
                  <c:v>0.95015124140794704</c:v>
                </c:pt>
                <c:pt idx="103">
                  <c:v>0.95216332111707203</c:v>
                </c:pt>
                <c:pt idx="104">
                  <c:v>0.95409506778689901</c:v>
                </c:pt>
                <c:pt idx="105">
                  <c:v>0.95594961744940099</c:v>
                </c:pt>
                <c:pt idx="106">
                  <c:v>0.957729989539294</c:v>
                </c:pt>
                <c:pt idx="107">
                  <c:v>0.95943909074207301</c:v>
                </c:pt>
                <c:pt idx="108">
                  <c:v>0.96107971875778497</c:v>
                </c:pt>
                <c:pt idx="109">
                  <c:v>0.962654565978178</c:v>
                </c:pt>
                <c:pt idx="110">
                  <c:v>0.96416622307539401</c:v>
                </c:pt>
                <c:pt idx="111">
                  <c:v>0.96561718250089601</c:v>
                </c:pt>
                <c:pt idx="112">
                  <c:v>0.96700984189375405</c:v>
                </c:pt>
                <c:pt idx="113">
                  <c:v>0.96834650739782502</c:v>
                </c:pt>
                <c:pt idx="114">
                  <c:v>0.96962939688770899</c:v>
                </c:pt>
                <c:pt idx="115">
                  <c:v>0.97086064310366105</c:v>
                </c:pt>
                <c:pt idx="116">
                  <c:v>0.97204229669594699</c:v>
                </c:pt>
                <c:pt idx="117">
                  <c:v>0.97317632917933505</c:v>
                </c:pt>
                <c:pt idx="118">
                  <c:v>0.97426463579864997</c:v>
                </c:pt>
                <c:pt idx="119">
                  <c:v>0.97530903830648297</c:v>
                </c:pt>
                <c:pt idx="120">
                  <c:v>0.97631128765432496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74-4536-BB9E-D0AB2EBD019A}"/>
            </c:ext>
          </c:extLst>
        </c:ser>
        <c:ser>
          <c:idx val="2"/>
          <c:order val="2"/>
          <c:tx>
            <c:strRef>
              <c:f>'Q1 f'!$D$2</c:f>
              <c:strCache>
                <c:ptCount val="1"/>
                <c:pt idx="0">
                  <c:v>Non Linear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'Q1 f'!$A$3:$A$123</c:f>
              <c:numCache>
                <c:formatCode>0.0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xVal>
          <c:yVal>
            <c:numRef>
              <c:f>'Q1 f'!$D$3:$D$123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-0.14289977948646992</c:v>
                </c:pt>
                <c:pt idx="7">
                  <c:v>-0.14879903511609882</c:v>
                </c:pt>
                <c:pt idx="8">
                  <c:v>-0.15084261843003333</c:v>
                </c:pt>
                <c:pt idx="9">
                  <c:v>-0.149423721304629</c:v>
                </c:pt>
                <c:pt idx="10">
                  <c:v>-0.14490463130641729</c:v>
                </c:pt>
                <c:pt idx="11">
                  <c:v>-0.13761890609748662</c:v>
                </c:pt>
                <c:pt idx="12">
                  <c:v>-0.12787340406794101</c:v>
                </c:pt>
                <c:pt idx="13">
                  <c:v>-0.11595018045045435</c:v>
                </c:pt>
                <c:pt idx="14">
                  <c:v>-0.10210825619287789</c:v>
                </c:pt>
                <c:pt idx="15">
                  <c:v>-8.6585270590148866E-2</c:v>
                </c:pt>
                <c:pt idx="16">
                  <c:v>-6.9599022099282593E-2</c:v>
                </c:pt>
                <c:pt idx="17">
                  <c:v>-5.1348905893974006E-2</c:v>
                </c:pt>
                <c:pt idx="18">
                  <c:v>-3.2017255376558751E-2</c:v>
                </c:pt>
                <c:pt idx="19">
                  <c:v>-1.1770592245738953E-2</c:v>
                </c:pt>
                <c:pt idx="20">
                  <c:v>9.239208186045289E-3</c:v>
                </c:pt>
                <c:pt idx="21">
                  <c:v>3.0873829673510045E-2</c:v>
                </c:pt>
                <c:pt idx="22">
                  <c:v>5.3007503098342568E-2</c:v>
                </c:pt>
                <c:pt idx="23">
                  <c:v>7.5526063708821312E-2</c:v>
                </c:pt>
                <c:pt idx="24">
                  <c:v>9.8326072708005086E-2</c:v>
                </c:pt>
                <c:pt idx="25">
                  <c:v>0.12131399934878573</c:v>
                </c:pt>
                <c:pt idx="26">
                  <c:v>0.14440546013065614</c:v>
                </c:pt>
                <c:pt idx="27">
                  <c:v>0.16752451079082675</c:v>
                </c:pt>
                <c:pt idx="28">
                  <c:v>0.19060298727708869</c:v>
                </c:pt>
                <c:pt idx="29">
                  <c:v>0.2135798935778439</c:v>
                </c:pt>
                <c:pt idx="30">
                  <c:v>0.2364008319855202</c:v>
                </c:pt>
                <c:pt idx="31">
                  <c:v>0.25901747427997179</c:v>
                </c:pt>
                <c:pt idx="32">
                  <c:v>0.28138707007747144</c:v>
                </c:pt>
                <c:pt idx="33">
                  <c:v>0.30347199048264883</c:v>
                </c:pt>
                <c:pt idx="34">
                  <c:v>0.32523930445313454</c:v>
                </c:pt>
                <c:pt idx="35">
                  <c:v>0.34666038553405087</c:v>
                </c:pt>
                <c:pt idx="36">
                  <c:v>0.36771054768178146</c:v>
                </c:pt>
                <c:pt idx="37">
                  <c:v>0.38836870687373448</c:v>
                </c:pt>
                <c:pt idx="38">
                  <c:v>0.4086170681839576</c:v>
                </c:pt>
                <c:pt idx="39">
                  <c:v>0.42844083567615598</c:v>
                </c:pt>
                <c:pt idx="40">
                  <c:v>0.44782794386264868</c:v>
                </c:pt>
                <c:pt idx="41">
                  <c:v>0.46676880923041608</c:v>
                </c:pt>
                <c:pt idx="42">
                  <c:v>0.48525610042270273</c:v>
                </c:pt>
                <c:pt idx="43">
                  <c:v>0.50328452611574903</c:v>
                </c:pt>
                <c:pt idx="44">
                  <c:v>0.52085063874255866</c:v>
                </c:pt>
                <c:pt idx="45">
                  <c:v>0.53795265337976161</c:v>
                </c:pt>
                <c:pt idx="46">
                  <c:v>0.55459028098266572</c:v>
                </c:pt>
                <c:pt idx="47">
                  <c:v>0.57076457411312731</c:v>
                </c:pt>
                <c:pt idx="48">
                  <c:v>0.58647778534941608</c:v>
                </c:pt>
                <c:pt idx="49">
                  <c:v>0.60173323672643164</c:v>
                </c:pt>
                <c:pt idx="50">
                  <c:v>0.61653519966785097</c:v>
                </c:pt>
                <c:pt idx="51">
                  <c:v>0.6308887845807476</c:v>
                </c:pt>
                <c:pt idx="52">
                  <c:v>0.64479983974888455</c:v>
                </c:pt>
                <c:pt idx="53">
                  <c:v>0.65827485849149525</c:v>
                </c:pt>
                <c:pt idx="54">
                  <c:v>0.67132089388906024</c:v>
                </c:pt>
                <c:pt idx="55">
                  <c:v>0.68394548109790776</c:v>
                </c:pt>
                <c:pt idx="56">
                  <c:v>0.69615656610403676</c:v>
                </c:pt>
                <c:pt idx="57">
                  <c:v>0.70796244079247117</c:v>
                </c:pt>
                <c:pt idx="58">
                  <c:v>0.7193716837282409</c:v>
                </c:pt>
                <c:pt idx="59">
                  <c:v>0.73039310626336373</c:v>
                </c:pt>
                <c:pt idx="60">
                  <c:v>0.74103570356237469</c:v>
                </c:pt>
                <c:pt idx="61">
                  <c:v>0.75130861013531103</c:v>
                </c:pt>
                <c:pt idx="62">
                  <c:v>0.76122105966351228</c:v>
                </c:pt>
                <c:pt idx="63">
                  <c:v>0.77078234862347017</c:v>
                </c:pt>
                <c:pt idx="64">
                  <c:v>0.78000180355229531</c:v>
                </c:pt>
                <c:pt idx="65">
                  <c:v>0.78888875155098503</c:v>
                </c:pt>
                <c:pt idx="66">
                  <c:v>0.79745249390180106</c:v>
                </c:pt>
                <c:pt idx="67">
                  <c:v>0.80570228249780484</c:v>
                </c:pt>
                <c:pt idx="68">
                  <c:v>0.81364729875713238</c:v>
                </c:pt>
                <c:pt idx="69">
                  <c:v>0.82129663498926675</c:v>
                </c:pt>
                <c:pt idx="70">
                  <c:v>0.82865927798411576</c:v>
                </c:pt>
                <c:pt idx="71">
                  <c:v>0.83574409448920051</c:v>
                </c:pt>
                <c:pt idx="72">
                  <c:v>0.84255981859678286</c:v>
                </c:pt>
                <c:pt idx="73">
                  <c:v>0.84911504079900624</c:v>
                </c:pt>
                <c:pt idx="74">
                  <c:v>0.85541819861100521</c:v>
                </c:pt>
                <c:pt idx="75">
                  <c:v>0.86147756850004953</c:v>
                </c:pt>
                <c:pt idx="76">
                  <c:v>0.86730125920621504</c:v>
                </c:pt>
                <c:pt idx="77">
                  <c:v>0.87289720624357869</c:v>
                </c:pt>
                <c:pt idx="78">
                  <c:v>0.87827316727089055</c:v>
                </c:pt>
                <c:pt idx="79">
                  <c:v>0.88343671875190921</c:v>
                </c:pt>
                <c:pt idx="80">
                  <c:v>0.88839525313051126</c:v>
                </c:pt>
                <c:pt idx="81">
                  <c:v>0.89315597715722106</c:v>
                </c:pt>
                <c:pt idx="82">
                  <c:v>0.89772591058499529</c:v>
                </c:pt>
                <c:pt idx="83">
                  <c:v>0.90211188580360613</c:v>
                </c:pt>
                <c:pt idx="84">
                  <c:v>0.90632054790512484</c:v>
                </c:pt>
                <c:pt idx="85">
                  <c:v>0.91035835521961417</c:v>
                </c:pt>
                <c:pt idx="86">
                  <c:v>0.91423158051475184</c:v>
                </c:pt>
                <c:pt idx="87">
                  <c:v>0.91794631235643465</c:v>
                </c:pt>
                <c:pt idx="88">
                  <c:v>0.92150845707601547</c:v>
                </c:pt>
                <c:pt idx="89">
                  <c:v>0.92492374084849871</c:v>
                </c:pt>
                <c:pt idx="90">
                  <c:v>0.92819771224003489</c:v>
                </c:pt>
                <c:pt idx="91">
                  <c:v>0.93133574485545978</c:v>
                </c:pt>
                <c:pt idx="92">
                  <c:v>0.93434304027141479</c:v>
                </c:pt>
                <c:pt idx="93">
                  <c:v>0.93722463118228916</c:v>
                </c:pt>
                <c:pt idx="94">
                  <c:v>0.93998538459345582</c:v>
                </c:pt>
                <c:pt idx="95">
                  <c:v>0.94263000529008423</c:v>
                </c:pt>
                <c:pt idx="96">
                  <c:v>0.94516303925684042</c:v>
                </c:pt>
                <c:pt idx="97">
                  <c:v>0.94758887733678421</c:v>
                </c:pt>
                <c:pt idx="98">
                  <c:v>0.94991175883342294</c:v>
                </c:pt>
                <c:pt idx="99">
                  <c:v>0.95213577523372805</c:v>
                </c:pt>
                <c:pt idx="100">
                  <c:v>0.95426487395116055</c:v>
                </c:pt>
                <c:pt idx="101">
                  <c:v>0.95630286205778248</c:v>
                </c:pt>
                <c:pt idx="102">
                  <c:v>0.95825341009367548</c:v>
                </c:pt>
                <c:pt idx="103">
                  <c:v>0.96012005577313175</c:v>
                </c:pt>
                <c:pt idx="104">
                  <c:v>0.96190620778543234</c:v>
                </c:pt>
                <c:pt idx="105">
                  <c:v>0.96361514948193872</c:v>
                </c:pt>
                <c:pt idx="106">
                  <c:v>0.96525004258273839</c:v>
                </c:pt>
                <c:pt idx="107">
                  <c:v>0.96681393083281364</c:v>
                </c:pt>
                <c:pt idx="108">
                  <c:v>0.96830974360500477</c:v>
                </c:pt>
                <c:pt idx="109">
                  <c:v>0.96974029946704832</c:v>
                </c:pt>
                <c:pt idx="110">
                  <c:v>0.97110830967312722</c:v>
                </c:pt>
                <c:pt idx="111">
                  <c:v>0.97241638162586241</c:v>
                </c:pt>
                <c:pt idx="112">
                  <c:v>0.97366702224167057</c:v>
                </c:pt>
                <c:pt idx="113">
                  <c:v>0.974862641273603</c:v>
                </c:pt>
                <c:pt idx="114">
                  <c:v>0.97600555455710492</c:v>
                </c:pt>
                <c:pt idx="115">
                  <c:v>0.97709798718574348</c:v>
                </c:pt>
                <c:pt idx="116">
                  <c:v>0.97814207661463115</c:v>
                </c:pt>
                <c:pt idx="117">
                  <c:v>0.97913987569222627</c:v>
                </c:pt>
                <c:pt idx="118">
                  <c:v>0.98009335561346234</c:v>
                </c:pt>
                <c:pt idx="119">
                  <c:v>0.98100440880261885</c:v>
                </c:pt>
                <c:pt idx="120">
                  <c:v>0.98187485171752087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74-4536-BB9E-D0AB2EBD019A}"/>
            </c:ext>
          </c:extLst>
        </c:ser>
        <c:ser>
          <c:idx val="6"/>
          <c:order val="6"/>
          <c:tx>
            <c:strRef>
              <c:f>'Q1 f'!$H$2</c:f>
              <c:strCache>
                <c:ptCount val="1"/>
                <c:pt idx="0">
                  <c:v>Skogested SOPTD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'Q1 f'!$A$3:$A$123</c:f>
              <c:numCache>
                <c:formatCode>0.0</c:formatCode>
                <c:ptCount val="1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</c:numCache>
            </c:numRef>
          </c:xVal>
          <c:yVal>
            <c:numRef>
              <c:f>'Q1 f'!$H$3:$H$123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-2.1908026816517601E-2</c:v>
                </c:pt>
                <c:pt idx="7">
                  <c:v>-4.7315213659134797E-2</c:v>
                </c:pt>
                <c:pt idx="8">
                  <c:v>-6.6445182813638898E-2</c:v>
                </c:pt>
                <c:pt idx="9">
                  <c:v>-7.9963295680067006E-2</c:v>
                </c:pt>
                <c:pt idx="10">
                  <c:v>-8.8475809250503398E-2</c:v>
                </c:pt>
                <c:pt idx="11">
                  <c:v>-9.2534783016060704E-2</c:v>
                </c:pt>
                <c:pt idx="12">
                  <c:v>-9.2642590815295606E-2</c:v>
                </c:pt>
                <c:pt idx="13">
                  <c:v>-8.9256068957708906E-2</c:v>
                </c:pt>
                <c:pt idx="14">
                  <c:v>-8.2790329489493303E-2</c:v>
                </c:pt>
                <c:pt idx="15">
                  <c:v>-7.3622265195616404E-2</c:v>
                </c:pt>
                <c:pt idx="16">
                  <c:v>-6.2093770837510699E-2</c:v>
                </c:pt>
                <c:pt idx="17">
                  <c:v>-4.8514703195146197E-2</c:v>
                </c:pt>
                <c:pt idx="18">
                  <c:v>-3.3165600703220298E-2</c:v>
                </c:pt>
                <c:pt idx="19">
                  <c:v>-1.6300181831751401E-2</c:v>
                </c:pt>
                <c:pt idx="20">
                  <c:v>1.8523601494041999E-3</c:v>
                </c:pt>
                <c:pt idx="21">
                  <c:v>2.1085249774771501E-2</c:v>
                </c:pt>
                <c:pt idx="22">
                  <c:v>4.1212194391734097E-2</c:v>
                </c:pt>
                <c:pt idx="23">
                  <c:v>6.2065607790906897E-2</c:v>
                </c:pt>
                <c:pt idx="24">
                  <c:v>8.3494979765292396E-2</c:v>
                </c:pt>
                <c:pt idx="25">
                  <c:v>0.10536537990878</c:v>
                </c:pt>
                <c:pt idx="26">
                  <c:v>0.12755608488932399</c:v>
                </c:pt>
                <c:pt idx="27">
                  <c:v>0.14995931928424</c:v>
                </c:pt>
                <c:pt idx="28">
                  <c:v>0.17247910085010101</c:v>
                </c:pt>
                <c:pt idx="29">
                  <c:v>0.19503018182308701</c:v>
                </c:pt>
                <c:pt idx="30">
                  <c:v>0.21753707851201301</c:v>
                </c:pt>
                <c:pt idx="31">
                  <c:v>0.239933182060243</c:v>
                </c:pt>
                <c:pt idx="32">
                  <c:v>0.26215994381831798</c:v>
                </c:pt>
                <c:pt idx="33">
                  <c:v>0.28416612929018498</c:v>
                </c:pt>
                <c:pt idx="34">
                  <c:v>0.30590713509595302</c:v>
                </c:pt>
                <c:pt idx="35">
                  <c:v>0.32734436383627302</c:v>
                </c:pt>
                <c:pt idx="36">
                  <c:v>0.34844465215076997</c:v>
                </c:pt>
                <c:pt idx="37">
                  <c:v>0.36917974763813899</c:v>
                </c:pt>
                <c:pt idx="38">
                  <c:v>0.38952583065109903</c:v>
                </c:pt>
                <c:pt idx="39">
                  <c:v>0.40946307729773002</c:v>
                </c:pt>
                <c:pt idx="40">
                  <c:v>0.42897526027383598</c:v>
                </c:pt>
                <c:pt idx="41">
                  <c:v>0.448049384421012</c:v>
                </c:pt>
                <c:pt idx="42">
                  <c:v>0.46667535415372802</c:v>
                </c:pt>
                <c:pt idx="43">
                  <c:v>0.48484567012773999</c:v>
                </c:pt>
                <c:pt idx="44">
                  <c:v>0.50255515273297702</c:v>
                </c:pt>
                <c:pt idx="45">
                  <c:v>0.51980069018825303</c:v>
                </c:pt>
                <c:pt idx="46">
                  <c:v>0.53658100919390395</c:v>
                </c:pt>
                <c:pt idx="47">
                  <c:v>0.55289646626308997</c:v>
                </c:pt>
                <c:pt idx="48">
                  <c:v>0.56874885800401298</c:v>
                </c:pt>
                <c:pt idx="49">
                  <c:v>0.58414124876486595</c:v>
                </c:pt>
                <c:pt idx="50">
                  <c:v>0.599077814181744</c:v>
                </c:pt>
                <c:pt idx="51">
                  <c:v>0.61356369928796695</c:v>
                </c:pt>
                <c:pt idx="52">
                  <c:v>0.62760488995212504</c:v>
                </c:pt>
                <c:pt idx="53">
                  <c:v>0.64120809651226596</c:v>
                </c:pt>
                <c:pt idx="54">
                  <c:v>0.65438064856587697</c:v>
                </c:pt>
                <c:pt idx="55">
                  <c:v>0.66713039996010903</c:v>
                </c:pt>
                <c:pt idx="56">
                  <c:v>0.67946564310474999</c:v>
                </c:pt>
                <c:pt idx="57">
                  <c:v>0.69139503180230499</c:v>
                </c:pt>
                <c:pt idx="58">
                  <c:v>0.70292751185559199</c:v>
                </c:pt>
                <c:pt idx="59">
                  <c:v>0.71407225877406</c:v>
                </c:pt>
                <c:pt idx="60">
                  <c:v>0.72483862195597804</c:v>
                </c:pt>
                <c:pt idx="61">
                  <c:v>0.73523607477503305</c:v>
                </c:pt>
                <c:pt idx="62">
                  <c:v>0.74527417004723495</c:v>
                </c:pt>
                <c:pt idx="63">
                  <c:v>0.75496250039747903</c:v>
                </c:pt>
                <c:pt idx="64">
                  <c:v>0.76431066308513695</c:v>
                </c:pt>
                <c:pt idx="65">
                  <c:v>0.77332822888483499</c:v>
                </c:pt>
                <c:pt idx="66">
                  <c:v>0.78202471465234902</c:v>
                </c:pt>
                <c:pt idx="67">
                  <c:v>0.79040955923666201</c:v>
                </c:pt>
                <c:pt idx="68">
                  <c:v>0.79849210242775104</c:v>
                </c:pt>
                <c:pt idx="69">
                  <c:v>0.80628156665594597</c:v>
                </c:pt>
                <c:pt idx="70">
                  <c:v>0.81378704118278899</c:v>
                </c:pt>
                <c:pt idx="71">
                  <c:v>0.82101746854549695</c:v>
                </c:pt>
                <c:pt idx="72">
                  <c:v>0.82798163303745398</c:v>
                </c:pt>
                <c:pt idx="73">
                  <c:v>0.83468815102586702</c:v>
                </c:pt>
                <c:pt idx="74">
                  <c:v>0.84114546292486503</c:v>
                </c:pt>
                <c:pt idx="75">
                  <c:v>0.84736182665806203</c:v>
                </c:pt>
                <c:pt idx="76">
                  <c:v>0.85334531245908896</c:v>
                </c:pt>
                <c:pt idx="77">
                  <c:v>0.85910379887184196</c:v>
                </c:pt>
                <c:pt idx="78">
                  <c:v>0.864644969824377</c:v>
                </c:pt>
                <c:pt idx="79">
                  <c:v>0.86997631266154396</c:v>
                </c:pt>
                <c:pt idx="80">
                  <c:v>0.87510511703170801</c:v>
                </c:pt>
                <c:pt idx="81">
                  <c:v>0.88003847453226003</c:v>
                </c:pt>
                <c:pt idx="82">
                  <c:v>0.88478327902727605</c:v>
                </c:pt>
                <c:pt idx="83">
                  <c:v>0.889346227558511</c:v>
                </c:pt>
                <c:pt idx="84">
                  <c:v>0.89373382177819405</c:v>
                </c:pt>
                <c:pt idx="85">
                  <c:v>0.89795236983866999</c:v>
                </c:pt>
                <c:pt idx="86">
                  <c:v>0.90200798868001197</c:v>
                </c:pt>
                <c:pt idx="87">
                  <c:v>0.90590660666225997</c:v>
                </c:pt>
                <c:pt idx="88">
                  <c:v>0.90965396649402896</c:v>
                </c:pt>
                <c:pt idx="89">
                  <c:v>0.91325562841385699</c:v>
                </c:pt>
                <c:pt idx="90">
                  <c:v>0.916716973584915</c:v>
                </c:pt>
                <c:pt idx="91">
                  <c:v>0.92004320766756797</c:v>
                </c:pt>
                <c:pt idx="92">
                  <c:v>0.92323936453782895</c:v>
                </c:pt>
                <c:pt idx="93">
                  <c:v>0.92631031012297804</c:v>
                </c:pt>
                <c:pt idx="94">
                  <c:v>0.92926074632855304</c:v>
                </c:pt>
                <c:pt idx="95">
                  <c:v>0.93209521503364801</c:v>
                </c:pt>
                <c:pt idx="96">
                  <c:v>0.93481810213385996</c:v>
                </c:pt>
                <c:pt idx="97">
                  <c:v>0.93743364161350895</c:v>
                </c:pt>
                <c:pt idx="98">
                  <c:v>0.93994591963074803</c:v>
                </c:pt>
                <c:pt idx="99">
                  <c:v>0.94235887860107004</c:v>
                </c:pt>
                <c:pt idx="100">
                  <c:v>0.94467632126637502</c:v>
                </c:pt>
                <c:pt idx="101">
                  <c:v>0.94690191473830798</c:v>
                </c:pt>
                <c:pt idx="102">
                  <c:v>0.94903919450594598</c:v>
                </c:pt>
                <c:pt idx="103">
                  <c:v>0.95109156839921505</c:v>
                </c:pt>
                <c:pt idx="104">
                  <c:v>0.953062320500497</c:v>
                </c:pt>
                <c:pt idx="105">
                  <c:v>0.95495461499798295</c:v>
                </c:pt>
                <c:pt idx="106">
                  <c:v>0.95677149997522204</c:v>
                </c:pt>
                <c:pt idx="107">
                  <c:v>0.95851591113216705</c:v>
                </c:pt>
                <c:pt idx="108">
                  <c:v>0.96019067543380199</c:v>
                </c:pt>
                <c:pt idx="109">
                  <c:v>0.96179851468308997</c:v>
                </c:pt>
                <c:pt idx="110">
                  <c:v>0.96334204901561704</c:v>
                </c:pt>
                <c:pt idx="111">
                  <c:v>0.96482380031385595</c:v>
                </c:pt>
                <c:pt idx="112">
                  <c:v>0.96624619553947499</c:v>
                </c:pt>
                <c:pt idx="113">
                  <c:v>0.96761156998254605</c:v>
                </c:pt>
                <c:pt idx="114">
                  <c:v>0.96892217042691997</c:v>
                </c:pt>
                <c:pt idx="115">
                  <c:v>0.97018015823138504</c:v>
                </c:pt>
                <c:pt idx="116">
                  <c:v>0.97138761232652604</c:v>
                </c:pt>
                <c:pt idx="117">
                  <c:v>0.97254653212749798</c:v>
                </c:pt>
                <c:pt idx="118">
                  <c:v>0.97365884036314798</c:v>
                </c:pt>
                <c:pt idx="119">
                  <c:v>0.97472638582216797</c:v>
                </c:pt>
                <c:pt idx="120">
                  <c:v>0.97575094601711099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74-4536-BB9E-D0AB2EBD0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510200"/>
        <c:axId val="2995094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'Q1 f'!$C$2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'Q1 f'!$A$3:$A$123</c15:sqref>
                        </c15:formulaRef>
                      </c:ext>
                    </c:extLst>
                    <c:numCache>
                      <c:formatCode>0.0</c:formatCode>
                      <c:ptCount val="12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'Q1 f'!$C$3:$C$123</c15:sqref>
                        </c15:formulaRef>
                      </c:ext>
                    </c:extLst>
                    <c:numCache>
                      <c:formatCode>General</c:formatCode>
                      <c:ptCount val="121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F74-4536-BB9E-D0AB2EBD019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'Q1 f'!$E$2</c15:sqref>
                        </c15:formulaRef>
                      </c:ext>
                    </c:extLst>
                    <c:strCache>
                      <c:ptCount val="1"/>
                      <c:pt idx="0">
                        <c:v>sq error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'Q1 f'!$A$3:$A$123</c15:sqref>
                        </c15:formulaRef>
                      </c:ext>
                    </c:extLst>
                    <c:numCache>
                      <c:formatCode>0.0</c:formatCode>
                      <c:ptCount val="12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'Q1 f'!$E$3:$E$123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6.5430407263832747E-3</c:v>
                      </c:pt>
                      <c:pt idx="3">
                        <c:v>2.7375943273817999E-3</c:v>
                      </c:pt>
                      <c:pt idx="4">
                        <c:v>1.1575976472673395E-4</c:v>
                      </c:pt>
                      <c:pt idx="5">
                        <c:v>6.9509477028977353E-4</c:v>
                      </c:pt>
                      <c:pt idx="6">
                        <c:v>7.469947307922168E-3</c:v>
                      </c:pt>
                      <c:pt idx="7">
                        <c:v>4.7714522227532011E-3</c:v>
                      </c:pt>
                      <c:pt idx="8">
                        <c:v>2.9265421239929087E-3</c:v>
                      </c:pt>
                      <c:pt idx="9">
                        <c:v>1.6999967782484664E-3</c:v>
                      </c:pt>
                      <c:pt idx="10">
                        <c:v>9.1352832561693536E-4</c:v>
                      </c:pt>
                      <c:pt idx="11">
                        <c:v>4.347623531000879E-4</c:v>
                      </c:pt>
                      <c:pt idx="12">
                        <c:v>1.6658705678556352E-4</c:v>
                      </c:pt>
                      <c:pt idx="13">
                        <c:v>3.8583201324169907E-5</c:v>
                      </c:pt>
                      <c:pt idx="14">
                        <c:v>3.6521454114574084E-7</c:v>
                      </c:pt>
                      <c:pt idx="15">
                        <c:v>1.6461708002729242E-5</c:v>
                      </c:pt>
                      <c:pt idx="16">
                        <c:v>6.2404329116541658E-5</c:v>
                      </c:pt>
                      <c:pt idx="17">
                        <c:v>1.2175766653218439E-4</c:v>
                      </c:pt>
                      <c:pt idx="18">
                        <c:v>1.8387842904117249E-4</c:v>
                      </c:pt>
                      <c:pt idx="19">
                        <c:v>2.4223722615576677E-4</c:v>
                      </c:pt>
                      <c:pt idx="20">
                        <c:v>2.9317221928004E-4</c:v>
                      </c:pt>
                      <c:pt idx="21">
                        <c:v>3.3497243462265064E-4</c:v>
                      </c:pt>
                      <c:pt idx="22">
                        <c:v>3.6721129636348089E-4</c:v>
                      </c:pt>
                      <c:pt idx="23">
                        <c:v>3.9026870956777258E-4</c:v>
                      </c:pt>
                      <c:pt idx="24">
                        <c:v>4.0499411612729083E-4</c:v>
                      </c:pt>
                      <c:pt idx="25">
                        <c:v>4.1247402822589078E-4</c:v>
                      </c:pt>
                      <c:pt idx="26">
                        <c:v>4.1387619705959177E-4</c:v>
                      </c:pt>
                      <c:pt idx="27">
                        <c:v>4.103492578860328E-4</c:v>
                      </c:pt>
                      <c:pt idx="28">
                        <c:v>4.0296192199537238E-4</c:v>
                      </c:pt>
                      <c:pt idx="29">
                        <c:v>3.9266987692224142E-4</c:v>
                      </c:pt>
                      <c:pt idx="30">
                        <c:v>3.8030154903085733E-4</c:v>
                      </c:pt>
                      <c:pt idx="31">
                        <c:v>3.6655635457358228E-4</c:v>
                      </c:pt>
                      <c:pt idx="32">
                        <c:v>3.5201075922845461E-4</c:v>
                      </c:pt>
                      <c:pt idx="33">
                        <c:v>3.3712888335189084E-4</c:v>
                      </c:pt>
                      <c:pt idx="34">
                        <c:v>3.2227536048060859E-4</c:v>
                      </c:pt>
                      <c:pt idx="35">
                        <c:v>3.0772890422991241E-4</c:v>
                      </c:pt>
                      <c:pt idx="36">
                        <c:v>2.9369561314732541E-4</c:v>
                      </c:pt>
                      <c:pt idx="37">
                        <c:v>2.8032135537679791E-4</c:v>
                      </c:pt>
                      <c:pt idx="38">
                        <c:v>2.6770295209946012E-4</c:v>
                      </c:pt>
                      <c:pt idx="39">
                        <c:v>2.5589798053332375E-4</c:v>
                      </c:pt>
                      <c:pt idx="40">
                        <c:v>2.4493318968138884E-4</c:v>
                      </c:pt>
                      <c:pt idx="41">
                        <c:v>2.3481158958219071E-4</c:v>
                      </c:pt>
                      <c:pt idx="42">
                        <c:v>2.2551832202208266E-4</c:v>
                      </c:pt>
                      <c:pt idx="43">
                        <c:v>2.1702545565874726E-4</c:v>
                      </c:pt>
                      <c:pt idx="44">
                        <c:v>2.0929582733317654E-4</c:v>
                      </c:pt>
                      <c:pt idx="45">
                        <c:v>2.0228608302223005E-4</c:v>
                      </c:pt>
                      <c:pt idx="46">
                        <c:v>1.9594905560458718E-4</c:v>
                      </c:pt>
                      <c:pt idx="47">
                        <c:v>1.9023557307067378E-4</c:v>
                      </c:pt>
                      <c:pt idx="48">
                        <c:v>1.8509583363927651E-4</c:v>
                      </c:pt>
                      <c:pt idx="49">
                        <c:v>1.8048041519151225E-4</c:v>
                      </c:pt>
                      <c:pt idx="50">
                        <c:v>1.7634100307408092E-4</c:v>
                      </c:pt>
                      <c:pt idx="51">
                        <c:v>1.7263089755996608E-4</c:v>
                      </c:pt>
                      <c:pt idx="52">
                        <c:v>1.6930536166258494E-4</c:v>
                      </c:pt>
                      <c:pt idx="53">
                        <c:v>1.6632184070546795E-4</c:v>
                      </c:pt>
                      <c:pt idx="54">
                        <c:v>1.6364008457915788E-4</c:v>
                      </c:pt>
                      <c:pt idx="55">
                        <c:v>1.6122221357333703E-4</c:v>
                      </c:pt>
                      <c:pt idx="56">
                        <c:v>1.5903273116089117E-4</c:v>
                      </c:pt>
                      <c:pt idx="57">
                        <c:v>1.5703850794220015E-4</c:v>
                      </c:pt>
                      <c:pt idx="58">
                        <c:v>1.5520874366387302E-4</c:v>
                      </c:pt>
                      <c:pt idx="59">
                        <c:v>1.5351491595555795E-4</c:v>
                      </c:pt>
                      <c:pt idx="60">
                        <c:v>1.5193072072888094E-4</c:v>
                      </c:pt>
                      <c:pt idx="61">
                        <c:v>1.5043200663742692E-4</c:v>
                      </c:pt>
                      <c:pt idx="62">
                        <c:v>1.4899670889415758E-4</c:v>
                      </c:pt>
                      <c:pt idx="63">
                        <c:v>1.4760477930405517E-4</c:v>
                      </c:pt>
                      <c:pt idx="64">
                        <c:v>1.4623811655191862E-4</c:v>
                      </c:pt>
                      <c:pt idx="65">
                        <c:v>1.4488049380012059E-4</c:v>
                      </c:pt>
                      <c:pt idx="66">
                        <c:v>1.4351748679215657E-4</c:v>
                      </c:pt>
                      <c:pt idx="67">
                        <c:v>1.4213640075480478E-4</c:v>
                      </c:pt>
                      <c:pt idx="68">
                        <c:v>1.4072619343283221E-4</c:v>
                      </c:pt>
                      <c:pt idx="69">
                        <c:v>1.3927739831930767E-4</c:v>
                      </c:pt>
                      <c:pt idx="70">
                        <c:v>1.3778204710157021E-4</c:v>
                      </c:pt>
                      <c:pt idx="71">
                        <c:v>1.3623358768540515E-4</c:v>
                      </c:pt>
                      <c:pt idx="72">
                        <c:v>1.346268024005298E-4</c:v>
                      </c:pt>
                      <c:pt idx="73">
                        <c:v>1.3295772452731212E-4</c:v>
                      </c:pt>
                      <c:pt idx="74">
                        <c:v>1.3122355445576635E-4</c:v>
                      </c:pt>
                      <c:pt idx="75">
                        <c:v>1.294225728825122E-4</c:v>
                      </c:pt>
                      <c:pt idx="76">
                        <c:v>1.2755405629503135E-4</c:v>
                      </c:pt>
                      <c:pt idx="77">
                        <c:v>1.2561819290928623E-4</c:v>
                      </c:pt>
                      <c:pt idx="78">
                        <c:v>1.2361599494918339E-4</c:v>
                      </c:pt>
                      <c:pt idx="79">
                        <c:v>1.2154921941235307E-4</c:v>
                      </c:pt>
                      <c:pt idx="80">
                        <c:v>1.1942028241183069E-4</c:v>
                      </c:pt>
                      <c:pt idx="81">
                        <c:v>1.1723218361468661E-4</c:v>
                      </c:pt>
                      <c:pt idx="82">
                        <c:v>1.1498842557490156E-4</c:v>
                      </c:pt>
                      <c:pt idx="83">
                        <c:v>1.1269294242899099E-4</c:v>
                      </c:pt>
                      <c:pt idx="84">
                        <c:v>1.1035002856957935E-4</c:v>
                      </c:pt>
                      <c:pt idx="85">
                        <c:v>1.0796426986786372E-4</c:v>
                      </c:pt>
                      <c:pt idx="86">
                        <c:v>1.0554048288554125E-4</c:v>
                      </c:pt>
                      <c:pt idx="87">
                        <c:v>1.0308365275760383E-4</c:v>
                      </c:pt>
                      <c:pt idx="88">
                        <c:v>1.0059888018082444E-4</c:v>
                      </c:pt>
                      <c:pt idx="89">
                        <c:v>9.8091328220906095E-5</c:v>
                      </c:pt>
                      <c:pt idx="90">
                        <c:v>9.5566177126777736E-5</c:v>
                      </c:pt>
                      <c:pt idx="91">
                        <c:v>9.3028580396424624E-5</c:v>
                      </c:pt>
                      <c:pt idx="92">
                        <c:v>9.0483626480052914E-5</c:v>
                      </c:pt>
                      <c:pt idx="93">
                        <c:v>8.7936305119837009E-5</c:v>
                      </c:pt>
                      <c:pt idx="94">
                        <c:v>8.5391475615475968E-5</c:v>
                      </c:pt>
                      <c:pt idx="95">
                        <c:v>8.2853841705944921E-5</c:v>
                      </c:pt>
                      <c:pt idx="96">
                        <c:v>8.0327927224682239E-5</c:v>
                      </c:pt>
                      <c:pt idx="97">
                        <c:v>7.7818058114575373E-5</c:v>
                      </c:pt>
                      <c:pt idx="98">
                        <c:v>7.5328345504302774E-5</c:v>
                      </c:pt>
                      <c:pt idx="99">
                        <c:v>7.2862673221138662E-5</c:v>
                      </c:pt>
                      <c:pt idx="100">
                        <c:v>7.0424687957850533E-5</c:v>
                      </c:pt>
                      <c:pt idx="101">
                        <c:v>6.801779163078364E-5</c:v>
                      </c:pt>
                      <c:pt idx="102">
                        <c:v>6.56451374119985E-5</c:v>
                      </c:pt>
                      <c:pt idx="103">
                        <c:v>6.3309626386941908E-5</c:v>
                      </c:pt>
                      <c:pt idx="104">
                        <c:v>6.1013908076687331E-5</c:v>
                      </c:pt>
                      <c:pt idx="105">
                        <c:v>5.8760381341861951E-5</c:v>
                      </c:pt>
                      <c:pt idx="106">
                        <c:v>5.6551197776217171E-5</c:v>
                      </c:pt>
                      <c:pt idx="107">
                        <c:v>5.4388266363995275E-5</c:v>
                      </c:pt>
                      <c:pt idx="108">
                        <c:v>5.2273259291415635E-5</c:v>
                      </c:pt>
                      <c:pt idx="109">
                        <c:v>5.0207619075298304E-5</c:v>
                      </c:pt>
                      <c:pt idx="110">
                        <c:v>4.8192566330427055E-5</c:v>
                      </c:pt>
                      <c:pt idx="111">
                        <c:v>4.6229108740943917E-5</c:v>
                      </c:pt>
                      <c:pt idx="112">
                        <c:v>4.4318050184685832E-5</c:v>
                      </c:pt>
                      <c:pt idx="113">
                        <c:v>4.2460000687061427E-5</c:v>
                      </c:pt>
                      <c:pt idx="114">
                        <c:v>4.0655386624996425E-5</c:v>
                      </c:pt>
                      <c:pt idx="115">
                        <c:v>3.8904461198288712E-5</c:v>
                      </c:pt>
                      <c:pt idx="116">
                        <c:v>3.720731505638249E-5</c:v>
                      </c:pt>
                      <c:pt idx="117">
                        <c:v>3.5563887011416979E-5</c:v>
                      </c:pt>
                      <c:pt idx="118">
                        <c:v>3.397397467958631E-5</c:v>
                      </c:pt>
                      <c:pt idx="119">
                        <c:v>3.2437245088255146E-5</c:v>
                      </c:pt>
                      <c:pt idx="120">
                        <c:v>3.0953245085285027E-5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7F74-4536-BB9E-D0AB2EBD019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'Q1 f'!$F$2</c15:sqref>
                        </c15:formulaRef>
                      </c:ext>
                    </c:extLst>
                    <c:strCache>
                      <c:ptCount val="1"/>
                      <c:pt idx="0">
                        <c:v>sum sq error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'Q1 f'!$A$3:$A$123</c15:sqref>
                        </c15:formulaRef>
                      </c:ext>
                    </c:extLst>
                    <c:numCache>
                      <c:formatCode>0.0</c:formatCode>
                      <c:ptCount val="12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'Q1 f'!$F$3:$F$123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4.5565821607557101E-2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7F74-4536-BB9E-D0AB2EBD019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'Q1 f'!$G$2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'Q1 f'!$A$3:$A$123</c15:sqref>
                        </c15:formulaRef>
                      </c:ext>
                    </c:extLst>
                    <c:numCache>
                      <c:formatCode>0.0</c:formatCode>
                      <c:ptCount val="12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'Q1 f'!$G$3:$G$123</c15:sqref>
                        </c15:formulaRef>
                      </c:ext>
                    </c:extLst>
                    <c:numCache>
                      <c:formatCode>General</c:formatCode>
                      <c:ptCount val="121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7F74-4536-BB9E-D0AB2EBD019A}"/>
                  </c:ext>
                </c:extLst>
              </c15:ser>
            </c15:filteredScatterSeries>
          </c:ext>
        </c:extLst>
      </c:scatterChart>
      <c:valAx>
        <c:axId val="29951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09416"/>
        <c:crosses val="autoZero"/>
        <c:crossBetween val="midCat"/>
      </c:valAx>
      <c:valAx>
        <c:axId val="29950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</a:t>
                </a:r>
                <a:r>
                  <a:rPr lang="en-IN" baseline="0"/>
                  <a:t> (t)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10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4</xdr:row>
      <xdr:rowOff>0</xdr:rowOff>
    </xdr:from>
    <xdr:to>
      <xdr:col>13</xdr:col>
      <xdr:colOff>518160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18</xdr:row>
      <xdr:rowOff>68580</xdr:rowOff>
    </xdr:from>
    <xdr:to>
      <xdr:col>14</xdr:col>
      <xdr:colOff>114300</xdr:colOff>
      <xdr:row>33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175260</xdr:colOff>
      <xdr:row>2</xdr:row>
      <xdr:rowOff>121920</xdr:rowOff>
    </xdr:from>
    <xdr:to>
      <xdr:col>14</xdr:col>
      <xdr:colOff>45720</xdr:colOff>
      <xdr:row>17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C1A6F1-F18A-440E-882C-2E142F012ABC}">
  <we:reference id="wa104100404" version="3.0.0.1" store="en-US" storeType="OMEX"/>
  <we:alternateReferences>
    <we:reference id="wa104100404" version="3.0.0.1" store="WA104100404" storeType="OMEX"/>
  </we:alternateReferences>
  <we:properties>
    <we:property name="M3kWEUkXPw4VKTcnKAoQ" value="&quot;UmYGRFhUYFM=&quot;"/>
    <we:property name="M3kWEUkXPw4VKTcnKgsR" value="&quot;Ug==&quot;"/>
    <we:property name="M3kWEUkXPw4VKTcnKh0G" value="&quot;Vw==&quot;"/>
    <we:property name="M3kWEUkXPw4VKTcnKhQN" value="&quot;Uw==&quot;"/>
    <we:property name="M3kWEUkXPw4VKTcnKhoD" value="&quot;Uw==&quot;"/>
    <we:property name="M3kWEUkXPw4VKTcnKwsP" value="&quot;U3gG&quot;"/>
    <we:property name="M3kWEUkXPw4VKTcnKwwU" value="&quot;Ug==&quot;"/>
    <we:property name="M3kWEUkXPw4VKTcnKxcW" value="&quot;Ug==&quot;"/>
    <we:property name="M3kWEUkXPw4VKTcnKxsZ" value="&quot;Uw==&quot;"/>
    <we:property name="M3kWEUkXPw4VKTcnLBcZ" value="&quot;UmYGRFhV&quot;"/>
    <we:property name="M3kWEUkXPw4VKTcnMQgG" value="&quot;UmYPTQ==&quot;"/>
    <we:property name="M3kWEUkXPw4VKTcnMQgR" value="&quot;UQ==&quot;"/>
    <we:property name="M3kWEUkXPw4VKTcnMQgc" value="&quot;Uw==&quot;"/>
    <we:property name="M3kWEUkXPw4VKTcnNAgB" value="&quot;Ug==&quot;"/>
    <we:property name="M3kWEUkXPw4VKTcnNAgF" value="&quot;Ug==&quot;"/>
    <we:property name="M3kWEUkXPw4VKTcnNQoB" value="&quot;UmYGQ10=&quot;"/>
    <we:property name="M3kWEUkXPw4VKTcnNQsZ" value="&quot;Ug==&quot;"/>
    <we:property name="M3kWEUkXPw4VKTcnNR0B" value="&quot;UA==&quot;"/>
    <we:property name="M3kWEUkXPw4VKTcnNRYc" value="&quot;UXg=&quot;"/>
    <we:property name="M3kWEUkXPw4VKTcnNgwH" value="&quot;UA==&quot;"/>
    <we:property name="M3kWEUkXPw4VKTcnNh0S" value="&quot;Uw==&quot;"/>
    <we:property name="M3kWEUkXPw4VKTcnOQoG" value="&quot;Uw==&quot;"/>
    <we:property name="M3kWEUkXPw4VKTcnORsW" value="&quot;UmYGRFk=&quot;"/>
    <we:property name="M3kWEUkXPw4VKTcnOw4S" value="&quot;UmYGRFhV&quot;"/>
    <we:property name="M3kWEUkXPw4VKTcnPRYS" value="&quot;JRpx&quot;"/>
    <we:property name="M3kWEUkXPw4VKTcnPh0U" value="&quot;UmYGRFhUYFM=&quot;"/>
    <we:property name="M3kWEUkXPw4VKTcnPxkF" value="&quot;UmYGRFhUYFM=&quot;"/>
    <we:property name="M3kWEUkpMRouJSs=" value="&quot;UA==&quot;"/>
    <we:property name="M3kWEUkrMgg=" value="&quot;Rg8SRw==&quot;"/>
    <we:property name="M3kWEUkyMRAKLScUPQs=" value="&quot;Rg4SRURAGUZS&quot;"/>
    <we:property name="UniqueID" value="&quot;20221281645989945097&quot;"/>
    <we:property name="M3kWEkkrMgg=" value="&quot;Rg4SRw==&quot;"/>
    <we:property name="M3kWEkkXPw4VKTcnPRYS" value="&quot;JRpx&quot;"/>
    <we:property name="M3kWEkkpMRouJSs=" value="&quot;UA==&quot;"/>
    <we:property name="M3kWEkkyMRAKLScUPQs=" value="&quot;Rg0SRURAF0ZSYGExfElZXilsBw==&quot;"/>
    <we:property name="M3kWEkkXPw4VKTcnNh0S" value="&quot;Uw==&quot;"/>
    <we:property name="M3kWEkkXPw4VKTcnKAoQ" value="&quot;UmYGRFhUYFM=&quot;"/>
    <we:property name="M3kWEkkXPw4VKTcnKxsZ" value="&quot;Uw==&quot;"/>
    <we:property name="M3kWEkkXPw4VKTcnKhQN" value="&quot;Uw==&quot;"/>
    <we:property name="M3kWEkkXPw4VKTcnLBcZ" value="&quot;UmYGRFhV&quot;"/>
    <we:property name="M3kWEkkXPw4VKTcnOw4S" value="&quot;UmYGRFhV&quot;"/>
    <we:property name="M3kWEkkXPw4VKTcnNQsZ" value="&quot;Ug==&quot;"/>
    <we:property name="M3kWEkkXPw4VKTcnKwsP" value="&quot;U3gG&quot;"/>
    <we:property name="M3kWEkkXPw4VKTcnKgsR" value="&quot;Ug==&quot;"/>
    <we:property name="M3kWEkkXPw4VKTcnNQoB" value="&quot;UmYGQ10=&quot;"/>
    <we:property name="M3kWEkkXPw4VKTcnNRYc" value="&quot;UXg=&quot;"/>
    <we:property name="M3kWEkkXPw4VKTcnKhoD" value="&quot;Uw==&quot;"/>
    <we:property name="M3kWEkkXPw4VKTcnNgwH" value="&quot;UA==&quot;"/>
    <we:property name="M3kWEkkXPw4VKTcnORsW" value="&quot;UmYGRFk=&quot;"/>
    <we:property name="M3kWEkkXPw4VKTcnKh0G" value="&quot;Vw==&quot;"/>
    <we:property name="M3kWEkkXPw4VKTcnOQoG" value="&quot;Uw==&quot;"/>
    <we:property name="M3kWEkkXPw4VKTcnKwwU" value="&quot;Ug==&quot;"/>
    <we:property name="M3kWEkkXPw4VKTcnNR0B" value="&quot;UA==&quot;"/>
    <we:property name="M3kWEkkXPw4VKTcnKxcW" value="&quot;Ug==&quot;"/>
    <we:property name="M3kWEkkXPw4VKTcnNAgB" value="&quot;Ug==&quot;"/>
    <we:property name="M3kWEkkXPw4VKTcnNAgF" value="&quot;Ug==&quot;"/>
    <we:property name="M3kWEkkXPw4VKTcnPxkF" value="&quot;UmYGRFhUYFM=&quot;"/>
    <we:property name="M3kWEkkXPw4VKTcnMQgG" value="&quot;UmYPTQ==&quot;"/>
    <we:property name="M3kWEkkXPw4VKTcnPh0U" value="&quot;UmYGRFhUYFM=&quot;"/>
    <we:property name="M3kWEkkXPw4VKTcnMQgc" value="&quot;Uw==&quot;"/>
    <we:property name="M3kWEkkXPw4VKTcnMQgR" value="&quot;UQ==&quot;"/>
  </we:properties>
  <we:bindings>
    <we:binding id="Var$F$1" type="matrix" appref="{58FF656A-5BA1-4333-AA99-A06FFF526A06}"/>
    <we:binding id="refEdit" type="matrix" appref="{2BA543A3-3F5D-45F1-B6E7-1971834406D9}"/>
    <we:binding id="Worker" type="matrix" appref="{5BA8D3EF-D32A-409F-AA43-7F0B62938B66}"/>
    <we:binding id="Obj" type="matrix" appref="{5B5F7BF4-5F4C-4704-82CB-47D5CA86DE6F}"/>
    <we:binding id="Var0" type="matrix" appref="{BB926E9D-C875-4C46-983C-F03AF8CDA2F0}"/>
    <we:binding id="Var1" type="matrix" appref="{2F40FC20-191F-4404-AFBD-5C2F8ED99CCA}"/>
    <we:binding id="Var2" type="matrix" appref="{7E451D0C-9690-4908-B226-51DFE74C86A8}"/>
    <we:binding id="Var3" type="matrix" appref="{91DB29CE-DFDF-4D16-B8B2-09D706025EEB}"/>
    <we:binding id="Var$E$1" type="matrix" appref="{CB5AE372-361D-4553-B98C-D326A423208B}"/>
    <we:binding id="Var$G$1" type="matrix" appref="{532F4C87-84FC-47F6-8B1B-7C3CB7CAE474}"/>
    <we:binding id="Var$I$1" type="matrix" appref="{C7A64219-DD6E-47A7-B486-A4003741A9D2}"/>
    <we:binding id="Var$K$1" type="matrix" appref="{48160DE6-33BC-4503-A5D2-178A0476FAD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FD1048575"/>
  <sheetViews>
    <sheetView workbookViewId="0">
      <selection activeCell="B3" sqref="B3:C123"/>
    </sheetView>
  </sheetViews>
  <sheetFormatPr defaultRowHeight="14.4" x14ac:dyDescent="0.3"/>
  <cols>
    <col min="2" max="2" width="9.5546875" bestFit="1" customWidth="1"/>
    <col min="3" max="3" width="19.5546875" customWidth="1"/>
  </cols>
  <sheetData>
    <row r="1" spans="2:9" x14ac:dyDescent="0.3">
      <c r="E1" t="s">
        <v>1</v>
      </c>
      <c r="F1">
        <v>11.07939352831368</v>
      </c>
      <c r="H1" t="s">
        <v>2</v>
      </c>
      <c r="I1">
        <v>13.277039879783727</v>
      </c>
    </row>
    <row r="2" spans="2:9" x14ac:dyDescent="0.3">
      <c r="B2" t="s">
        <v>0</v>
      </c>
      <c r="C2" t="s">
        <v>11</v>
      </c>
      <c r="E2" t="s">
        <v>10</v>
      </c>
      <c r="F2" t="s">
        <v>12</v>
      </c>
      <c r="G2" t="s">
        <v>13</v>
      </c>
    </row>
    <row r="3" spans="2:9" x14ac:dyDescent="0.3">
      <c r="B3" s="1">
        <v>0</v>
      </c>
      <c r="C3">
        <v>0</v>
      </c>
      <c r="E3">
        <f>IF(B3&lt;$I$1,0,1-EXP(-(B3-$I$1)/$F$1))</f>
        <v>0</v>
      </c>
      <c r="F3">
        <f>(E3-C3)^2</f>
        <v>0</v>
      </c>
      <c r="G3">
        <f>SUM(F3:F170)</f>
        <v>0.30352658779379837</v>
      </c>
    </row>
    <row r="4" spans="2:9" x14ac:dyDescent="0.3">
      <c r="B4" s="1">
        <v>0.5</v>
      </c>
      <c r="C4">
        <v>0</v>
      </c>
      <c r="E4">
        <f t="shared" ref="E4:E67" si="0">IF(B4&lt;$I$1,0,1-EXP(-(B4-$I$1)/$F$1))</f>
        <v>0</v>
      </c>
      <c r="F4">
        <f t="shared" ref="F4:F67" si="1">(E4-C4)^2</f>
        <v>0</v>
      </c>
    </row>
    <row r="5" spans="2:9" x14ac:dyDescent="0.3">
      <c r="B5" s="1">
        <v>1</v>
      </c>
      <c r="C5">
        <v>8.0889064318876103E-2</v>
      </c>
      <c r="E5">
        <f t="shared" si="0"/>
        <v>0</v>
      </c>
      <c r="F5">
        <f t="shared" si="1"/>
        <v>6.5430407263832747E-3</v>
      </c>
    </row>
    <row r="6" spans="2:9" x14ac:dyDescent="0.3">
      <c r="B6" s="1">
        <v>1.5</v>
      </c>
      <c r="C6">
        <v>5.2322025260704501E-2</v>
      </c>
      <c r="E6">
        <f t="shared" si="0"/>
        <v>0</v>
      </c>
      <c r="F6">
        <f t="shared" si="1"/>
        <v>2.7375943273817999E-3</v>
      </c>
    </row>
    <row r="7" spans="2:9" x14ac:dyDescent="0.3">
      <c r="B7" s="1">
        <v>2</v>
      </c>
      <c r="C7">
        <v>1.0759171191441E-2</v>
      </c>
      <c r="E7">
        <f t="shared" si="0"/>
        <v>0</v>
      </c>
      <c r="F7">
        <f t="shared" si="1"/>
        <v>1.1575976472673395E-4</v>
      </c>
    </row>
    <row r="8" spans="2:9" x14ac:dyDescent="0.3">
      <c r="B8" s="1">
        <v>2.5</v>
      </c>
      <c r="C8">
        <v>-2.63646500126547E-2</v>
      </c>
      <c r="E8">
        <f t="shared" si="0"/>
        <v>0</v>
      </c>
      <c r="F8">
        <f t="shared" si="1"/>
        <v>6.9509477028977353E-4</v>
      </c>
    </row>
    <row r="9" spans="2:9" x14ac:dyDescent="0.3">
      <c r="B9" s="1">
        <v>3</v>
      </c>
      <c r="C9">
        <v>-5.64709225698002E-2</v>
      </c>
      <c r="E9">
        <f t="shared" si="0"/>
        <v>0</v>
      </c>
      <c r="F9">
        <f t="shared" si="1"/>
        <v>3.1889650958843697E-3</v>
      </c>
    </row>
    <row r="10" spans="2:9" x14ac:dyDescent="0.3">
      <c r="B10" s="1">
        <v>3.5</v>
      </c>
      <c r="C10">
        <v>-7.97233358959447E-2</v>
      </c>
      <c r="E10">
        <f t="shared" si="0"/>
        <v>0</v>
      </c>
      <c r="F10">
        <f t="shared" si="1"/>
        <v>6.3558102863776247E-3</v>
      </c>
    </row>
    <row r="11" spans="2:9" x14ac:dyDescent="0.3">
      <c r="B11" s="1">
        <v>4</v>
      </c>
      <c r="C11">
        <v>-9.6745094235363302E-2</v>
      </c>
      <c r="E11">
        <f t="shared" si="0"/>
        <v>0</v>
      </c>
      <c r="F11">
        <f t="shared" si="1"/>
        <v>9.3596132586093259E-3</v>
      </c>
    </row>
    <row r="12" spans="2:9" x14ac:dyDescent="0.3">
      <c r="B12" s="1">
        <v>4.5</v>
      </c>
      <c r="C12">
        <v>-0.108192704117947</v>
      </c>
      <c r="E12">
        <f t="shared" si="0"/>
        <v>0</v>
      </c>
      <c r="F12">
        <f t="shared" si="1"/>
        <v>1.1705661224353625E-2</v>
      </c>
    </row>
    <row r="13" spans="2:9" x14ac:dyDescent="0.3">
      <c r="B13" s="1">
        <v>5</v>
      </c>
      <c r="C13">
        <v>-0.11468000019838</v>
      </c>
      <c r="E13">
        <f t="shared" si="0"/>
        <v>0</v>
      </c>
      <c r="F13">
        <f t="shared" si="1"/>
        <v>1.3151502445500436E-2</v>
      </c>
    </row>
    <row r="14" spans="2:9" x14ac:dyDescent="0.3">
      <c r="B14" s="1">
        <v>5.5</v>
      </c>
      <c r="C14">
        <v>-0.116767950409555</v>
      </c>
      <c r="E14">
        <f t="shared" si="0"/>
        <v>0</v>
      </c>
      <c r="F14">
        <f t="shared" si="1"/>
        <v>1.3634754242848294E-2</v>
      </c>
    </row>
    <row r="15" spans="2:9" x14ac:dyDescent="0.3">
      <c r="B15" s="1">
        <v>6</v>
      </c>
      <c r="C15">
        <v>-0.114966543226297</v>
      </c>
      <c r="E15">
        <f t="shared" si="0"/>
        <v>0</v>
      </c>
      <c r="F15">
        <f t="shared" si="1"/>
        <v>1.3217306061404017E-2</v>
      </c>
    </row>
    <row r="16" spans="2:9" x14ac:dyDescent="0.3">
      <c r="B16" s="1">
        <v>6.5</v>
      </c>
      <c r="C16">
        <v>-0.109738642692043</v>
      </c>
      <c r="E16">
        <f t="shared" si="0"/>
        <v>0</v>
      </c>
      <c r="F16">
        <f t="shared" si="1"/>
        <v>1.2042569699891884E-2</v>
      </c>
    </row>
    <row r="17" spans="2:6" x14ac:dyDescent="0.3">
      <c r="B17" s="1">
        <v>7</v>
      </c>
      <c r="C17">
        <v>-0.101503926364766</v>
      </c>
      <c r="E17">
        <f t="shared" si="0"/>
        <v>0</v>
      </c>
      <c r="F17">
        <f t="shared" si="1"/>
        <v>1.0303047067463839E-2</v>
      </c>
    </row>
    <row r="18" spans="2:6" x14ac:dyDescent="0.3">
      <c r="B18" s="1">
        <v>7.5</v>
      </c>
      <c r="C18">
        <v>-9.0642573635612594E-2</v>
      </c>
      <c r="E18">
        <f t="shared" si="0"/>
        <v>0</v>
      </c>
      <c r="F18">
        <f t="shared" si="1"/>
        <v>8.2160761552874505E-3</v>
      </c>
    </row>
    <row r="19" spans="2:6" x14ac:dyDescent="0.3">
      <c r="B19" s="1">
        <v>8</v>
      </c>
      <c r="C19">
        <v>-7.7498663174454405E-2</v>
      </c>
      <c r="E19">
        <f t="shared" si="0"/>
        <v>0</v>
      </c>
      <c r="F19">
        <f t="shared" si="1"/>
        <v>6.0060427938275355E-3</v>
      </c>
    </row>
    <row r="20" spans="2:6" x14ac:dyDescent="0.3">
      <c r="B20" s="1">
        <v>8.5</v>
      </c>
      <c r="C20">
        <v>-6.23832915375966E-2</v>
      </c>
      <c r="E20">
        <f t="shared" si="0"/>
        <v>0</v>
      </c>
      <c r="F20">
        <f t="shared" si="1"/>
        <v>3.8916750630647715E-3</v>
      </c>
    </row>
    <row r="21" spans="2:6" x14ac:dyDescent="0.3">
      <c r="B21" s="1">
        <v>9</v>
      </c>
      <c r="C21">
        <v>-4.55774334373798E-2</v>
      </c>
      <c r="E21">
        <f t="shared" si="0"/>
        <v>0</v>
      </c>
      <c r="F21">
        <f t="shared" si="1"/>
        <v>2.0773024387387862E-3</v>
      </c>
    </row>
    <row r="22" spans="2:6" x14ac:dyDescent="0.3">
      <c r="B22" s="1">
        <v>9.5</v>
      </c>
      <c r="C22">
        <v>-2.7334564301604601E-2</v>
      </c>
      <c r="E22">
        <f t="shared" si="0"/>
        <v>0</v>
      </c>
      <c r="F22">
        <f t="shared" si="1"/>
        <v>7.4717840555855661E-4</v>
      </c>
    </row>
    <row r="23" spans="2:6" x14ac:dyDescent="0.3">
      <c r="B23" s="1">
        <v>10</v>
      </c>
      <c r="C23">
        <v>-7.8830644224620293E-3</v>
      </c>
      <c r="E23">
        <f t="shared" si="0"/>
        <v>0</v>
      </c>
      <c r="F23">
        <f t="shared" si="1"/>
        <v>6.2142704688686611E-5</v>
      </c>
    </row>
    <row r="24" spans="2:6" x14ac:dyDescent="0.3">
      <c r="B24" s="1">
        <v>10.5</v>
      </c>
      <c r="C24">
        <v>1.25715775000028E-2</v>
      </c>
      <c r="E24">
        <f t="shared" si="0"/>
        <v>0</v>
      </c>
      <c r="F24">
        <f t="shared" si="1"/>
        <v>1.5804456083857665E-4</v>
      </c>
    </row>
    <row r="25" spans="2:6" x14ac:dyDescent="0.3">
      <c r="B25" s="1">
        <v>11</v>
      </c>
      <c r="C25">
        <v>3.3844745041020002E-2</v>
      </c>
      <c r="E25">
        <f t="shared" si="0"/>
        <v>0</v>
      </c>
      <c r="F25">
        <f t="shared" si="1"/>
        <v>1.145466766891648E-3</v>
      </c>
    </row>
    <row r="26" spans="2:6" x14ac:dyDescent="0.3">
      <c r="B26" s="1">
        <v>11.5</v>
      </c>
      <c r="C26">
        <v>5.5770843903216197E-2</v>
      </c>
      <c r="E26">
        <f t="shared" si="0"/>
        <v>0</v>
      </c>
      <c r="F26">
        <f t="shared" si="1"/>
        <v>3.1103870296769072E-3</v>
      </c>
    </row>
    <row r="27" spans="2:6" x14ac:dyDescent="0.3">
      <c r="B27" s="1">
        <v>12</v>
      </c>
      <c r="C27">
        <v>7.8201607097030695E-2</v>
      </c>
      <c r="E27">
        <f t="shared" si="0"/>
        <v>0</v>
      </c>
      <c r="F27">
        <f t="shared" si="1"/>
        <v>6.1154913525583617E-3</v>
      </c>
    </row>
    <row r="28" spans="2:6" x14ac:dyDescent="0.3">
      <c r="B28" s="1">
        <v>12.5</v>
      </c>
      <c r="C28">
        <v>0.10100454272814</v>
      </c>
      <c r="E28">
        <f t="shared" si="0"/>
        <v>0</v>
      </c>
      <c r="F28">
        <f t="shared" si="1"/>
        <v>1.0201917651720658E-2</v>
      </c>
    </row>
    <row r="29" spans="2:6" x14ac:dyDescent="0.3">
      <c r="B29" s="1">
        <v>13</v>
      </c>
      <c r="C29">
        <v>0.124061512700042</v>
      </c>
      <c r="E29">
        <f t="shared" si="0"/>
        <v>0</v>
      </c>
      <c r="F29">
        <f t="shared" si="1"/>
        <v>1.5391258933422681E-2</v>
      </c>
    </row>
    <row r="30" spans="2:6" x14ac:dyDescent="0.3">
      <c r="B30" s="1">
        <v>13.5</v>
      </c>
      <c r="C30">
        <v>0.14726743158660699</v>
      </c>
      <c r="E30">
        <f t="shared" si="0"/>
        <v>1.9922722687385819E-2</v>
      </c>
      <c r="F30">
        <f t="shared" si="1"/>
        <v>1.6216674884627379E-2</v>
      </c>
    </row>
    <row r="31" spans="2:6" x14ac:dyDescent="0.3">
      <c r="B31" s="1">
        <v>14</v>
      </c>
      <c r="C31">
        <v>0.17052907579986601</v>
      </c>
      <c r="E31">
        <f t="shared" si="0"/>
        <v>6.3169284893455968E-2</v>
      </c>
      <c r="F31">
        <f t="shared" si="1"/>
        <v>1.1526124703468085E-2</v>
      </c>
    </row>
    <row r="32" spans="2:6" x14ac:dyDescent="0.3">
      <c r="B32" s="1">
        <v>14.5</v>
      </c>
      <c r="C32">
        <v>0.19376399397872801</v>
      </c>
      <c r="E32">
        <f t="shared" si="0"/>
        <v>0.10450756375704129</v>
      </c>
      <c r="F32">
        <f t="shared" si="1"/>
        <v>7.9667103359188311E-3</v>
      </c>
    </row>
    <row r="33" spans="2:6" x14ac:dyDescent="0.3">
      <c r="B33" s="1">
        <v>15</v>
      </c>
      <c r="C33">
        <v>0.216899510260292</v>
      </c>
      <c r="E33">
        <f t="shared" si="0"/>
        <v>0.14402176355079255</v>
      </c>
      <c r="F33">
        <f t="shared" si="1"/>
        <v>5.3111659654539586E-3</v>
      </c>
    </row>
    <row r="34" spans="2:6" x14ac:dyDescent="0.3">
      <c r="B34" s="1">
        <v>15.5</v>
      </c>
      <c r="C34">
        <v>0.239871812772111</v>
      </c>
      <c r="E34">
        <f t="shared" si="0"/>
        <v>0.18179237297778295</v>
      </c>
      <c r="F34">
        <f t="shared" si="1"/>
        <v>3.3732213268229776E-3</v>
      </c>
    </row>
    <row r="35" spans="2:6" x14ac:dyDescent="0.3">
      <c r="B35" s="1">
        <v>16</v>
      </c>
      <c r="C35">
        <v>0.26262512030596702</v>
      </c>
      <c r="E35">
        <f t="shared" si="0"/>
        <v>0.21789632912348866</v>
      </c>
      <c r="F35">
        <f t="shared" si="1"/>
        <v>2.0006647606457535E-3</v>
      </c>
    </row>
    <row r="36" spans="2:6" x14ac:dyDescent="0.3">
      <c r="B36" s="1">
        <v>16.5</v>
      </c>
      <c r="C36">
        <v>0.285110920705757</v>
      </c>
      <c r="E36">
        <f t="shared" si="0"/>
        <v>0.25240717417327985</v>
      </c>
      <c r="F36">
        <f t="shared" si="1"/>
        <v>1.0695350372605112E-3</v>
      </c>
    </row>
    <row r="37" spans="2:6" x14ac:dyDescent="0.3">
      <c r="B37" s="1">
        <v>17</v>
      </c>
      <c r="C37">
        <v>0.30728727502800801</v>
      </c>
      <c r="E37">
        <f t="shared" si="0"/>
        <v>0.2853952052146469</v>
      </c>
      <c r="F37">
        <f t="shared" si="1"/>
        <v>4.7926272071307694E-4</v>
      </c>
    </row>
    <row r="38" spans="2:6" x14ac:dyDescent="0.3">
      <c r="B38" s="1">
        <v>17.5</v>
      </c>
      <c r="C38">
        <v>0.32911818201710602</v>
      </c>
      <c r="E38">
        <f t="shared" si="0"/>
        <v>0.31692761742930464</v>
      </c>
      <c r="F38">
        <f t="shared" si="1"/>
        <v>1.4860986496935698E-4</v>
      </c>
    </row>
    <row r="39" spans="2:6" x14ac:dyDescent="0.3">
      <c r="B39" s="1">
        <v>18</v>
      </c>
      <c r="C39">
        <v>0.35057299788178597</v>
      </c>
      <c r="E39">
        <f t="shared" si="0"/>
        <v>0.3470686409668492</v>
      </c>
      <c r="F39">
        <f t="shared" si="1"/>
        <v>1.228051738726522E-5</v>
      </c>
    </row>
    <row r="40" spans="2:6" x14ac:dyDescent="0.3">
      <c r="B40" s="1">
        <v>18.5</v>
      </c>
      <c r="C40">
        <v>0.37162590676811302</v>
      </c>
      <c r="E40">
        <f t="shared" si="0"/>
        <v>0.37587967177877391</v>
      </c>
      <c r="F40">
        <f t="shared" si="1"/>
        <v>1.8094516765922771E-5</v>
      </c>
    </row>
    <row r="41" spans="2:6" x14ac:dyDescent="0.3">
      <c r="B41" s="1">
        <v>19</v>
      </c>
      <c r="C41">
        <v>0.39225543769982002</v>
      </c>
      <c r="E41">
        <f t="shared" si="0"/>
        <v>0.40341939667934712</v>
      </c>
      <c r="F41">
        <f t="shared" si="1"/>
        <v>1.2463398009656377E-4</v>
      </c>
    </row>
    <row r="42" spans="2:6" x14ac:dyDescent="0.3">
      <c r="B42" s="1">
        <v>19.5</v>
      </c>
      <c r="C42">
        <v>0.41244402410217901</v>
      </c>
      <c r="E42">
        <f t="shared" si="0"/>
        <v>0.42974391288809499</v>
      </c>
      <c r="F42">
        <f t="shared" si="1"/>
        <v>2.9928615200506165E-4</v>
      </c>
    </row>
    <row r="43" spans="2:6" x14ac:dyDescent="0.3">
      <c r="B43" s="1">
        <v>20</v>
      </c>
      <c r="C43">
        <v>0.432177602343008</v>
      </c>
      <c r="E43">
        <f t="shared" si="0"/>
        <v>0.45490684229739387</v>
      </c>
      <c r="F43">
        <f t="shared" si="1"/>
        <v>5.1661834890405055E-4</v>
      </c>
    </row>
    <row r="44" spans="2:6" x14ac:dyDescent="0.3">
      <c r="B44" s="1">
        <v>20.5</v>
      </c>
      <c r="C44">
        <v>0.45144524601613101</v>
      </c>
      <c r="E44">
        <f t="shared" si="0"/>
        <v>0.47895944069792773</v>
      </c>
      <c r="F44">
        <f t="shared" si="1"/>
        <v>7.5703090898781103E-4</v>
      </c>
    </row>
    <row r="45" spans="2:6" x14ac:dyDescent="0.3">
      <c r="B45" s="1">
        <v>21</v>
      </c>
      <c r="C45">
        <v>0.47023883296080798</v>
      </c>
      <c r="E45">
        <f t="shared" si="0"/>
        <v>0.50195070218450055</v>
      </c>
      <c r="F45">
        <f t="shared" si="1"/>
        <v>1.0056426496605798E-3</v>
      </c>
    </row>
    <row r="46" spans="2:6" x14ac:dyDescent="0.3">
      <c r="B46" s="1">
        <v>21.5</v>
      </c>
      <c r="C46">
        <v>0.48855274225707301</v>
      </c>
      <c r="E46">
        <f t="shared" si="0"/>
        <v>0.52392745895487236</v>
      </c>
      <c r="F46">
        <f t="shared" si="1"/>
        <v>1.251370581449564E-3</v>
      </c>
    </row>
    <row r="47" spans="2:6" x14ac:dyDescent="0.3">
      <c r="B47" s="1">
        <v>22</v>
      </c>
      <c r="C47">
        <v>0.50638357866342798</v>
      </c>
      <c r="E47">
        <f t="shared" si="0"/>
        <v>0.54493447670490525</v>
      </c>
      <c r="F47">
        <f t="shared" si="1"/>
        <v>1.4861717398043756E-3</v>
      </c>
    </row>
    <row r="48" spans="2:6" x14ac:dyDescent="0.3">
      <c r="B48" s="1">
        <v>22.5</v>
      </c>
      <c r="C48">
        <v>0.52372992217150804</v>
      </c>
      <c r="E48">
        <f t="shared" si="0"/>
        <v>0.56501454581433508</v>
      </c>
      <c r="F48">
        <f t="shared" si="1"/>
        <v>1.704420149329873E-3</v>
      </c>
    </row>
    <row r="49" spans="2:6" x14ac:dyDescent="0.3">
      <c r="B49" s="1">
        <v>23</v>
      </c>
      <c r="C49">
        <v>0.54059210054360196</v>
      </c>
      <c r="E49">
        <f t="shared" si="0"/>
        <v>0.58420856850891056</v>
      </c>
      <c r="F49">
        <f t="shared" si="1"/>
        <v>1.9023962777687917E-3</v>
      </c>
    </row>
    <row r="50" spans="2:6" x14ac:dyDescent="0.3">
      <c r="B50" s="1">
        <v>23.5</v>
      </c>
      <c r="C50">
        <v>0.55697198287468797</v>
      </c>
      <c r="E50">
        <f t="shared" si="0"/>
        <v>0.6025556421764442</v>
      </c>
      <c r="F50">
        <f t="shared" si="1"/>
        <v>2.0778699953385871E-3</v>
      </c>
    </row>
    <row r="51" spans="2:6" x14ac:dyDescent="0.3">
      <c r="B51" s="1">
        <v>24</v>
      </c>
      <c r="C51">
        <v>0.57287279238215305</v>
      </c>
      <c r="E51">
        <f t="shared" si="0"/>
        <v>0.6200931390064881</v>
      </c>
      <c r="F51">
        <f t="shared" si="1"/>
        <v>2.2297611353223508E-3</v>
      </c>
    </row>
    <row r="52" spans="2:6" x14ac:dyDescent="0.3">
      <c r="B52" s="1">
        <v>24.5</v>
      </c>
      <c r="C52">
        <v>0.58829893677475897</v>
      </c>
      <c r="E52">
        <f t="shared" si="0"/>
        <v>0.63685678211585506</v>
      </c>
      <c r="F52">
        <f t="shared" si="1"/>
        <v>2.3578643441698067E-3</v>
      </c>
    </row>
    <row r="53" spans="2:6" x14ac:dyDescent="0.3">
      <c r="B53" s="1">
        <v>25</v>
      </c>
      <c r="C53">
        <v>0.60325585468874598</v>
      </c>
      <c r="E53">
        <f t="shared" si="0"/>
        <v>0.65288071831505112</v>
      </c>
      <c r="F53">
        <f t="shared" si="1"/>
        <v>2.4626270899293827E-3</v>
      </c>
    </row>
    <row r="54" spans="2:6" x14ac:dyDescent="0.3">
      <c r="B54" s="1">
        <v>25.5</v>
      </c>
      <c r="C54">
        <v>0.617749876804225</v>
      </c>
      <c r="E54">
        <f t="shared" si="0"/>
        <v>0.66819758766384052</v>
      </c>
      <c r="F54">
        <f t="shared" si="1"/>
        <v>2.54497153097537E-3</v>
      </c>
    </row>
    <row r="55" spans="2:6" x14ac:dyDescent="0.3">
      <c r="B55" s="1">
        <v>26</v>
      </c>
      <c r="C55">
        <v>0.63178810037005495</v>
      </c>
      <c r="E55">
        <f t="shared" si="0"/>
        <v>0.68283858995762481</v>
      </c>
      <c r="F55">
        <f t="shared" si="1"/>
        <v>2.6061524871305785E-3</v>
      </c>
    </row>
    <row r="56" spans="2:6" x14ac:dyDescent="0.3">
      <c r="B56" s="1">
        <v>26.5</v>
      </c>
      <c r="C56">
        <v>0.64537827597109598</v>
      </c>
      <c r="E56">
        <f t="shared" si="0"/>
        <v>0.69683354828006683</v>
      </c>
      <c r="F56">
        <f t="shared" si="1"/>
        <v>2.6476450483903418E-3</v>
      </c>
    </row>
    <row r="57" spans="2:6" x14ac:dyDescent="0.3">
      <c r="B57" s="1">
        <v>27</v>
      </c>
      <c r="C57">
        <v>0.65852870546881104</v>
      </c>
      <c r="E57">
        <f t="shared" si="0"/>
        <v>0.7102109697514124</v>
      </c>
      <c r="F57">
        <f t="shared" si="1"/>
        <v>2.6710564413766529E-3</v>
      </c>
    </row>
    <row r="58" spans="2:6" x14ac:dyDescent="0.3">
      <c r="B58" s="1">
        <v>27.5</v>
      </c>
      <c r="C58">
        <v>0.67124815013532602</v>
      </c>
      <c r="E58">
        <f t="shared" si="0"/>
        <v>0.72299810359625183</v>
      </c>
      <c r="F58">
        <f t="shared" si="1"/>
        <v>2.6780576832079873E-3</v>
      </c>
    </row>
    <row r="59" spans="2:6" x14ac:dyDescent="0.3">
      <c r="B59" s="1">
        <v>28</v>
      </c>
      <c r="C59">
        <v>0.68354574808295299</v>
      </c>
      <c r="E59">
        <f t="shared" si="0"/>
        <v>0.73522099664900353</v>
      </c>
      <c r="F59">
        <f t="shared" si="1"/>
        <v>2.6703313143631091E-3</v>
      </c>
    </row>
    <row r="60" spans="2:6" x14ac:dyDescent="0.3">
      <c r="B60" s="1">
        <v>28.5</v>
      </c>
      <c r="C60">
        <v>0.69543094016636098</v>
      </c>
      <c r="E60">
        <f t="shared" si="0"/>
        <v>0.74690454641017978</v>
      </c>
      <c r="F60">
        <f t="shared" si="1"/>
        <v>2.6495321397437023E-3</v>
      </c>
    </row>
    <row r="61" spans="2:6" x14ac:dyDescent="0.3">
      <c r="B61" s="1">
        <v>29</v>
      </c>
      <c r="C61">
        <v>0.70691340360360599</v>
      </c>
      <c r="E61">
        <f t="shared" si="0"/>
        <v>0.75807255176151134</v>
      </c>
      <c r="F61">
        <f t="shared" si="1"/>
        <v>2.6172584402425095E-3</v>
      </c>
    </row>
    <row r="62" spans="2:6" x14ac:dyDescent="0.3">
      <c r="B62" s="1">
        <v>29.5</v>
      </c>
      <c r="C62">
        <v>0.71800299262564604</v>
      </c>
      <c r="E62">
        <f t="shared" si="0"/>
        <v>0.76874776144323154</v>
      </c>
      <c r="F62">
        <f t="shared" si="1"/>
        <v>2.575031562350197E-3</v>
      </c>
    </row>
    <row r="63" spans="2:6" x14ac:dyDescent="0.3">
      <c r="B63" s="1">
        <v>30</v>
      </c>
      <c r="C63">
        <v>0.72870968552211202</v>
      </c>
      <c r="E63">
        <f t="shared" si="0"/>
        <v>0.77895192039226946</v>
      </c>
      <c r="F63">
        <f t="shared" si="1"/>
        <v>2.5242821647480647E-3</v>
      </c>
    </row>
    <row r="64" spans="2:6" x14ac:dyDescent="0.3">
      <c r="B64" s="1">
        <v>30.5</v>
      </c>
      <c r="C64">
        <v>0.73904353750456697</v>
      </c>
      <c r="E64">
        <f t="shared" si="0"/>
        <v>0.78870581403573858</v>
      </c>
      <c r="F64">
        <f t="shared" si="1"/>
        <v>2.4663417102585585E-3</v>
      </c>
    </row>
    <row r="65" spans="2:6" x14ac:dyDescent="0.3">
      <c r="B65" s="1">
        <v>31</v>
      </c>
      <c r="C65">
        <v>0.74901463885747099</v>
      </c>
      <c r="E65">
        <f t="shared" si="0"/>
        <v>0.7980293106299462</v>
      </c>
      <c r="F65">
        <f t="shared" si="1"/>
        <v>2.4024380489634776E-3</v>
      </c>
    </row>
    <row r="66" spans="2:6" x14ac:dyDescent="0.3">
      <c r="B66" s="1">
        <v>31.5</v>
      </c>
      <c r="C66">
        <v>0.75863307789210299</v>
      </c>
      <c r="E66">
        <f t="shared" si="0"/>
        <v>0.80694140173116535</v>
      </c>
      <c r="F66">
        <f t="shared" si="1"/>
        <v>2.3336941521397208E-3</v>
      </c>
    </row>
    <row r="67" spans="2:6" x14ac:dyDescent="0.3">
      <c r="B67" s="1">
        <v>32</v>
      </c>
      <c r="C67">
        <v>0.76790890825993796</v>
      </c>
      <c r="E67">
        <f t="shared" si="0"/>
        <v>0.81546024088060798</v>
      </c>
      <c r="F67">
        <f t="shared" si="1"/>
        <v>2.2611292340015965E-3</v>
      </c>
    </row>
    <row r="68" spans="2:6" x14ac:dyDescent="0.3">
      <c r="B68" s="1">
        <v>32.5</v>
      </c>
      <c r="C68">
        <v>0.77685212021991401</v>
      </c>
      <c r="E68">
        <f t="shared" ref="E68:E131" si="2">IF(B68&lt;$I$1,0,1-EXP(-(B68-$I$1)/$F$1))</f>
        <v>0.8236031805823969</v>
      </c>
      <c r="F68">
        <f t="shared" ref="F68:F131" si="3">(E68-C68)^2</f>
        <v>2.1856616450165187E-3</v>
      </c>
    </row>
    <row r="69" spans="2:6" x14ac:dyDescent="0.3">
      <c r="B69" s="1">
        <v>33</v>
      </c>
      <c r="C69">
        <v>0.78547261548872205</v>
      </c>
      <c r="E69">
        <f t="shared" si="2"/>
        <v>0.83138680764986028</v>
      </c>
      <c r="F69">
        <f t="shared" si="3"/>
        <v>2.1081130418099275E-3</v>
      </c>
    </row>
    <row r="70" spans="2:6" x14ac:dyDescent="0.3">
      <c r="B70" s="1">
        <v>33.5</v>
      </c>
      <c r="C70">
        <v>0.79378018533519101</v>
      </c>
      <c r="E70">
        <f t="shared" si="2"/>
        <v>0.83882697699214825</v>
      </c>
      <c r="F70">
        <f t="shared" si="3"/>
        <v>2.0292134385853124E-3</v>
      </c>
    </row>
    <row r="71" spans="2:6" x14ac:dyDescent="0.3">
      <c r="B71" s="1">
        <v>34</v>
      </c>
      <c r="C71">
        <v>0.80178449160903997</v>
      </c>
      <c r="E71">
        <f t="shared" si="2"/>
        <v>0.84593884390999141</v>
      </c>
      <c r="F71">
        <f t="shared" si="3"/>
        <v>1.9496068271165356E-3</v>
      </c>
    </row>
    <row r="72" spans="2:6" x14ac:dyDescent="0.3">
      <c r="B72" s="1">
        <v>34.5</v>
      </c>
      <c r="C72">
        <v>0.80949505042111203</v>
      </c>
      <c r="E72">
        <f t="shared" si="2"/>
        <v>0.85273689496638838</v>
      </c>
      <c r="F72">
        <f t="shared" si="3"/>
        <v>1.8698571196778464E-3</v>
      </c>
    </row>
    <row r="73" spans="2:6" x14ac:dyDescent="0.3">
      <c r="B73" s="1">
        <v>35</v>
      </c>
      <c r="C73">
        <v>0.81692121821677899</v>
      </c>
      <c r="E73">
        <f t="shared" si="2"/>
        <v>0.8592349774951028</v>
      </c>
      <c r="F73">
        <f t="shared" si="3"/>
        <v>1.7904542242639348E-3</v>
      </c>
    </row>
    <row r="74" spans="2:6" x14ac:dyDescent="0.3">
      <c r="B74" s="1">
        <v>35.5</v>
      </c>
      <c r="C74">
        <v>0.82407218000675997</v>
      </c>
      <c r="E74">
        <f t="shared" si="2"/>
        <v>0.86544632780707942</v>
      </c>
      <c r="F74">
        <f t="shared" si="3"/>
        <v>1.7118201062026788E-3</v>
      </c>
    </row>
    <row r="75" spans="2:6" x14ac:dyDescent="0.3">
      <c r="B75" s="1">
        <v>36</v>
      </c>
      <c r="C75">
        <v>0.83095693954024996</v>
      </c>
      <c r="E75">
        <f t="shared" si="2"/>
        <v>0.87138359815223221</v>
      </c>
      <c r="F75">
        <f t="shared" si="3"/>
        <v>1.6343147265297584E-3</v>
      </c>
    </row>
    <row r="76" spans="2:6" x14ac:dyDescent="0.3">
      <c r="B76" s="1">
        <v>36.5</v>
      </c>
      <c r="C76">
        <v>0.83758431122419996</v>
      </c>
      <c r="E76">
        <f t="shared" si="2"/>
        <v>0.87705888249152641</v>
      </c>
      <c r="F76">
        <f t="shared" si="3"/>
        <v>1.5582417767392351E-3</v>
      </c>
    </row>
    <row r="77" spans="2:6" x14ac:dyDescent="0.3">
      <c r="B77" s="1">
        <v>37</v>
      </c>
      <c r="C77">
        <v>0.84396291360993403</v>
      </c>
      <c r="E77">
        <f t="shared" si="2"/>
        <v>0.88248374113184991</v>
      </c>
      <c r="F77">
        <f t="shared" si="3"/>
        <v>1.4838541529731918E-3</v>
      </c>
    </row>
    <row r="78" spans="2:6" x14ac:dyDescent="0.3">
      <c r="B78" s="1">
        <v>37.5</v>
      </c>
      <c r="C78">
        <v>0.85010116428419502</v>
      </c>
      <c r="E78">
        <f t="shared" si="2"/>
        <v>0.8876692242738542</v>
      </c>
      <c r="F78">
        <f t="shared" si="3"/>
        <v>1.4113591313866306E-3</v>
      </c>
    </row>
    <row r="79" spans="2:6" x14ac:dyDescent="0.3">
      <c r="B79" s="1">
        <v>38</v>
      </c>
      <c r="C79">
        <v>0.85600727601625803</v>
      </c>
      <c r="E79">
        <f t="shared" si="2"/>
        <v>0.89262589452073249</v>
      </c>
      <c r="F79">
        <f t="shared" si="3"/>
        <v>1.3409232211762389E-3</v>
      </c>
    </row>
    <row r="80" spans="2:6" x14ac:dyDescent="0.3">
      <c r="B80" s="1">
        <v>38.5</v>
      </c>
      <c r="C80">
        <v>0.86168925402609997</v>
      </c>
      <c r="E80">
        <f t="shared" si="2"/>
        <v>0.89736384839378114</v>
      </c>
      <c r="F80">
        <f t="shared" si="3"/>
        <v>1.2726766832985889E-3</v>
      </c>
    </row>
    <row r="81" spans="2:6" x14ac:dyDescent="0.3">
      <c r="B81" s="1">
        <v>39</v>
      </c>
      <c r="C81">
        <v>0.86715489425080405</v>
      </c>
      <c r="E81">
        <f t="shared" si="2"/>
        <v>0.90189273689857419</v>
      </c>
      <c r="F81">
        <f t="shared" si="3"/>
        <v>1.2067177118212375E-3</v>
      </c>
    </row>
    <row r="82" spans="2:6" x14ac:dyDescent="0.3">
      <c r="B82" s="1">
        <v>39.5</v>
      </c>
      <c r="C82">
        <v>0.87241178249756501</v>
      </c>
      <c r="E82">
        <f t="shared" si="2"/>
        <v>0.90622178518364094</v>
      </c>
      <c r="F82">
        <f t="shared" si="3"/>
        <v>1.1431162816324613E-3</v>
      </c>
    </row>
    <row r="83" spans="2:6" x14ac:dyDescent="0.3">
      <c r="B83" s="1">
        <v>40</v>
      </c>
      <c r="C83">
        <v>0.87746729438187798</v>
      </c>
      <c r="E83">
        <f t="shared" si="2"/>
        <v>0.91035981133169164</v>
      </c>
      <c r="F83">
        <f t="shared" si="3"/>
        <v>1.0819176712937785E-3</v>
      </c>
    </row>
    <row r="84" spans="2:6" x14ac:dyDescent="0.3">
      <c r="B84" s="1">
        <v>40.5</v>
      </c>
      <c r="C84">
        <v>0.88232859595885704</v>
      </c>
      <c r="E84">
        <f t="shared" si="2"/>
        <v>0.91431524432166733</v>
      </c>
      <c r="F84">
        <f t="shared" si="3"/>
        <v>1.023145673486074E-3</v>
      </c>
    </row>
    <row r="85" spans="2:6" x14ac:dyDescent="0.3">
      <c r="B85" s="1">
        <v>41</v>
      </c>
      <c r="C85">
        <v>0.88700264496416403</v>
      </c>
      <c r="E85">
        <f t="shared" si="2"/>
        <v>0.91809614119820304</v>
      </c>
      <c r="F85">
        <f t="shared" si="3"/>
        <v>9.6680550805619797E-4</v>
      </c>
    </row>
    <row r="86" spans="2:6" x14ac:dyDescent="0.3">
      <c r="B86" s="1">
        <v>41.5</v>
      </c>
      <c r="C86">
        <v>0.89149619258888901</v>
      </c>
      <c r="E86">
        <f t="shared" si="2"/>
        <v>0.92171020348347665</v>
      </c>
      <c r="F86">
        <f t="shared" si="3"/>
        <v>9.128864543382606E-4</v>
      </c>
    </row>
    <row r="87" spans="2:6" x14ac:dyDescent="0.3">
      <c r="B87" s="1">
        <v>42</v>
      </c>
      <c r="C87">
        <v>0.895815785719831</v>
      </c>
      <c r="E87">
        <f t="shared" si="2"/>
        <v>0.92516479286487341</v>
      </c>
      <c r="F87">
        <f t="shared" si="3"/>
        <v>8.613642203997502E-4</v>
      </c>
    </row>
    <row r="88" spans="2:6" x14ac:dyDescent="0.3">
      <c r="B88" s="1">
        <v>42.5</v>
      </c>
      <c r="C88">
        <v>0.89996776958319002</v>
      </c>
      <c r="E88">
        <f t="shared" si="2"/>
        <v>0.92846694619042291</v>
      </c>
      <c r="F88">
        <f t="shared" si="3"/>
        <v>8.1220306729025036E-4</v>
      </c>
    </row>
    <row r="89" spans="2:6" x14ac:dyDescent="0.3">
      <c r="B89" s="1">
        <v>43</v>
      </c>
      <c r="C89">
        <v>0.90395829073564304</v>
      </c>
      <c r="E89">
        <f t="shared" si="2"/>
        <v>0.93162338980255177</v>
      </c>
      <c r="F89">
        <f t="shared" si="3"/>
        <v>7.6535770638187415E-4</v>
      </c>
    </row>
    <row r="90" spans="2:6" x14ac:dyDescent="0.3">
      <c r="B90" s="1">
        <v>43.5</v>
      </c>
      <c r="C90">
        <v>0.90779330035222605</v>
      </c>
      <c r="E90">
        <f t="shared" si="2"/>
        <v>0.9346405532393498</v>
      </c>
      <c r="F90">
        <f t="shared" si="3"/>
        <v>7.2077498758517464E-4</v>
      </c>
    </row>
    <row r="91" spans="2:6" x14ac:dyDescent="0.3">
      <c r="B91" s="1">
        <v>44</v>
      </c>
      <c r="C91">
        <v>0.91147855776541298</v>
      </c>
      <c r="E91">
        <f t="shared" si="2"/>
        <v>0.93752458233125902</v>
      </c>
      <c r="F91">
        <f t="shared" si="3"/>
        <v>6.7839539568465522E-4</v>
      </c>
    </row>
    <row r="92" spans="2:6" x14ac:dyDescent="0.3">
      <c r="B92" s="1">
        <v>44.5</v>
      </c>
      <c r="C92">
        <v>0.91501963421433397</v>
      </c>
      <c r="E92">
        <f t="shared" si="2"/>
        <v>0.94028135171986271</v>
      </c>
      <c r="F92">
        <f t="shared" si="3"/>
        <v>6.3815437132913751E-4</v>
      </c>
    </row>
    <row r="93" spans="2:6" x14ac:dyDescent="0.3">
      <c r="B93" s="1">
        <v>45</v>
      </c>
      <c r="C93">
        <v>0.91842191676719598</v>
      </c>
      <c r="E93">
        <f t="shared" si="2"/>
        <v>0.94291647682427382</v>
      </c>
      <c r="F93">
        <f t="shared" si="3"/>
        <v>5.9998347238979319E-4</v>
      </c>
    </row>
    <row r="94" spans="2:6" x14ac:dyDescent="0.3">
      <c r="B94" s="1">
        <v>45.5</v>
      </c>
      <c r="C94">
        <v>0.92169061238377104</v>
      </c>
      <c r="E94">
        <f t="shared" si="2"/>
        <v>0.94543532527949947</v>
      </c>
      <c r="F94">
        <f t="shared" si="3"/>
        <v>5.6381139050057231E-4</v>
      </c>
    </row>
    <row r="95" spans="2:6" x14ac:dyDescent="0.3">
      <c r="B95" s="1">
        <v>46</v>
      </c>
      <c r="C95">
        <v>0.92483075208822496</v>
      </c>
      <c r="E95">
        <f t="shared" si="2"/>
        <v>0.94784302787007946</v>
      </c>
      <c r="F95">
        <f t="shared" si="3"/>
        <v>5.2956483666012698E-4</v>
      </c>
    </row>
    <row r="96" spans="2:6" x14ac:dyDescent="0.3">
      <c r="B96" s="1">
        <v>46.5</v>
      </c>
      <c r="C96">
        <v>0.92784719522570502</v>
      </c>
      <c r="E96">
        <f t="shared" si="2"/>
        <v>0.95014448898127035</v>
      </c>
      <c r="F96">
        <f t="shared" si="3"/>
        <v>4.9716930882197255E-4</v>
      </c>
    </row>
    <row r="97" spans="2:6" x14ac:dyDescent="0.3">
      <c r="B97" s="1">
        <v>47</v>
      </c>
      <c r="C97">
        <v>0.93074463377896699</v>
      </c>
      <c r="E97">
        <f t="shared" si="2"/>
        <v>0.95234439658906522</v>
      </c>
      <c r="F97">
        <f t="shared" si="3"/>
        <v>4.6654975345250272E-4</v>
      </c>
    </row>
    <row r="98" spans="2:6" x14ac:dyDescent="0.3">
      <c r="B98" s="1">
        <v>47.5</v>
      </c>
      <c r="C98">
        <v>0.93352759672388896</v>
      </c>
      <c r="E98">
        <f t="shared" si="2"/>
        <v>0.95444723180939595</v>
      </c>
      <c r="F98">
        <f t="shared" si="3"/>
        <v>4.3763113211077475E-4</v>
      </c>
    </row>
    <row r="99" spans="2:6" x14ac:dyDescent="0.3">
      <c r="B99" s="1">
        <v>48</v>
      </c>
      <c r="C99">
        <v>0.93620045440509803</v>
      </c>
      <c r="E99">
        <f t="shared" si="2"/>
        <v>0.95645727802597125</v>
      </c>
      <c r="F99">
        <f t="shared" si="3"/>
        <v>4.1033890320716726E-4</v>
      </c>
    </row>
    <row r="100" spans="2:6" x14ac:dyDescent="0.3">
      <c r="B100" s="1">
        <v>48.5</v>
      </c>
      <c r="C100">
        <v>0.93876742291505899</v>
      </c>
      <c r="E100">
        <f t="shared" si="2"/>
        <v>0.9583786296153427</v>
      </c>
      <c r="F100">
        <f t="shared" si="3"/>
        <v>3.8459942824125274E-4</v>
      </c>
    </row>
    <row r="101" spans="2:6" x14ac:dyDescent="0.3">
      <c r="B101" s="1">
        <v>49</v>
      </c>
      <c r="C101">
        <v>0.94123256846194803</v>
      </c>
      <c r="E101">
        <f t="shared" si="2"/>
        <v>0.96021520028697138</v>
      </c>
      <c r="F101">
        <f t="shared" si="3"/>
        <v>3.6034031100438951E-4</v>
      </c>
    </row>
    <row r="102" spans="2:6" x14ac:dyDescent="0.3">
      <c r="B102" s="1">
        <v>49.5</v>
      </c>
      <c r="C102">
        <v>0.94359981171335505</v>
      </c>
      <c r="E102">
        <f t="shared" si="2"/>
        <v>0.96197073105528308</v>
      </c>
      <c r="F102">
        <f t="shared" si="3"/>
        <v>3.3749067746762532E-4</v>
      </c>
    </row>
    <row r="103" spans="2:6" x14ac:dyDescent="0.3">
      <c r="B103" s="1">
        <v>50</v>
      </c>
      <c r="C103">
        <v>0.94587293210449297</v>
      </c>
      <c r="E103">
        <f t="shared" si="2"/>
        <v>0.9636487978599525</v>
      </c>
      <c r="F103">
        <f t="shared" si="3"/>
        <v>3.1598140335611881E-4</v>
      </c>
    </row>
    <row r="104" spans="2:6" x14ac:dyDescent="0.3">
      <c r="B104" s="1">
        <v>50.5</v>
      </c>
      <c r="C104">
        <v>0.94805557210102798</v>
      </c>
      <c r="E104">
        <f t="shared" si="2"/>
        <v>0.96525281884993575</v>
      </c>
      <c r="F104">
        <f t="shared" si="3"/>
        <v>2.9574529574281883E-4</v>
      </c>
    </row>
    <row r="105" spans="2:6" x14ac:dyDescent="0.3">
      <c r="B105" s="1">
        <v>51</v>
      </c>
      <c r="C105">
        <v>0.95015124140794704</v>
      </c>
      <c r="E105">
        <f t="shared" si="2"/>
        <v>0.96678606134609102</v>
      </c>
      <c r="F105">
        <f t="shared" si="3"/>
        <v>2.767172343744723E-4</v>
      </c>
    </row>
    <row r="106" spans="2:6" x14ac:dyDescent="0.3">
      <c r="B106" s="1">
        <v>51.5</v>
      </c>
      <c r="C106">
        <v>0.95216332111707203</v>
      </c>
      <c r="E106">
        <f t="shared" si="2"/>
        <v>0.96825164849656897</v>
      </c>
      <c r="F106">
        <f t="shared" si="3"/>
        <v>2.588342778698711E-4</v>
      </c>
    </row>
    <row r="107" spans="2:6" x14ac:dyDescent="0.3">
      <c r="B107" s="1">
        <v>52</v>
      </c>
      <c r="C107">
        <v>0.95409506778689901</v>
      </c>
      <c r="E107">
        <f t="shared" si="2"/>
        <v>0.96965256563852964</v>
      </c>
      <c r="F107">
        <f t="shared" si="3"/>
        <v>2.4203573940349168E-4</v>
      </c>
    </row>
    <row r="108" spans="2:6" x14ac:dyDescent="0.3">
      <c r="B108" s="1">
        <v>52.5</v>
      </c>
      <c r="C108">
        <v>0.95594961744940099</v>
      </c>
      <c r="E108">
        <f t="shared" si="2"/>
        <v>0.97099166637914325</v>
      </c>
      <c r="F108">
        <f t="shared" si="3"/>
        <v>2.2626323600476021E-4</v>
      </c>
    </row>
    <row r="109" spans="2:6" x14ac:dyDescent="0.3">
      <c r="B109" s="1">
        <v>53</v>
      </c>
      <c r="C109">
        <v>0.957729989539294</v>
      </c>
      <c r="E109">
        <f t="shared" si="2"/>
        <v>0.97227167840826478</v>
      </c>
      <c r="F109">
        <f t="shared" si="3"/>
        <v>2.1146071516194872E-4</v>
      </c>
    </row>
    <row r="110" spans="2:6" x14ac:dyDescent="0.3">
      <c r="B110" s="1">
        <v>53.5</v>
      </c>
      <c r="C110">
        <v>0.95943909074207301</v>
      </c>
      <c r="E110">
        <f t="shared" si="2"/>
        <v>0.9734952090546185</v>
      </c>
      <c r="F110">
        <f t="shared" si="3"/>
        <v>1.9757446201627683E-4</v>
      </c>
    </row>
    <row r="111" spans="2:6" x14ac:dyDescent="0.3">
      <c r="B111" s="1">
        <v>54</v>
      </c>
      <c r="C111">
        <v>0.96107971875778497</v>
      </c>
      <c r="E111">
        <f t="shared" si="2"/>
        <v>0.97466475059681335</v>
      </c>
      <c r="F111">
        <f t="shared" si="3"/>
        <v>1.8455309006741458E-4</v>
      </c>
    </row>
    <row r="112" spans="2:6" x14ac:dyDescent="0.3">
      <c r="B112" s="1">
        <v>54.5</v>
      </c>
      <c r="C112">
        <v>0.962654565978178</v>
      </c>
      <c r="E112">
        <f t="shared" si="2"/>
        <v>0.97578268534000578</v>
      </c>
      <c r="F112">
        <f t="shared" si="3"/>
        <v>1.7234751797839753E-4</v>
      </c>
    </row>
    <row r="113" spans="2:6" x14ac:dyDescent="0.3">
      <c r="B113" s="1">
        <v>55</v>
      </c>
      <c r="C113">
        <v>0.96416622307539401</v>
      </c>
      <c r="E113">
        <f t="shared" si="2"/>
        <v>0.97685129046855157</v>
      </c>
      <c r="F113">
        <f t="shared" si="3"/>
        <v>1.6091093476894904E-4</v>
      </c>
    </row>
    <row r="114" spans="2:6" x14ac:dyDescent="0.3">
      <c r="B114" s="1">
        <v>55.5</v>
      </c>
      <c r="C114">
        <v>0.96561718250089601</v>
      </c>
      <c r="E114">
        <f t="shared" si="2"/>
        <v>0.97787274268453095</v>
      </c>
      <c r="F114">
        <f t="shared" si="3"/>
        <v>1.5019875541469807E-4</v>
      </c>
    </row>
    <row r="115" spans="2:6" x14ac:dyDescent="0.3">
      <c r="B115" s="1">
        <v>56</v>
      </c>
      <c r="C115">
        <v>0.96700984189375405</v>
      </c>
      <c r="E115">
        <f t="shared" si="2"/>
        <v>0.97884912264159629</v>
      </c>
      <c r="F115">
        <f t="shared" si="3"/>
        <v>1.4016856862622792E-4</v>
      </c>
    </row>
    <row r="116" spans="2:6" x14ac:dyDescent="0.3">
      <c r="B116" s="1">
        <v>56.5</v>
      </c>
      <c r="C116">
        <v>0.96834650739782502</v>
      </c>
      <c r="E116">
        <f t="shared" si="2"/>
        <v>0.97978241918317233</v>
      </c>
      <c r="F116">
        <f t="shared" si="3"/>
        <v>1.3078007836224545E-4</v>
      </c>
    </row>
    <row r="117" spans="2:6" x14ac:dyDescent="0.3">
      <c r="B117" s="1">
        <v>57</v>
      </c>
      <c r="C117">
        <v>0.96962939688770899</v>
      </c>
      <c r="E117">
        <f t="shared" si="2"/>
        <v>0.98067453339364419</v>
      </c>
      <c r="F117">
        <f t="shared" si="3"/>
        <v>1.2199504043474229E-4</v>
      </c>
    </row>
    <row r="118" spans="2:6" x14ac:dyDescent="0.3">
      <c r="B118" s="1">
        <v>57.5</v>
      </c>
      <c r="C118">
        <v>0.97086064310366105</v>
      </c>
      <c r="E118">
        <f t="shared" si="2"/>
        <v>0.98152728247078302</v>
      </c>
      <c r="F118">
        <f t="shared" si="3"/>
        <v>1.1377719538823633E-4</v>
      </c>
    </row>
    <row r="119" spans="2:6" x14ac:dyDescent="0.3">
      <c r="B119" s="1">
        <v>58</v>
      </c>
      <c r="C119">
        <v>0.97204229669594699</v>
      </c>
      <c r="E119">
        <f t="shared" si="2"/>
        <v>0.98234240342729884</v>
      </c>
      <c r="F119">
        <f t="shared" si="3"/>
        <v>1.0609219867723956E-4</v>
      </c>
    </row>
    <row r="120" spans="2:6" x14ac:dyDescent="0.3">
      <c r="B120" s="1">
        <v>58.5</v>
      </c>
      <c r="C120">
        <v>0.97317632917933505</v>
      </c>
      <c r="E120">
        <f t="shared" si="2"/>
        <v>0.98312155662905953</v>
      </c>
      <c r="F120">
        <f t="shared" si="3"/>
        <v>9.8907549026753294E-5</v>
      </c>
    </row>
    <row r="121" spans="2:6" x14ac:dyDescent="0.3">
      <c r="B121" s="1">
        <v>59</v>
      </c>
      <c r="C121">
        <v>0.97426463579864997</v>
      </c>
      <c r="E121">
        <f t="shared" si="2"/>
        <v>0.98386632917718397</v>
      </c>
      <c r="F121">
        <f t="shared" si="3"/>
        <v>9.2192515735383735E-5</v>
      </c>
    </row>
    <row r="122" spans="2:6" x14ac:dyDescent="0.3">
      <c r="B122" s="1">
        <v>59.5</v>
      </c>
      <c r="C122">
        <v>0.97530903830648297</v>
      </c>
      <c r="E122">
        <f t="shared" si="2"/>
        <v>0.98457823814089795</v>
      </c>
      <c r="F122">
        <f t="shared" si="3"/>
        <v>8.5918065570318828E-5</v>
      </c>
    </row>
    <row r="123" spans="2:6" x14ac:dyDescent="0.3">
      <c r="B123" s="1">
        <v>60</v>
      </c>
      <c r="C123">
        <v>0.97631128765432496</v>
      </c>
      <c r="E123">
        <f t="shared" si="2"/>
        <v>0.98525873364773753</v>
      </c>
      <c r="F123">
        <f t="shared" si="3"/>
        <v>8.0056789805034694E-5</v>
      </c>
    </row>
    <row r="124" spans="2:6" x14ac:dyDescent="0.3">
      <c r="B124" s="1"/>
    </row>
    <row r="125" spans="2:6" x14ac:dyDescent="0.3">
      <c r="B125" s="1"/>
    </row>
    <row r="126" spans="2:6" x14ac:dyDescent="0.3">
      <c r="B126" s="1"/>
    </row>
    <row r="127" spans="2:6" x14ac:dyDescent="0.3">
      <c r="B127" s="1"/>
    </row>
    <row r="128" spans="2:6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048550" spans="16384:16384" x14ac:dyDescent="0.3">
      <c r="XFD1048550">
        <f>solver_pre</f>
        <v>9.9999999999999995E-7</v>
      </c>
    </row>
    <row r="1048551" spans="16384:16384" x14ac:dyDescent="0.3">
      <c r="XFD1048551">
        <f>solver_scl</f>
        <v>1</v>
      </c>
    </row>
    <row r="1048552" spans="16384:16384" x14ac:dyDescent="0.3">
      <c r="XFD1048552">
        <f>solver_rlx</f>
        <v>2</v>
      </c>
    </row>
    <row r="1048553" spans="16384:16384" x14ac:dyDescent="0.3">
      <c r="XFD1048553">
        <f>solver_tol</f>
        <v>0.01</v>
      </c>
    </row>
    <row r="1048554" spans="16384:16384" x14ac:dyDescent="0.3">
      <c r="XFD1048554">
        <f>solver_cvg</f>
        <v>1E-4</v>
      </c>
    </row>
    <row r="1048555" spans="16384:16384" x14ac:dyDescent="0.3">
      <c r="XFD1048555" t="e">
        <f>AREAS(solver_adj1)</f>
        <v>#NAME?</v>
      </c>
    </row>
    <row r="1048556" spans="16384:16384" x14ac:dyDescent="0.3">
      <c r="XFD1048556">
        <f>solver_ssz</f>
        <v>100</v>
      </c>
    </row>
    <row r="1048557" spans="16384:16384" x14ac:dyDescent="0.3">
      <c r="XFD1048557">
        <f>solver_rsd</f>
        <v>0</v>
      </c>
    </row>
    <row r="1048558" spans="16384:16384" x14ac:dyDescent="0.3">
      <c r="XFD1048558">
        <f>solver_mrt</f>
        <v>7.4999999999999997E-2</v>
      </c>
    </row>
    <row r="1048559" spans="16384:16384" x14ac:dyDescent="0.3">
      <c r="XFD1048559">
        <f>solver_mni</f>
        <v>30</v>
      </c>
    </row>
    <row r="1048560" spans="16384:16384" x14ac:dyDescent="0.3">
      <c r="XFD1048560">
        <f>solver_rbv</f>
        <v>1</v>
      </c>
    </row>
    <row r="1048561" spans="16384:16384" x14ac:dyDescent="0.3">
      <c r="XFD1048561">
        <f>solver_neg</f>
        <v>1</v>
      </c>
    </row>
    <row r="1048562" spans="16384:16384" x14ac:dyDescent="0.3">
      <c r="XFD1048562" t="e">
        <f>solver_ntr</f>
        <v>#NAME?</v>
      </c>
    </row>
    <row r="1048563" spans="16384:16384" x14ac:dyDescent="0.3">
      <c r="XFD1048563" t="e">
        <f>solver_acc</f>
        <v>#NAME?</v>
      </c>
    </row>
    <row r="1048564" spans="16384:16384" x14ac:dyDescent="0.3">
      <c r="XFD1048564" t="e">
        <f>solver_res</f>
        <v>#NAME?</v>
      </c>
    </row>
    <row r="1048565" spans="16384:16384" x14ac:dyDescent="0.3">
      <c r="XFD1048565" t="e">
        <f>solver_ars</f>
        <v>#NAME?</v>
      </c>
    </row>
    <row r="1048566" spans="16384:16384" x14ac:dyDescent="0.3">
      <c r="XFD1048566" t="e">
        <f>solver_sta</f>
        <v>#NAME?</v>
      </c>
    </row>
    <row r="1048567" spans="16384:16384" x14ac:dyDescent="0.3">
      <c r="XFD1048567" t="e">
        <f>solver_met</f>
        <v>#NAME?</v>
      </c>
    </row>
    <row r="1048568" spans="16384:16384" x14ac:dyDescent="0.3">
      <c r="XFD1048568" t="e">
        <f>solver_soc</f>
        <v>#NAME?</v>
      </c>
    </row>
    <row r="1048569" spans="16384:16384" x14ac:dyDescent="0.3">
      <c r="XFD1048569" t="e">
        <f>solver_lpt</f>
        <v>#NAME?</v>
      </c>
    </row>
    <row r="1048570" spans="16384:16384" x14ac:dyDescent="0.3">
      <c r="XFD1048570" t="e">
        <f>solver_lpp</f>
        <v>#NAME?</v>
      </c>
    </row>
    <row r="1048571" spans="16384:16384" x14ac:dyDescent="0.3">
      <c r="XFD1048571" t="e">
        <f>solver_gap</f>
        <v>#NAME?</v>
      </c>
    </row>
    <row r="1048572" spans="16384:16384" x14ac:dyDescent="0.3">
      <c r="XFD1048572" t="e">
        <f>solver_ips</f>
        <v>#NAME?</v>
      </c>
    </row>
    <row r="1048573" spans="16384:16384" x14ac:dyDescent="0.3">
      <c r="XFD1048573" t="e">
        <f>solver_fea</f>
        <v>#NAME?</v>
      </c>
    </row>
    <row r="1048574" spans="16384:16384" x14ac:dyDescent="0.3">
      <c r="XFD1048574" t="e">
        <f>solver_ipi</f>
        <v>#NAME?</v>
      </c>
    </row>
    <row r="1048575" spans="16384:16384" x14ac:dyDescent="0.3">
      <c r="XFD1048575" t="e">
        <f>solver_ipd</f>
        <v>#NAME?</v>
      </c>
    </row>
  </sheetData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58FF656A-5BA1-4333-AA99-A06FFF526A06}">
          <xm:f>'Q1 e'!$F$1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48575"/>
  <sheetViews>
    <sheetView tabSelected="1" workbookViewId="0">
      <selection activeCell="I8" sqref="I8"/>
    </sheetView>
  </sheetViews>
  <sheetFormatPr defaultRowHeight="14.4" x14ac:dyDescent="0.3"/>
  <cols>
    <col min="2" max="2" width="12.5546875" customWidth="1"/>
    <col min="11" max="11" width="20.5546875" customWidth="1"/>
    <col min="13" max="13" width="22.33203125" customWidth="1"/>
    <col min="15" max="15" width="20.77734375" customWidth="1"/>
  </cols>
  <sheetData>
    <row r="1" spans="1:16" x14ac:dyDescent="0.3">
      <c r="D1" t="s">
        <v>3</v>
      </c>
      <c r="E1">
        <v>7.2186847003983496</v>
      </c>
      <c r="F1" t="s">
        <v>4</v>
      </c>
      <c r="G1">
        <v>9.1550814076122382</v>
      </c>
      <c r="H1" t="s">
        <v>5</v>
      </c>
      <c r="I1">
        <v>9.1551010152382624</v>
      </c>
      <c r="J1" t="s">
        <v>2</v>
      </c>
      <c r="K1">
        <v>2.8</v>
      </c>
      <c r="M1" t="s">
        <v>6</v>
      </c>
      <c r="N1">
        <f>($E$1+$G$1)/($I$1-$G$1)</f>
        <v>835071.31805963023</v>
      </c>
      <c r="O1" t="s">
        <v>7</v>
      </c>
      <c r="P1">
        <f>($E$1+$I$1)/(-$I$1+$G$1)</f>
        <v>-835072.31805963011</v>
      </c>
    </row>
    <row r="2" spans="1:16" x14ac:dyDescent="0.3">
      <c r="A2" t="s">
        <v>0</v>
      </c>
      <c r="B2" t="s">
        <v>15</v>
      </c>
      <c r="D2" t="s">
        <v>16</v>
      </c>
      <c r="E2" t="s">
        <v>8</v>
      </c>
      <c r="F2" t="s">
        <v>9</v>
      </c>
      <c r="H2" t="s">
        <v>14</v>
      </c>
      <c r="I2" s="2"/>
      <c r="J2" s="2"/>
    </row>
    <row r="3" spans="1:16" x14ac:dyDescent="0.3">
      <c r="A3" s="1">
        <v>0</v>
      </c>
      <c r="B3">
        <v>0</v>
      </c>
      <c r="D3">
        <f>IF(A3&lt;$K$1,0,1+$N$1*EXP(-A3/$G$1)+$P$1*EXP(-A3/$I$1))</f>
        <v>0</v>
      </c>
      <c r="E3">
        <f>(D3-B3)^2</f>
        <v>0</v>
      </c>
      <c r="F3">
        <f>SUM(E3:E123)</f>
        <v>4.5565821607557101E-2</v>
      </c>
      <c r="H3">
        <v>0</v>
      </c>
    </row>
    <row r="4" spans="1:16" x14ac:dyDescent="0.3">
      <c r="A4" s="1">
        <v>0.5</v>
      </c>
      <c r="B4">
        <v>0</v>
      </c>
      <c r="D4">
        <f t="shared" ref="D4:D67" si="0">IF(A4&lt;$K$1,0,1+$N$1*EXP(-A4/$G$1)+$P$1*EXP(-A4/$I$1))</f>
        <v>0</v>
      </c>
      <c r="E4">
        <f t="shared" ref="E4:E67" si="1">(D4-B4)^2</f>
        <v>0</v>
      </c>
      <c r="H4">
        <v>0</v>
      </c>
    </row>
    <row r="5" spans="1:16" x14ac:dyDescent="0.3">
      <c r="A5" s="1">
        <v>1</v>
      </c>
      <c r="B5">
        <v>8.0889064318876103E-2</v>
      </c>
      <c r="D5">
        <f t="shared" si="0"/>
        <v>0</v>
      </c>
      <c r="E5">
        <f t="shared" si="1"/>
        <v>6.5430407263832747E-3</v>
      </c>
      <c r="H5">
        <v>0</v>
      </c>
    </row>
    <row r="6" spans="1:16" x14ac:dyDescent="0.3">
      <c r="A6" s="1">
        <v>1.5</v>
      </c>
      <c r="B6">
        <v>5.2322025260704501E-2</v>
      </c>
      <c r="D6">
        <f t="shared" si="0"/>
        <v>0</v>
      </c>
      <c r="E6">
        <f t="shared" si="1"/>
        <v>2.7375943273817999E-3</v>
      </c>
      <c r="H6">
        <v>0</v>
      </c>
    </row>
    <row r="7" spans="1:16" x14ac:dyDescent="0.3">
      <c r="A7" s="1">
        <v>2</v>
      </c>
      <c r="B7">
        <v>1.0759171191441E-2</v>
      </c>
      <c r="D7">
        <f t="shared" si="0"/>
        <v>0</v>
      </c>
      <c r="E7">
        <f t="shared" si="1"/>
        <v>1.1575976472673395E-4</v>
      </c>
      <c r="H7">
        <v>0</v>
      </c>
    </row>
    <row r="8" spans="1:16" x14ac:dyDescent="0.3">
      <c r="A8" s="1">
        <v>2.5</v>
      </c>
      <c r="B8">
        <v>-2.63646500126547E-2</v>
      </c>
      <c r="D8">
        <f t="shared" si="0"/>
        <v>0</v>
      </c>
      <c r="E8">
        <f t="shared" si="1"/>
        <v>6.9509477028977353E-4</v>
      </c>
      <c r="H8">
        <v>0</v>
      </c>
    </row>
    <row r="9" spans="1:16" x14ac:dyDescent="0.3">
      <c r="A9" s="1">
        <v>3</v>
      </c>
      <c r="B9">
        <v>-5.64709225698002E-2</v>
      </c>
      <c r="D9">
        <f t="shared" si="0"/>
        <v>-0.14289977948646992</v>
      </c>
      <c r="E9">
        <f t="shared" si="1"/>
        <v>7.469947307922168E-3</v>
      </c>
      <c r="H9">
        <v>-2.1908026816517601E-2</v>
      </c>
    </row>
    <row r="10" spans="1:16" x14ac:dyDescent="0.3">
      <c r="A10" s="1">
        <v>3.5</v>
      </c>
      <c r="B10">
        <v>-7.97233358959447E-2</v>
      </c>
      <c r="D10">
        <f t="shared" si="0"/>
        <v>-0.14879903511609882</v>
      </c>
      <c r="E10">
        <f t="shared" si="1"/>
        <v>4.7714522227532011E-3</v>
      </c>
      <c r="H10">
        <v>-4.7315213659134797E-2</v>
      </c>
    </row>
    <row r="11" spans="1:16" x14ac:dyDescent="0.3">
      <c r="A11" s="1">
        <v>4</v>
      </c>
      <c r="B11">
        <v>-9.6745094235363302E-2</v>
      </c>
      <c r="D11">
        <f t="shared" si="0"/>
        <v>-0.15084261843003333</v>
      </c>
      <c r="E11">
        <f t="shared" si="1"/>
        <v>2.9265421239929087E-3</v>
      </c>
      <c r="H11">
        <v>-6.6445182813638898E-2</v>
      </c>
    </row>
    <row r="12" spans="1:16" x14ac:dyDescent="0.3">
      <c r="A12" s="1">
        <v>4.5</v>
      </c>
      <c r="B12">
        <v>-0.108192704117947</v>
      </c>
      <c r="D12">
        <f t="shared" si="0"/>
        <v>-0.149423721304629</v>
      </c>
      <c r="E12">
        <f t="shared" si="1"/>
        <v>1.6999967782484664E-3</v>
      </c>
      <c r="H12">
        <v>-7.9963295680067006E-2</v>
      </c>
    </row>
    <row r="13" spans="1:16" x14ac:dyDescent="0.3">
      <c r="A13" s="1">
        <v>5</v>
      </c>
      <c r="B13">
        <v>-0.11468000019838</v>
      </c>
      <c r="D13">
        <f t="shared" si="0"/>
        <v>-0.14490463130641729</v>
      </c>
      <c r="E13">
        <f t="shared" si="1"/>
        <v>9.1352832561693536E-4</v>
      </c>
      <c r="H13">
        <v>-8.8475809250503398E-2</v>
      </c>
    </row>
    <row r="14" spans="1:16" x14ac:dyDescent="0.3">
      <c r="A14" s="1">
        <v>5.5</v>
      </c>
      <c r="B14">
        <v>-0.116767950409555</v>
      </c>
      <c r="D14">
        <f t="shared" si="0"/>
        <v>-0.13761890609748662</v>
      </c>
      <c r="E14">
        <f t="shared" si="1"/>
        <v>4.347623531000879E-4</v>
      </c>
      <c r="H14">
        <v>-9.2534783016060704E-2</v>
      </c>
    </row>
    <row r="15" spans="1:16" x14ac:dyDescent="0.3">
      <c r="A15" s="1">
        <v>6</v>
      </c>
      <c r="B15">
        <v>-0.114966543226297</v>
      </c>
      <c r="D15">
        <f t="shared" si="0"/>
        <v>-0.12787340406794101</v>
      </c>
      <c r="E15">
        <f t="shared" si="1"/>
        <v>1.6658705678556352E-4</v>
      </c>
      <c r="H15">
        <v>-9.2642590815295606E-2</v>
      </c>
    </row>
    <row r="16" spans="1:16" x14ac:dyDescent="0.3">
      <c r="A16" s="1">
        <v>6.5</v>
      </c>
      <c r="B16">
        <v>-0.109738642692043</v>
      </c>
      <c r="D16">
        <f t="shared" si="0"/>
        <v>-0.11595018045045435</v>
      </c>
      <c r="E16">
        <f t="shared" si="1"/>
        <v>3.8583201324169907E-5</v>
      </c>
      <c r="H16">
        <v>-8.9256068957708906E-2</v>
      </c>
    </row>
    <row r="17" spans="1:8" x14ac:dyDescent="0.3">
      <c r="A17" s="1">
        <v>7</v>
      </c>
      <c r="B17">
        <v>-0.101503926364766</v>
      </c>
      <c r="D17">
        <f t="shared" si="0"/>
        <v>-0.10210825619287789</v>
      </c>
      <c r="E17">
        <f t="shared" si="1"/>
        <v>3.6521454114574084E-7</v>
      </c>
      <c r="H17">
        <v>-8.2790329489493303E-2</v>
      </c>
    </row>
    <row r="18" spans="1:8" x14ac:dyDescent="0.3">
      <c r="A18" s="1">
        <v>7.5</v>
      </c>
      <c r="B18">
        <v>-9.0642573635612594E-2</v>
      </c>
      <c r="D18">
        <f t="shared" si="0"/>
        <v>-8.6585270590148866E-2</v>
      </c>
      <c r="E18">
        <f t="shared" si="1"/>
        <v>1.6461708002729242E-5</v>
      </c>
      <c r="H18">
        <v>-7.3622265195616404E-2</v>
      </c>
    </row>
    <row r="19" spans="1:8" x14ac:dyDescent="0.3">
      <c r="A19" s="1">
        <v>8</v>
      </c>
      <c r="B19">
        <v>-7.7498663174454405E-2</v>
      </c>
      <c r="D19">
        <f t="shared" si="0"/>
        <v>-6.9599022099282593E-2</v>
      </c>
      <c r="E19">
        <f t="shared" si="1"/>
        <v>6.2404329116541658E-5</v>
      </c>
      <c r="H19">
        <v>-6.2093770837510699E-2</v>
      </c>
    </row>
    <row r="20" spans="1:8" x14ac:dyDescent="0.3">
      <c r="A20" s="1">
        <v>8.5</v>
      </c>
      <c r="B20">
        <v>-6.23832915375966E-2</v>
      </c>
      <c r="D20">
        <f t="shared" si="0"/>
        <v>-5.1348905893974006E-2</v>
      </c>
      <c r="E20">
        <f t="shared" si="1"/>
        <v>1.2175766653218439E-4</v>
      </c>
      <c r="H20">
        <v>-4.8514703195146197E-2</v>
      </c>
    </row>
    <row r="21" spans="1:8" x14ac:dyDescent="0.3">
      <c r="A21" s="1">
        <v>9</v>
      </c>
      <c r="B21">
        <v>-4.55774334373798E-2</v>
      </c>
      <c r="D21">
        <f t="shared" si="0"/>
        <v>-3.2017255376558751E-2</v>
      </c>
      <c r="E21">
        <f t="shared" si="1"/>
        <v>1.8387842904117249E-4</v>
      </c>
      <c r="H21">
        <v>-3.3165600703220298E-2</v>
      </c>
    </row>
    <row r="22" spans="1:8" x14ac:dyDescent="0.3">
      <c r="A22" s="1">
        <v>9.5</v>
      </c>
      <c r="B22">
        <v>-2.7334564301604601E-2</v>
      </c>
      <c r="D22">
        <f t="shared" si="0"/>
        <v>-1.1770592245738953E-2</v>
      </c>
      <c r="E22">
        <f t="shared" si="1"/>
        <v>2.4223722615576677E-4</v>
      </c>
      <c r="H22">
        <v>-1.6300181831751401E-2</v>
      </c>
    </row>
    <row r="23" spans="1:8" x14ac:dyDescent="0.3">
      <c r="A23" s="1">
        <v>10</v>
      </c>
      <c r="B23">
        <v>-7.8830644224620293E-3</v>
      </c>
      <c r="D23">
        <f t="shared" si="0"/>
        <v>9.239208186045289E-3</v>
      </c>
      <c r="E23">
        <f t="shared" si="1"/>
        <v>2.9317221928004E-4</v>
      </c>
      <c r="H23">
        <v>1.8523601494041999E-3</v>
      </c>
    </row>
    <row r="24" spans="1:8" x14ac:dyDescent="0.3">
      <c r="A24" s="1">
        <v>10.5</v>
      </c>
      <c r="B24">
        <v>1.25715775000028E-2</v>
      </c>
      <c r="D24">
        <f t="shared" si="0"/>
        <v>3.0873829673510045E-2</v>
      </c>
      <c r="E24">
        <f t="shared" si="1"/>
        <v>3.3497243462265064E-4</v>
      </c>
      <c r="H24">
        <v>2.1085249774771501E-2</v>
      </c>
    </row>
    <row r="25" spans="1:8" x14ac:dyDescent="0.3">
      <c r="A25" s="1">
        <v>11</v>
      </c>
      <c r="B25">
        <v>3.3844745041020002E-2</v>
      </c>
      <c r="D25">
        <f t="shared" si="0"/>
        <v>5.3007503098342568E-2</v>
      </c>
      <c r="E25">
        <f t="shared" si="1"/>
        <v>3.6721129636348089E-4</v>
      </c>
      <c r="H25">
        <v>4.1212194391734097E-2</v>
      </c>
    </row>
    <row r="26" spans="1:8" x14ac:dyDescent="0.3">
      <c r="A26" s="1">
        <v>11.5</v>
      </c>
      <c r="B26">
        <v>5.5770843903216197E-2</v>
      </c>
      <c r="D26">
        <f t="shared" si="0"/>
        <v>7.5526063708821312E-2</v>
      </c>
      <c r="E26">
        <f t="shared" si="1"/>
        <v>3.9026870956777258E-4</v>
      </c>
      <c r="H26">
        <v>6.2065607790906897E-2</v>
      </c>
    </row>
    <row r="27" spans="1:8" x14ac:dyDescent="0.3">
      <c r="A27" s="1">
        <v>12</v>
      </c>
      <c r="B27">
        <v>7.8201607097030695E-2</v>
      </c>
      <c r="D27">
        <f t="shared" si="0"/>
        <v>9.8326072708005086E-2</v>
      </c>
      <c r="E27">
        <f t="shared" si="1"/>
        <v>4.0499411612729083E-4</v>
      </c>
      <c r="H27">
        <v>8.3494979765292396E-2</v>
      </c>
    </row>
    <row r="28" spans="1:8" x14ac:dyDescent="0.3">
      <c r="A28" s="1">
        <v>12.5</v>
      </c>
      <c r="B28">
        <v>0.10100454272814</v>
      </c>
      <c r="D28">
        <f t="shared" si="0"/>
        <v>0.12131399934878573</v>
      </c>
      <c r="E28">
        <f t="shared" si="1"/>
        <v>4.1247402822589078E-4</v>
      </c>
      <c r="H28">
        <v>0.10536537990878</v>
      </c>
    </row>
    <row r="29" spans="1:8" x14ac:dyDescent="0.3">
      <c r="A29" s="1">
        <v>13</v>
      </c>
      <c r="B29">
        <v>0.124061512700042</v>
      </c>
      <c r="D29">
        <f t="shared" si="0"/>
        <v>0.14440546013065614</v>
      </c>
      <c r="E29">
        <f t="shared" si="1"/>
        <v>4.1387619705959177E-4</v>
      </c>
      <c r="H29">
        <v>0.12755608488932399</v>
      </c>
    </row>
    <row r="30" spans="1:8" x14ac:dyDescent="0.3">
      <c r="A30" s="1">
        <v>13.5</v>
      </c>
      <c r="B30">
        <v>0.14726743158660699</v>
      </c>
      <c r="D30">
        <f t="shared" si="0"/>
        <v>0.16752451079082675</v>
      </c>
      <c r="E30">
        <f t="shared" si="1"/>
        <v>4.103492578860328E-4</v>
      </c>
      <c r="H30">
        <v>0.14995931928424</v>
      </c>
    </row>
    <row r="31" spans="1:8" x14ac:dyDescent="0.3">
      <c r="A31" s="1">
        <v>14</v>
      </c>
      <c r="B31">
        <v>0.17052907579986601</v>
      </c>
      <c r="D31">
        <f t="shared" si="0"/>
        <v>0.19060298727708869</v>
      </c>
      <c r="E31">
        <f t="shared" si="1"/>
        <v>4.0296192199537238E-4</v>
      </c>
      <c r="H31">
        <v>0.17247910085010101</v>
      </c>
    </row>
    <row r="32" spans="1:8" x14ac:dyDescent="0.3">
      <c r="A32" s="1">
        <v>14.5</v>
      </c>
      <c r="B32">
        <v>0.19376399397872801</v>
      </c>
      <c r="D32">
        <f t="shared" si="0"/>
        <v>0.2135798935778439</v>
      </c>
      <c r="E32">
        <f t="shared" si="1"/>
        <v>3.9266987692224142E-4</v>
      </c>
      <c r="H32">
        <v>0.19503018182308701</v>
      </c>
    </row>
    <row r="33" spans="1:8" x14ac:dyDescent="0.3">
      <c r="A33" s="1">
        <v>15</v>
      </c>
      <c r="B33">
        <v>0.216899510260292</v>
      </c>
      <c r="D33">
        <f t="shared" si="0"/>
        <v>0.2364008319855202</v>
      </c>
      <c r="E33">
        <f t="shared" si="1"/>
        <v>3.8030154903085733E-4</v>
      </c>
      <c r="H33">
        <v>0.21753707851201301</v>
      </c>
    </row>
    <row r="34" spans="1:8" x14ac:dyDescent="0.3">
      <c r="A34" s="1">
        <v>15.5</v>
      </c>
      <c r="B34">
        <v>0.239871812772111</v>
      </c>
      <c r="D34">
        <f t="shared" si="0"/>
        <v>0.25901747427997179</v>
      </c>
      <c r="E34">
        <f t="shared" si="1"/>
        <v>3.6655635457358228E-4</v>
      </c>
      <c r="H34">
        <v>0.239933182060243</v>
      </c>
    </row>
    <row r="35" spans="1:8" x14ac:dyDescent="0.3">
      <c r="A35" s="1">
        <v>16</v>
      </c>
      <c r="B35">
        <v>0.26262512030596702</v>
      </c>
      <c r="D35">
        <f t="shared" si="0"/>
        <v>0.28138707007747144</v>
      </c>
      <c r="E35">
        <f t="shared" si="1"/>
        <v>3.5201075922845461E-4</v>
      </c>
      <c r="H35">
        <v>0.26215994381831798</v>
      </c>
    </row>
    <row r="36" spans="1:8" x14ac:dyDescent="0.3">
      <c r="A36" s="1">
        <v>16.5</v>
      </c>
      <c r="B36">
        <v>0.285110920705757</v>
      </c>
      <c r="D36">
        <f t="shared" si="0"/>
        <v>0.30347199048264883</v>
      </c>
      <c r="E36">
        <f t="shared" si="1"/>
        <v>3.3712888335189084E-4</v>
      </c>
      <c r="H36">
        <v>0.28416612929018498</v>
      </c>
    </row>
    <row r="37" spans="1:8" x14ac:dyDescent="0.3">
      <c r="A37" s="1">
        <v>17</v>
      </c>
      <c r="B37">
        <v>0.30728727502800801</v>
      </c>
      <c r="D37">
        <f t="shared" si="0"/>
        <v>0.32523930445313454</v>
      </c>
      <c r="E37">
        <f t="shared" si="1"/>
        <v>3.2227536048060859E-4</v>
      </c>
      <c r="H37">
        <v>0.30590713509595302</v>
      </c>
    </row>
    <row r="38" spans="1:8" x14ac:dyDescent="0.3">
      <c r="A38" s="1">
        <v>17.5</v>
      </c>
      <c r="B38">
        <v>0.32911818201710602</v>
      </c>
      <c r="D38">
        <f t="shared" si="0"/>
        <v>0.34666038553405087</v>
      </c>
      <c r="E38">
        <f t="shared" si="1"/>
        <v>3.0772890422991241E-4</v>
      </c>
      <c r="H38">
        <v>0.32734436383627302</v>
      </c>
    </row>
    <row r="39" spans="1:8" x14ac:dyDescent="0.3">
      <c r="A39" s="1">
        <v>18</v>
      </c>
      <c r="B39">
        <v>0.35057299788178597</v>
      </c>
      <c r="D39">
        <f t="shared" si="0"/>
        <v>0.36771054768178146</v>
      </c>
      <c r="E39">
        <f t="shared" si="1"/>
        <v>2.9369561314732541E-4</v>
      </c>
      <c r="H39">
        <v>0.34844465215076997</v>
      </c>
    </row>
    <row r="40" spans="1:8" x14ac:dyDescent="0.3">
      <c r="A40" s="1">
        <v>18.5</v>
      </c>
      <c r="B40">
        <v>0.37162590676811302</v>
      </c>
      <c r="D40">
        <f t="shared" si="0"/>
        <v>0.38836870687373448</v>
      </c>
      <c r="E40">
        <f t="shared" si="1"/>
        <v>2.8032135537679791E-4</v>
      </c>
      <c r="H40">
        <v>0.36917974763813899</v>
      </c>
    </row>
    <row r="41" spans="1:8" x14ac:dyDescent="0.3">
      <c r="A41" s="1">
        <v>19</v>
      </c>
      <c r="B41">
        <v>0.39225543769982002</v>
      </c>
      <c r="D41">
        <f t="shared" si="0"/>
        <v>0.4086170681839576</v>
      </c>
      <c r="E41">
        <f t="shared" si="1"/>
        <v>2.6770295209946012E-4</v>
      </c>
      <c r="H41">
        <v>0.38952583065109903</v>
      </c>
    </row>
    <row r="42" spans="1:8" x14ac:dyDescent="0.3">
      <c r="A42" s="1">
        <v>19.5</v>
      </c>
      <c r="B42">
        <v>0.41244402410217901</v>
      </c>
      <c r="D42">
        <f t="shared" si="0"/>
        <v>0.42844083567615598</v>
      </c>
      <c r="E42">
        <f t="shared" si="1"/>
        <v>2.5589798053332375E-4</v>
      </c>
      <c r="H42">
        <v>0.40946307729773002</v>
      </c>
    </row>
    <row r="43" spans="1:8" x14ac:dyDescent="0.3">
      <c r="A43" s="1">
        <v>20</v>
      </c>
      <c r="B43">
        <v>0.432177602343008</v>
      </c>
      <c r="D43">
        <f t="shared" si="0"/>
        <v>0.44782794386264868</v>
      </c>
      <c r="E43">
        <f t="shared" si="1"/>
        <v>2.4493318968138884E-4</v>
      </c>
      <c r="H43">
        <v>0.42897526027383598</v>
      </c>
    </row>
    <row r="44" spans="1:8" x14ac:dyDescent="0.3">
      <c r="A44" s="1">
        <v>20.5</v>
      </c>
      <c r="B44">
        <v>0.45144524601613101</v>
      </c>
      <c r="D44">
        <f t="shared" si="0"/>
        <v>0.46676880923041608</v>
      </c>
      <c r="E44">
        <f t="shared" si="1"/>
        <v>2.3481158958219071E-4</v>
      </c>
      <c r="H44">
        <v>0.448049384421012</v>
      </c>
    </row>
    <row r="45" spans="1:8" x14ac:dyDescent="0.3">
      <c r="A45" s="1">
        <v>21</v>
      </c>
      <c r="B45">
        <v>0.47023883296080798</v>
      </c>
      <c r="D45">
        <f t="shared" si="0"/>
        <v>0.48525610042270273</v>
      </c>
      <c r="E45">
        <f t="shared" si="1"/>
        <v>2.2551832202208266E-4</v>
      </c>
      <c r="H45">
        <v>0.46667535415372802</v>
      </c>
    </row>
    <row r="46" spans="1:8" x14ac:dyDescent="0.3">
      <c r="A46" s="1">
        <v>21.5</v>
      </c>
      <c r="B46">
        <v>0.48855274225707301</v>
      </c>
      <c r="D46">
        <f t="shared" si="0"/>
        <v>0.50328452611574903</v>
      </c>
      <c r="E46">
        <f t="shared" si="1"/>
        <v>2.1702545565874726E-4</v>
      </c>
      <c r="H46">
        <v>0.48484567012773999</v>
      </c>
    </row>
    <row r="47" spans="1:8" x14ac:dyDescent="0.3">
      <c r="A47" s="1">
        <v>22</v>
      </c>
      <c r="B47">
        <v>0.50638357866342798</v>
      </c>
      <c r="D47">
        <f t="shared" si="0"/>
        <v>0.52085063874255866</v>
      </c>
      <c r="E47">
        <f t="shared" si="1"/>
        <v>2.0929582733317654E-4</v>
      </c>
      <c r="H47">
        <v>0.50255515273297702</v>
      </c>
    </row>
    <row r="48" spans="1:8" x14ac:dyDescent="0.3">
      <c r="A48" s="1">
        <v>22.5</v>
      </c>
      <c r="B48">
        <v>0.52372992217150804</v>
      </c>
      <c r="D48">
        <f t="shared" si="0"/>
        <v>0.53795265337976161</v>
      </c>
      <c r="E48">
        <f t="shared" si="1"/>
        <v>2.0228608302223005E-4</v>
      </c>
      <c r="H48">
        <v>0.51980069018825303</v>
      </c>
    </row>
    <row r="49" spans="1:8" x14ac:dyDescent="0.3">
      <c r="A49" s="1">
        <v>23</v>
      </c>
      <c r="B49">
        <v>0.54059210054360196</v>
      </c>
      <c r="D49">
        <f t="shared" si="0"/>
        <v>0.55459028098266572</v>
      </c>
      <c r="E49">
        <f t="shared" si="1"/>
        <v>1.9594905560458718E-4</v>
      </c>
      <c r="H49">
        <v>0.53658100919390395</v>
      </c>
    </row>
    <row r="50" spans="1:8" x14ac:dyDescent="0.3">
      <c r="A50" s="1">
        <v>23.5</v>
      </c>
      <c r="B50">
        <v>0.55697198287468797</v>
      </c>
      <c r="D50">
        <f t="shared" si="0"/>
        <v>0.57076457411312731</v>
      </c>
      <c r="E50">
        <f t="shared" si="1"/>
        <v>1.9023557307067378E-4</v>
      </c>
      <c r="H50">
        <v>0.55289646626308997</v>
      </c>
    </row>
    <row r="51" spans="1:8" x14ac:dyDescent="0.3">
      <c r="A51" s="1">
        <v>24</v>
      </c>
      <c r="B51">
        <v>0.57287279238215305</v>
      </c>
      <c r="D51">
        <f t="shared" si="0"/>
        <v>0.58647778534941608</v>
      </c>
      <c r="E51">
        <f t="shared" si="1"/>
        <v>1.8509583363927651E-4</v>
      </c>
      <c r="H51">
        <v>0.56874885800401298</v>
      </c>
    </row>
    <row r="52" spans="1:8" x14ac:dyDescent="0.3">
      <c r="A52" s="1">
        <v>24.5</v>
      </c>
      <c r="B52">
        <v>0.58829893677475897</v>
      </c>
      <c r="D52">
        <f t="shared" si="0"/>
        <v>0.60173323672643164</v>
      </c>
      <c r="E52">
        <f t="shared" si="1"/>
        <v>1.8048041519151225E-4</v>
      </c>
      <c r="H52">
        <v>0.58414124876486595</v>
      </c>
    </row>
    <row r="53" spans="1:8" x14ac:dyDescent="0.3">
      <c r="A53" s="1">
        <v>25</v>
      </c>
      <c r="B53">
        <v>0.60325585468874598</v>
      </c>
      <c r="D53">
        <f t="shared" si="0"/>
        <v>0.61653519966785097</v>
      </c>
      <c r="E53">
        <f t="shared" si="1"/>
        <v>1.7634100307408092E-4</v>
      </c>
      <c r="H53">
        <v>0.599077814181744</v>
      </c>
    </row>
    <row r="54" spans="1:8" x14ac:dyDescent="0.3">
      <c r="A54" s="1">
        <v>25.5</v>
      </c>
      <c r="B54">
        <v>0.617749876804225</v>
      </c>
      <c r="D54">
        <f t="shared" si="0"/>
        <v>0.6308887845807476</v>
      </c>
      <c r="E54">
        <f t="shared" si="1"/>
        <v>1.7263089755996608E-4</v>
      </c>
      <c r="H54">
        <v>0.61356369928796695</v>
      </c>
    </row>
    <row r="55" spans="1:8" x14ac:dyDescent="0.3">
      <c r="A55" s="1">
        <v>26</v>
      </c>
      <c r="B55">
        <v>0.63178810037005495</v>
      </c>
      <c r="D55">
        <f t="shared" si="0"/>
        <v>0.64479983974888455</v>
      </c>
      <c r="E55">
        <f t="shared" si="1"/>
        <v>1.6930536166258494E-4</v>
      </c>
      <c r="H55">
        <v>0.62760488995212504</v>
      </c>
    </row>
    <row r="56" spans="1:8" x14ac:dyDescent="0.3">
      <c r="A56" s="1">
        <v>26.5</v>
      </c>
      <c r="B56">
        <v>0.64537827597109598</v>
      </c>
      <c r="D56">
        <f t="shared" si="0"/>
        <v>0.65827485849149525</v>
      </c>
      <c r="E56">
        <f t="shared" si="1"/>
        <v>1.6632184070546795E-4</v>
      </c>
      <c r="H56">
        <v>0.64120809651226596</v>
      </c>
    </row>
    <row r="57" spans="1:8" x14ac:dyDescent="0.3">
      <c r="A57" s="1">
        <v>27</v>
      </c>
      <c r="B57">
        <v>0.65852870546881104</v>
      </c>
      <c r="D57">
        <f t="shared" si="0"/>
        <v>0.67132089388906024</v>
      </c>
      <c r="E57">
        <f t="shared" si="1"/>
        <v>1.6364008457915788E-4</v>
      </c>
      <c r="H57">
        <v>0.65438064856587697</v>
      </c>
    </row>
    <row r="58" spans="1:8" x14ac:dyDescent="0.3">
      <c r="A58" s="1">
        <v>27.5</v>
      </c>
      <c r="B58">
        <v>0.67124815013532602</v>
      </c>
      <c r="D58">
        <f t="shared" si="0"/>
        <v>0.68394548109790776</v>
      </c>
      <c r="E58">
        <f t="shared" si="1"/>
        <v>1.6122221357333703E-4</v>
      </c>
      <c r="H58">
        <v>0.66713039996010903</v>
      </c>
    </row>
    <row r="59" spans="1:8" x14ac:dyDescent="0.3">
      <c r="A59" s="1">
        <v>28</v>
      </c>
      <c r="B59">
        <v>0.68354574808295299</v>
      </c>
      <c r="D59">
        <f t="shared" si="0"/>
        <v>0.69615656610403676</v>
      </c>
      <c r="E59">
        <f t="shared" si="1"/>
        <v>1.5903273116089117E-4</v>
      </c>
      <c r="H59">
        <v>0.67946564310474999</v>
      </c>
    </row>
    <row r="60" spans="1:8" x14ac:dyDescent="0.3">
      <c r="A60" s="1">
        <v>28.5</v>
      </c>
      <c r="B60">
        <v>0.69543094016636098</v>
      </c>
      <c r="D60">
        <f t="shared" si="0"/>
        <v>0.70796244079247117</v>
      </c>
      <c r="E60">
        <f t="shared" si="1"/>
        <v>1.5703850794220015E-4</v>
      </c>
      <c r="H60">
        <v>0.69139503180230499</v>
      </c>
    </row>
    <row r="61" spans="1:8" x14ac:dyDescent="0.3">
      <c r="A61" s="1">
        <v>29</v>
      </c>
      <c r="B61">
        <v>0.70691340360360599</v>
      </c>
      <c r="D61">
        <f t="shared" si="0"/>
        <v>0.7193716837282409</v>
      </c>
      <c r="E61">
        <f t="shared" si="1"/>
        <v>1.5520874366387302E-4</v>
      </c>
      <c r="H61">
        <v>0.70292751185559199</v>
      </c>
    </row>
    <row r="62" spans="1:8" x14ac:dyDescent="0.3">
      <c r="A62" s="1">
        <v>29.5</v>
      </c>
      <c r="B62">
        <v>0.71800299262564604</v>
      </c>
      <c r="D62">
        <f t="shared" si="0"/>
        <v>0.73039310626336373</v>
      </c>
      <c r="E62">
        <f t="shared" si="1"/>
        <v>1.5351491595555795E-4</v>
      </c>
      <c r="H62">
        <v>0.71407225877406</v>
      </c>
    </row>
    <row r="63" spans="1:8" x14ac:dyDescent="0.3">
      <c r="A63" s="1">
        <v>30</v>
      </c>
      <c r="B63">
        <v>0.72870968552211202</v>
      </c>
      <c r="D63">
        <f t="shared" si="0"/>
        <v>0.74103570356237469</v>
      </c>
      <c r="E63">
        <f t="shared" si="1"/>
        <v>1.5193072072888094E-4</v>
      </c>
      <c r="H63">
        <v>0.72483862195597804</v>
      </c>
    </row>
    <row r="64" spans="1:8" x14ac:dyDescent="0.3">
      <c r="A64" s="1">
        <v>30.5</v>
      </c>
      <c r="B64">
        <v>0.73904353750456697</v>
      </c>
      <c r="D64">
        <f t="shared" si="0"/>
        <v>0.75130861013531103</v>
      </c>
      <c r="E64">
        <f t="shared" si="1"/>
        <v>1.5043200663742692E-4</v>
      </c>
      <c r="H64">
        <v>0.73523607477503305</v>
      </c>
    </row>
    <row r="65" spans="1:8" x14ac:dyDescent="0.3">
      <c r="A65" s="1">
        <v>31</v>
      </c>
      <c r="B65">
        <v>0.74901463885747099</v>
      </c>
      <c r="D65">
        <f t="shared" si="0"/>
        <v>0.76122105966351228</v>
      </c>
      <c r="E65">
        <f t="shared" si="1"/>
        <v>1.4899670889415758E-4</v>
      </c>
      <c r="H65">
        <v>0.74527417004723495</v>
      </c>
    </row>
    <row r="66" spans="1:8" x14ac:dyDescent="0.3">
      <c r="A66" s="1">
        <v>31.5</v>
      </c>
      <c r="B66">
        <v>0.75863307789210299</v>
      </c>
      <c r="D66">
        <f t="shared" si="0"/>
        <v>0.77078234862347017</v>
      </c>
      <c r="E66">
        <f t="shared" si="1"/>
        <v>1.4760477930405517E-4</v>
      </c>
      <c r="H66">
        <v>0.75496250039747903</v>
      </c>
    </row>
    <row r="67" spans="1:8" x14ac:dyDescent="0.3">
      <c r="A67" s="1">
        <v>32</v>
      </c>
      <c r="B67">
        <v>0.76790890825993796</v>
      </c>
      <c r="D67">
        <f t="shared" si="0"/>
        <v>0.78000180355229531</v>
      </c>
      <c r="E67">
        <f t="shared" si="1"/>
        <v>1.4623811655191862E-4</v>
      </c>
      <c r="H67">
        <v>0.76431066308513695</v>
      </c>
    </row>
    <row r="68" spans="1:8" x14ac:dyDescent="0.3">
      <c r="A68" s="1">
        <v>32.5</v>
      </c>
      <c r="B68">
        <v>0.77685212021991401</v>
      </c>
      <c r="D68">
        <f t="shared" ref="D68:D123" si="2">IF(A68&lt;$K$1,0,1+$N$1*EXP(-A68/$G$1)+$P$1*EXP(-A68/$I$1))</f>
        <v>0.78888875155098503</v>
      </c>
      <c r="E68">
        <f t="shared" ref="E68:E123" si="3">(D68-B68)^2</f>
        <v>1.4488049380012059E-4</v>
      </c>
      <c r="H68">
        <v>0.77332822888483499</v>
      </c>
    </row>
    <row r="69" spans="1:8" x14ac:dyDescent="0.3">
      <c r="A69" s="1">
        <v>33</v>
      </c>
      <c r="B69">
        <v>0.78547261548872205</v>
      </c>
      <c r="D69">
        <f t="shared" si="2"/>
        <v>0.79745249390180106</v>
      </c>
      <c r="E69">
        <f t="shared" si="3"/>
        <v>1.4351748679215657E-4</v>
      </c>
      <c r="H69">
        <v>0.78202471465234902</v>
      </c>
    </row>
    <row r="70" spans="1:8" x14ac:dyDescent="0.3">
      <c r="A70" s="1">
        <v>33.5</v>
      </c>
      <c r="B70">
        <v>0.79378018533519101</v>
      </c>
      <c r="D70">
        <f t="shared" si="2"/>
        <v>0.80570228249780484</v>
      </c>
      <c r="E70">
        <f t="shared" si="3"/>
        <v>1.4213640075480478E-4</v>
      </c>
      <c r="H70">
        <v>0.79040955923666201</v>
      </c>
    </row>
    <row r="71" spans="1:8" x14ac:dyDescent="0.3">
      <c r="A71" s="1">
        <v>34</v>
      </c>
      <c r="B71">
        <v>0.80178449160903997</v>
      </c>
      <c r="D71">
        <f t="shared" si="2"/>
        <v>0.81364729875713238</v>
      </c>
      <c r="E71">
        <f t="shared" si="3"/>
        <v>1.4072619343283221E-4</v>
      </c>
      <c r="H71">
        <v>0.79849210242775104</v>
      </c>
    </row>
    <row r="72" spans="1:8" x14ac:dyDescent="0.3">
      <c r="A72" s="1">
        <v>34.5</v>
      </c>
      <c r="B72">
        <v>0.80949505042111203</v>
      </c>
      <c r="D72">
        <f t="shared" si="2"/>
        <v>0.82129663498926675</v>
      </c>
      <c r="E72">
        <f t="shared" si="3"/>
        <v>1.3927739831930767E-4</v>
      </c>
      <c r="H72">
        <v>0.80628156665594597</v>
      </c>
    </row>
    <row r="73" spans="1:8" x14ac:dyDescent="0.3">
      <c r="A73" s="1">
        <v>35</v>
      </c>
      <c r="B73">
        <v>0.81692121821677899</v>
      </c>
      <c r="D73">
        <f t="shared" si="2"/>
        <v>0.82865927798411576</v>
      </c>
      <c r="E73">
        <f t="shared" si="3"/>
        <v>1.3778204710157021E-4</v>
      </c>
      <c r="H73">
        <v>0.81378704118278899</v>
      </c>
    </row>
    <row r="74" spans="1:8" x14ac:dyDescent="0.3">
      <c r="A74" s="1">
        <v>35.5</v>
      </c>
      <c r="B74">
        <v>0.82407218000675997</v>
      </c>
      <c r="D74">
        <f t="shared" si="2"/>
        <v>0.83574409448920051</v>
      </c>
      <c r="E74">
        <f t="shared" si="3"/>
        <v>1.3623358768540515E-4</v>
      </c>
      <c r="H74">
        <v>0.82101746854549695</v>
      </c>
    </row>
    <row r="75" spans="1:8" x14ac:dyDescent="0.3">
      <c r="A75" s="1">
        <v>36</v>
      </c>
      <c r="B75">
        <v>0.83095693954024996</v>
      </c>
      <c r="D75">
        <f t="shared" si="2"/>
        <v>0.84255981859678286</v>
      </c>
      <c r="E75">
        <f t="shared" si="3"/>
        <v>1.346268024005298E-4</v>
      </c>
      <c r="H75">
        <v>0.82798163303745398</v>
      </c>
    </row>
    <row r="76" spans="1:8" x14ac:dyDescent="0.3">
      <c r="A76" s="1">
        <v>36.5</v>
      </c>
      <c r="B76">
        <v>0.83758431122419996</v>
      </c>
      <c r="D76">
        <f t="shared" si="2"/>
        <v>0.84911504079900624</v>
      </c>
      <c r="E76">
        <f t="shared" si="3"/>
        <v>1.3295772452731212E-4</v>
      </c>
      <c r="H76">
        <v>0.83468815102586702</v>
      </c>
    </row>
    <row r="77" spans="1:8" x14ac:dyDescent="0.3">
      <c r="A77" s="1">
        <v>37</v>
      </c>
      <c r="B77">
        <v>0.84396291360993403</v>
      </c>
      <c r="D77">
        <f t="shared" si="2"/>
        <v>0.85541819861100521</v>
      </c>
      <c r="E77">
        <f t="shared" si="3"/>
        <v>1.3122355445576635E-4</v>
      </c>
      <c r="H77">
        <v>0.84114546292486503</v>
      </c>
    </row>
    <row r="78" spans="1:8" x14ac:dyDescent="0.3">
      <c r="A78" s="1">
        <v>37.5</v>
      </c>
      <c r="B78">
        <v>0.85010116428419502</v>
      </c>
      <c r="D78">
        <f t="shared" si="2"/>
        <v>0.86147756850004953</v>
      </c>
      <c r="E78">
        <f t="shared" si="3"/>
        <v>1.294225728825122E-4</v>
      </c>
      <c r="H78">
        <v>0.84736182665806203</v>
      </c>
    </row>
    <row r="79" spans="1:8" x14ac:dyDescent="0.3">
      <c r="A79" s="1">
        <v>38</v>
      </c>
      <c r="B79">
        <v>0.85600727601625803</v>
      </c>
      <c r="D79">
        <f t="shared" si="2"/>
        <v>0.86730125920621504</v>
      </c>
      <c r="E79">
        <f t="shared" si="3"/>
        <v>1.2755405629503135E-4</v>
      </c>
      <c r="H79">
        <v>0.85334531245908896</v>
      </c>
    </row>
    <row r="80" spans="1:8" x14ac:dyDescent="0.3">
      <c r="A80" s="1">
        <v>38.5</v>
      </c>
      <c r="B80">
        <v>0.86168925402609997</v>
      </c>
      <c r="D80">
        <f t="shared" si="2"/>
        <v>0.87289720624357869</v>
      </c>
      <c r="E80">
        <f t="shared" si="3"/>
        <v>1.2561819290928623E-4</v>
      </c>
      <c r="H80">
        <v>0.85910379887184196</v>
      </c>
    </row>
    <row r="81" spans="1:8" x14ac:dyDescent="0.3">
      <c r="A81" s="1">
        <v>39</v>
      </c>
      <c r="B81">
        <v>0.86715489425080405</v>
      </c>
      <c r="D81">
        <f t="shared" si="2"/>
        <v>0.87827316727089055</v>
      </c>
      <c r="E81">
        <f t="shared" si="3"/>
        <v>1.2361599494918339E-4</v>
      </c>
      <c r="H81">
        <v>0.864644969824377</v>
      </c>
    </row>
    <row r="82" spans="1:8" x14ac:dyDescent="0.3">
      <c r="A82" s="1">
        <v>39.5</v>
      </c>
      <c r="B82">
        <v>0.87241178249756501</v>
      </c>
      <c r="D82">
        <f t="shared" si="2"/>
        <v>0.88343671875190921</v>
      </c>
      <c r="E82">
        <f t="shared" si="3"/>
        <v>1.2154921941235307E-4</v>
      </c>
      <c r="H82">
        <v>0.86997631266154396</v>
      </c>
    </row>
    <row r="83" spans="1:8" x14ac:dyDescent="0.3">
      <c r="A83" s="1">
        <v>40</v>
      </c>
      <c r="B83">
        <v>0.87746729438187798</v>
      </c>
      <c r="D83">
        <f t="shared" si="2"/>
        <v>0.88839525313051126</v>
      </c>
      <c r="E83">
        <f t="shared" si="3"/>
        <v>1.1942028241183069E-4</v>
      </c>
      <c r="H83">
        <v>0.87510511703170801</v>
      </c>
    </row>
    <row r="84" spans="1:8" x14ac:dyDescent="0.3">
      <c r="A84" s="1">
        <v>40.5</v>
      </c>
      <c r="B84">
        <v>0.88232859595885704</v>
      </c>
      <c r="D84">
        <f t="shared" si="2"/>
        <v>0.89315597715722106</v>
      </c>
      <c r="E84">
        <f t="shared" si="3"/>
        <v>1.1723218361468661E-4</v>
      </c>
      <c r="H84">
        <v>0.88003847453226003</v>
      </c>
    </row>
    <row r="85" spans="1:8" x14ac:dyDescent="0.3">
      <c r="A85" s="1">
        <v>41</v>
      </c>
      <c r="B85">
        <v>0.88700264496416403</v>
      </c>
      <c r="D85">
        <f t="shared" si="2"/>
        <v>0.89772591058499529</v>
      </c>
      <c r="E85">
        <f t="shared" si="3"/>
        <v>1.1498842557490156E-4</v>
      </c>
      <c r="H85">
        <v>0.88478327902727605</v>
      </c>
    </row>
    <row r="86" spans="1:8" x14ac:dyDescent="0.3">
      <c r="A86" s="1">
        <v>41.5</v>
      </c>
      <c r="B86">
        <v>0.89149619258888901</v>
      </c>
      <c r="D86">
        <f t="shared" si="2"/>
        <v>0.90211188580360613</v>
      </c>
      <c r="E86">
        <f t="shared" si="3"/>
        <v>1.1269294242899099E-4</v>
      </c>
      <c r="H86">
        <v>0.889346227558511</v>
      </c>
    </row>
    <row r="87" spans="1:8" x14ac:dyDescent="0.3">
      <c r="A87" s="1">
        <v>42</v>
      </c>
      <c r="B87">
        <v>0.895815785719831</v>
      </c>
      <c r="D87">
        <f t="shared" si="2"/>
        <v>0.90632054790512484</v>
      </c>
      <c r="E87">
        <f t="shared" si="3"/>
        <v>1.1035002856957935E-4</v>
      </c>
      <c r="H87">
        <v>0.89373382177819405</v>
      </c>
    </row>
    <row r="88" spans="1:8" x14ac:dyDescent="0.3">
      <c r="A88" s="1">
        <v>42.5</v>
      </c>
      <c r="B88">
        <v>0.89996776958319002</v>
      </c>
      <c r="D88">
        <f t="shared" si="2"/>
        <v>0.91035835521961417</v>
      </c>
      <c r="E88">
        <f t="shared" si="3"/>
        <v>1.0796426986786372E-4</v>
      </c>
      <c r="H88">
        <v>0.89795236983866999</v>
      </c>
    </row>
    <row r="89" spans="1:8" x14ac:dyDescent="0.3">
      <c r="A89" s="1">
        <v>43</v>
      </c>
      <c r="B89">
        <v>0.90395829073564304</v>
      </c>
      <c r="D89">
        <f t="shared" si="2"/>
        <v>0.91423158051475184</v>
      </c>
      <c r="E89">
        <f t="shared" si="3"/>
        <v>1.0554048288554125E-4</v>
      </c>
      <c r="H89">
        <v>0.90200798868001197</v>
      </c>
    </row>
    <row r="90" spans="1:8" x14ac:dyDescent="0.3">
      <c r="A90" s="1">
        <v>43.5</v>
      </c>
      <c r="B90">
        <v>0.90779330035222605</v>
      </c>
      <c r="D90">
        <f t="shared" si="2"/>
        <v>0.91794631235643465</v>
      </c>
      <c r="E90">
        <f t="shared" si="3"/>
        <v>1.0308365275760383E-4</v>
      </c>
      <c r="H90">
        <v>0.90590660666225997</v>
      </c>
    </row>
    <row r="91" spans="1:8" x14ac:dyDescent="0.3">
      <c r="A91" s="1">
        <v>44</v>
      </c>
      <c r="B91">
        <v>0.91147855776541298</v>
      </c>
      <c r="D91">
        <f t="shared" si="2"/>
        <v>0.92150845707601547</v>
      </c>
      <c r="E91">
        <f t="shared" si="3"/>
        <v>1.0059888018082444E-4</v>
      </c>
      <c r="H91">
        <v>0.90965396649402896</v>
      </c>
    </row>
    <row r="92" spans="1:8" x14ac:dyDescent="0.3">
      <c r="A92" s="1">
        <v>44.5</v>
      </c>
      <c r="B92">
        <v>0.91501963421433397</v>
      </c>
      <c r="D92">
        <f t="shared" si="2"/>
        <v>0.92492374084849871</v>
      </c>
      <c r="E92">
        <f t="shared" si="3"/>
        <v>9.8091328220906095E-5</v>
      </c>
      <c r="H92">
        <v>0.91325562841385699</v>
      </c>
    </row>
    <row r="93" spans="1:8" x14ac:dyDescent="0.3">
      <c r="A93" s="1">
        <v>45</v>
      </c>
      <c r="B93">
        <v>0.91842191676719598</v>
      </c>
      <c r="D93">
        <f t="shared" si="2"/>
        <v>0.92819771224003489</v>
      </c>
      <c r="E93">
        <f t="shared" si="3"/>
        <v>9.5566177126777736E-5</v>
      </c>
      <c r="H93">
        <v>0.916716973584915</v>
      </c>
    </row>
    <row r="94" spans="1:8" x14ac:dyDescent="0.3">
      <c r="A94" s="1">
        <v>45.5</v>
      </c>
      <c r="B94">
        <v>0.92169061238377104</v>
      </c>
      <c r="D94">
        <f t="shared" si="2"/>
        <v>0.93133574485545978</v>
      </c>
      <c r="E94">
        <f t="shared" si="3"/>
        <v>9.3028580396424624E-5</v>
      </c>
      <c r="H94">
        <v>0.92004320766756797</v>
      </c>
    </row>
    <row r="95" spans="1:8" x14ac:dyDescent="0.3">
      <c r="A95" s="1">
        <v>46</v>
      </c>
      <c r="B95">
        <v>0.92483075208822496</v>
      </c>
      <c r="D95">
        <f t="shared" si="2"/>
        <v>0.93434304027141479</v>
      </c>
      <c r="E95">
        <f t="shared" si="3"/>
        <v>9.0483626480052914E-5</v>
      </c>
      <c r="H95">
        <v>0.92323936453782895</v>
      </c>
    </row>
    <row r="96" spans="1:8" x14ac:dyDescent="0.3">
      <c r="A96" s="1">
        <v>46.5</v>
      </c>
      <c r="B96">
        <v>0.92784719522570502</v>
      </c>
      <c r="D96">
        <f t="shared" si="2"/>
        <v>0.93722463118228916</v>
      </c>
      <c r="E96">
        <f t="shared" si="3"/>
        <v>8.7936305119837009E-5</v>
      </c>
      <c r="H96">
        <v>0.92631031012297804</v>
      </c>
    </row>
    <row r="97" spans="1:8" x14ac:dyDescent="0.3">
      <c r="A97" s="1">
        <v>47</v>
      </c>
      <c r="B97">
        <v>0.93074463377896699</v>
      </c>
      <c r="D97">
        <f t="shared" si="2"/>
        <v>0.93998538459345582</v>
      </c>
      <c r="E97">
        <f t="shared" si="3"/>
        <v>8.5391475615475968E-5</v>
      </c>
      <c r="H97">
        <v>0.92926074632855304</v>
      </c>
    </row>
    <row r="98" spans="1:8" x14ac:dyDescent="0.3">
      <c r="A98" s="1">
        <v>47.5</v>
      </c>
      <c r="B98">
        <v>0.93352759672388896</v>
      </c>
      <c r="D98">
        <f t="shared" si="2"/>
        <v>0.94263000529008423</v>
      </c>
      <c r="E98">
        <f t="shared" si="3"/>
        <v>8.2853841705944921E-5</v>
      </c>
      <c r="H98">
        <v>0.93209521503364801</v>
      </c>
    </row>
    <row r="99" spans="1:8" x14ac:dyDescent="0.3">
      <c r="A99" s="1">
        <v>48</v>
      </c>
      <c r="B99">
        <v>0.93620045440509803</v>
      </c>
      <c r="D99">
        <f t="shared" si="2"/>
        <v>0.94516303925684042</v>
      </c>
      <c r="E99">
        <f t="shared" si="3"/>
        <v>8.0327927224682239E-5</v>
      </c>
      <c r="H99">
        <v>0.93481810213385996</v>
      </c>
    </row>
    <row r="100" spans="1:8" x14ac:dyDescent="0.3">
      <c r="A100" s="1">
        <v>48.5</v>
      </c>
      <c r="B100">
        <v>0.93876742291505899</v>
      </c>
      <c r="D100">
        <f t="shared" si="2"/>
        <v>0.94758887733678421</v>
      </c>
      <c r="E100">
        <f t="shared" si="3"/>
        <v>7.7818058114575373E-5</v>
      </c>
      <c r="H100">
        <v>0.93743364161350895</v>
      </c>
    </row>
    <row r="101" spans="1:8" x14ac:dyDescent="0.3">
      <c r="A101" s="1">
        <v>49</v>
      </c>
      <c r="B101">
        <v>0.94123256846194803</v>
      </c>
      <c r="D101">
        <f t="shared" si="2"/>
        <v>0.94991175883342294</v>
      </c>
      <c r="E101">
        <f t="shared" si="3"/>
        <v>7.5328345504302774E-5</v>
      </c>
      <c r="H101">
        <v>0.93994591963074803</v>
      </c>
    </row>
    <row r="102" spans="1:8" x14ac:dyDescent="0.3">
      <c r="A102" s="1">
        <v>49.5</v>
      </c>
      <c r="B102">
        <v>0.94359981171335505</v>
      </c>
      <c r="D102">
        <f t="shared" si="2"/>
        <v>0.95213577523372805</v>
      </c>
      <c r="E102">
        <f t="shared" si="3"/>
        <v>7.2862673221138662E-5</v>
      </c>
      <c r="H102">
        <v>0.94235887860107004</v>
      </c>
    </row>
    <row r="103" spans="1:8" x14ac:dyDescent="0.3">
      <c r="A103" s="1">
        <v>50</v>
      </c>
      <c r="B103">
        <v>0.94587293210449297</v>
      </c>
      <c r="D103">
        <f t="shared" si="2"/>
        <v>0.95426487395116055</v>
      </c>
      <c r="E103">
        <f t="shared" si="3"/>
        <v>7.0424687957850533E-5</v>
      </c>
      <c r="H103">
        <v>0.94467632126637502</v>
      </c>
    </row>
    <row r="104" spans="1:8" x14ac:dyDescent="0.3">
      <c r="A104" s="1">
        <v>50.5</v>
      </c>
      <c r="B104">
        <v>0.94805557210102798</v>
      </c>
      <c r="D104">
        <f t="shared" si="2"/>
        <v>0.95630286205778248</v>
      </c>
      <c r="E104">
        <f t="shared" si="3"/>
        <v>6.801779163078364E-5</v>
      </c>
      <c r="H104">
        <v>0.94690191473830798</v>
      </c>
    </row>
    <row r="105" spans="1:8" x14ac:dyDescent="0.3">
      <c r="A105" s="1">
        <v>51</v>
      </c>
      <c r="B105">
        <v>0.95015124140794704</v>
      </c>
      <c r="D105">
        <f t="shared" si="2"/>
        <v>0.95825341009367548</v>
      </c>
      <c r="E105">
        <f t="shared" si="3"/>
        <v>6.56451374119985E-5</v>
      </c>
      <c r="H105">
        <v>0.94903919450594598</v>
      </c>
    </row>
    <row r="106" spans="1:8" x14ac:dyDescent="0.3">
      <c r="A106" s="1">
        <v>51.5</v>
      </c>
      <c r="B106">
        <v>0.95216332111707203</v>
      </c>
      <c r="D106">
        <f t="shared" si="2"/>
        <v>0.96012005577313175</v>
      </c>
      <c r="E106">
        <f t="shared" si="3"/>
        <v>6.3309626386941908E-5</v>
      </c>
      <c r="H106">
        <v>0.95109156839921505</v>
      </c>
    </row>
    <row r="107" spans="1:8" x14ac:dyDescent="0.3">
      <c r="A107" s="1">
        <v>52</v>
      </c>
      <c r="B107">
        <v>0.95409506778689901</v>
      </c>
      <c r="D107">
        <f t="shared" si="2"/>
        <v>0.96190620778543234</v>
      </c>
      <c r="E107">
        <f t="shared" si="3"/>
        <v>6.1013908076687331E-5</v>
      </c>
      <c r="H107">
        <v>0.953062320500497</v>
      </c>
    </row>
    <row r="108" spans="1:8" x14ac:dyDescent="0.3">
      <c r="A108" s="1">
        <v>52.5</v>
      </c>
      <c r="B108">
        <v>0.95594961744940099</v>
      </c>
      <c r="D108">
        <f t="shared" si="2"/>
        <v>0.96361514948193872</v>
      </c>
      <c r="E108">
        <f t="shared" si="3"/>
        <v>5.8760381341861951E-5</v>
      </c>
      <c r="H108">
        <v>0.95495461499798295</v>
      </c>
    </row>
    <row r="109" spans="1:8" x14ac:dyDescent="0.3">
      <c r="A109" s="1">
        <v>53</v>
      </c>
      <c r="B109">
        <v>0.957729989539294</v>
      </c>
      <c r="D109">
        <f t="shared" si="2"/>
        <v>0.96525004258273839</v>
      </c>
      <c r="E109">
        <f t="shared" si="3"/>
        <v>5.6551197776217171E-5</v>
      </c>
      <c r="H109">
        <v>0.95677149997522204</v>
      </c>
    </row>
    <row r="110" spans="1:8" x14ac:dyDescent="0.3">
      <c r="A110" s="1">
        <v>53.5</v>
      </c>
      <c r="B110">
        <v>0.95943909074207301</v>
      </c>
      <c r="D110">
        <f t="shared" si="2"/>
        <v>0.96681393083281364</v>
      </c>
      <c r="E110">
        <f t="shared" si="3"/>
        <v>5.4388266363995275E-5</v>
      </c>
      <c r="H110">
        <v>0.95851591113216705</v>
      </c>
    </row>
    <row r="111" spans="1:8" x14ac:dyDescent="0.3">
      <c r="A111" s="1">
        <v>54</v>
      </c>
      <c r="B111">
        <v>0.96107971875778497</v>
      </c>
      <c r="D111">
        <f t="shared" si="2"/>
        <v>0.96830974360500477</v>
      </c>
      <c r="E111">
        <f t="shared" si="3"/>
        <v>5.2273259291415635E-5</v>
      </c>
      <c r="H111">
        <v>0.96019067543380199</v>
      </c>
    </row>
    <row r="112" spans="1:8" x14ac:dyDescent="0.3">
      <c r="A112" s="1">
        <v>54.5</v>
      </c>
      <c r="B112">
        <v>0.962654565978178</v>
      </c>
      <c r="D112">
        <f t="shared" si="2"/>
        <v>0.96974029946704832</v>
      </c>
      <c r="E112">
        <f t="shared" si="3"/>
        <v>5.0207619075298304E-5</v>
      </c>
      <c r="H112">
        <v>0.96179851468308997</v>
      </c>
    </row>
    <row r="113" spans="1:8" x14ac:dyDescent="0.3">
      <c r="A113" s="1">
        <v>55</v>
      </c>
      <c r="B113">
        <v>0.96416622307539401</v>
      </c>
      <c r="D113">
        <f t="shared" si="2"/>
        <v>0.97110830967312722</v>
      </c>
      <c r="E113">
        <f t="shared" si="3"/>
        <v>4.8192566330427055E-5</v>
      </c>
      <c r="H113">
        <v>0.96334204901561704</v>
      </c>
    </row>
    <row r="114" spans="1:8" x14ac:dyDescent="0.3">
      <c r="A114" s="1">
        <v>55.5</v>
      </c>
      <c r="B114">
        <v>0.96561718250089601</v>
      </c>
      <c r="D114">
        <f t="shared" si="2"/>
        <v>0.97241638162586241</v>
      </c>
      <c r="E114">
        <f t="shared" si="3"/>
        <v>4.6229108740943917E-5</v>
      </c>
      <c r="H114">
        <v>0.96482380031385595</v>
      </c>
    </row>
    <row r="115" spans="1:8" x14ac:dyDescent="0.3">
      <c r="A115" s="1">
        <v>56</v>
      </c>
      <c r="B115">
        <v>0.96700984189375405</v>
      </c>
      <c r="D115">
        <f t="shared" si="2"/>
        <v>0.97366702224167057</v>
      </c>
      <c r="E115">
        <f t="shared" si="3"/>
        <v>4.4318050184685832E-5</v>
      </c>
      <c r="H115">
        <v>0.96624619553947499</v>
      </c>
    </row>
    <row r="116" spans="1:8" x14ac:dyDescent="0.3">
      <c r="A116" s="1">
        <v>56.5</v>
      </c>
      <c r="B116">
        <v>0.96834650739782502</v>
      </c>
      <c r="D116">
        <f t="shared" si="2"/>
        <v>0.974862641273603</v>
      </c>
      <c r="E116">
        <f t="shared" si="3"/>
        <v>4.2460000687061427E-5</v>
      </c>
      <c r="H116">
        <v>0.96761156998254605</v>
      </c>
    </row>
    <row r="117" spans="1:8" x14ac:dyDescent="0.3">
      <c r="A117" s="1">
        <v>57</v>
      </c>
      <c r="B117">
        <v>0.96962939688770899</v>
      </c>
      <c r="D117">
        <f t="shared" si="2"/>
        <v>0.97600555455710492</v>
      </c>
      <c r="E117">
        <f t="shared" si="3"/>
        <v>4.0655386624996425E-5</v>
      </c>
      <c r="H117">
        <v>0.96892217042691997</v>
      </c>
    </row>
    <row r="118" spans="1:8" x14ac:dyDescent="0.3">
      <c r="A118" s="1">
        <v>57.5</v>
      </c>
      <c r="B118">
        <v>0.97086064310366105</v>
      </c>
      <c r="D118">
        <f t="shared" si="2"/>
        <v>0.97709798718574348</v>
      </c>
      <c r="E118">
        <f t="shared" si="3"/>
        <v>3.8904461198288712E-5</v>
      </c>
      <c r="H118">
        <v>0.97018015823138504</v>
      </c>
    </row>
    <row r="119" spans="1:8" x14ac:dyDescent="0.3">
      <c r="A119" s="1">
        <v>58</v>
      </c>
      <c r="B119">
        <v>0.97204229669594699</v>
      </c>
      <c r="D119">
        <f t="shared" si="2"/>
        <v>0.97814207661463115</v>
      </c>
      <c r="E119">
        <f t="shared" si="3"/>
        <v>3.720731505638249E-5</v>
      </c>
      <c r="H119">
        <v>0.97138761232652604</v>
      </c>
    </row>
    <row r="120" spans="1:8" x14ac:dyDescent="0.3">
      <c r="A120" s="1">
        <v>58.5</v>
      </c>
      <c r="B120">
        <v>0.97317632917933505</v>
      </c>
      <c r="D120">
        <f t="shared" si="2"/>
        <v>0.97913987569222627</v>
      </c>
      <c r="E120">
        <f t="shared" si="3"/>
        <v>3.5563887011416979E-5</v>
      </c>
      <c r="H120">
        <v>0.97254653212749798</v>
      </c>
    </row>
    <row r="121" spans="1:8" x14ac:dyDescent="0.3">
      <c r="A121" s="1">
        <v>59</v>
      </c>
      <c r="B121">
        <v>0.97426463579864997</v>
      </c>
      <c r="D121">
        <f t="shared" si="2"/>
        <v>0.98009335561346234</v>
      </c>
      <c r="E121">
        <f t="shared" si="3"/>
        <v>3.397397467958631E-5</v>
      </c>
      <c r="H121">
        <v>0.97365884036314798</v>
      </c>
    </row>
    <row r="122" spans="1:8" x14ac:dyDescent="0.3">
      <c r="A122" s="1">
        <v>59.5</v>
      </c>
      <c r="B122">
        <v>0.97530903830648297</v>
      </c>
      <c r="D122">
        <f t="shared" si="2"/>
        <v>0.98100440880261885</v>
      </c>
      <c r="E122">
        <f t="shared" si="3"/>
        <v>3.2437245088255146E-5</v>
      </c>
      <c r="H122">
        <v>0.97472638582216797</v>
      </c>
    </row>
    <row r="123" spans="1:8" x14ac:dyDescent="0.3">
      <c r="A123" s="1">
        <v>60</v>
      </c>
      <c r="B123">
        <v>0.97631128765432496</v>
      </c>
      <c r="D123">
        <f t="shared" si="2"/>
        <v>0.98187485171752087</v>
      </c>
      <c r="E123">
        <f t="shared" si="3"/>
        <v>3.0953245085285027E-5</v>
      </c>
      <c r="H123">
        <v>0.97575094601711099</v>
      </c>
    </row>
    <row r="1048550" spans="16384:16384" x14ac:dyDescent="0.3">
      <c r="XFD1048550">
        <f>solver_pre</f>
        <v>9.9999999999999995E-7</v>
      </c>
    </row>
    <row r="1048551" spans="16384:16384" x14ac:dyDescent="0.3">
      <c r="XFD1048551">
        <f>solver_scl</f>
        <v>1</v>
      </c>
    </row>
    <row r="1048552" spans="16384:16384" x14ac:dyDescent="0.3">
      <c r="XFD1048552">
        <f>solver_rlx</f>
        <v>2</v>
      </c>
    </row>
    <row r="1048553" spans="16384:16384" x14ac:dyDescent="0.3">
      <c r="XFD1048553">
        <f>solver_tol</f>
        <v>0.01</v>
      </c>
    </row>
    <row r="1048554" spans="16384:16384" x14ac:dyDescent="0.3">
      <c r="XFD1048554">
        <f>solver_cvg</f>
        <v>1E-4</v>
      </c>
    </row>
    <row r="1048555" spans="16384:16384" x14ac:dyDescent="0.3">
      <c r="XFD1048555" t="e">
        <f>AREAS(solver_adj1)</f>
        <v>#NAME?</v>
      </c>
    </row>
    <row r="1048556" spans="16384:16384" x14ac:dyDescent="0.3">
      <c r="XFD1048556">
        <f>solver_ssz</f>
        <v>100</v>
      </c>
    </row>
    <row r="1048557" spans="16384:16384" x14ac:dyDescent="0.3">
      <c r="XFD1048557">
        <f>solver_rsd</f>
        <v>0</v>
      </c>
    </row>
    <row r="1048558" spans="16384:16384" x14ac:dyDescent="0.3">
      <c r="XFD1048558">
        <f>solver_mrt</f>
        <v>7.4999999999999997E-2</v>
      </c>
    </row>
    <row r="1048559" spans="16384:16384" x14ac:dyDescent="0.3">
      <c r="XFD1048559">
        <f>solver_mni</f>
        <v>30</v>
      </c>
    </row>
    <row r="1048560" spans="16384:16384" x14ac:dyDescent="0.3">
      <c r="XFD1048560">
        <f>solver_rbv</f>
        <v>1</v>
      </c>
    </row>
    <row r="1048561" spans="16384:16384" x14ac:dyDescent="0.3">
      <c r="XFD1048561">
        <f>solver_neg</f>
        <v>1</v>
      </c>
    </row>
    <row r="1048562" spans="16384:16384" x14ac:dyDescent="0.3">
      <c r="XFD1048562" t="e">
        <f>solver_ntr</f>
        <v>#NAME?</v>
      </c>
    </row>
    <row r="1048563" spans="16384:16384" x14ac:dyDescent="0.3">
      <c r="XFD1048563" t="e">
        <f>solver_acc</f>
        <v>#NAME?</v>
      </c>
    </row>
    <row r="1048564" spans="16384:16384" x14ac:dyDescent="0.3">
      <c r="XFD1048564" t="e">
        <f>solver_res</f>
        <v>#NAME?</v>
      </c>
    </row>
    <row r="1048565" spans="16384:16384" x14ac:dyDescent="0.3">
      <c r="XFD1048565" t="e">
        <f>solver_ars</f>
        <v>#NAME?</v>
      </c>
    </row>
    <row r="1048566" spans="16384:16384" x14ac:dyDescent="0.3">
      <c r="XFD1048566" t="e">
        <f>solver_sta</f>
        <v>#NAME?</v>
      </c>
    </row>
    <row r="1048567" spans="16384:16384" x14ac:dyDescent="0.3">
      <c r="XFD1048567" t="e">
        <f>solver_met</f>
        <v>#NAME?</v>
      </c>
    </row>
    <row r="1048568" spans="16384:16384" x14ac:dyDescent="0.3">
      <c r="XFD1048568" t="e">
        <f>solver_soc</f>
        <v>#NAME?</v>
      </c>
    </row>
    <row r="1048569" spans="16384:16384" x14ac:dyDescent="0.3">
      <c r="XFD1048569" t="e">
        <f>solver_lpt</f>
        <v>#NAME?</v>
      </c>
    </row>
    <row r="1048570" spans="16384:16384" x14ac:dyDescent="0.3">
      <c r="XFD1048570" t="e">
        <f>solver_lpp</f>
        <v>#NAME?</v>
      </c>
    </row>
    <row r="1048571" spans="16384:16384" x14ac:dyDescent="0.3">
      <c r="XFD1048571" t="e">
        <f>solver_gap</f>
        <v>#NAME?</v>
      </c>
    </row>
    <row r="1048572" spans="16384:16384" x14ac:dyDescent="0.3">
      <c r="XFD1048572" t="e">
        <f>solver_ips</f>
        <v>#NAME?</v>
      </c>
    </row>
    <row r="1048573" spans="16384:16384" x14ac:dyDescent="0.3">
      <c r="XFD1048573" t="e">
        <f>solver_fea</f>
        <v>#NAME?</v>
      </c>
    </row>
    <row r="1048574" spans="16384:16384" x14ac:dyDescent="0.3">
      <c r="XFD1048574" t="e">
        <f>solver_ipi</f>
        <v>#NAME?</v>
      </c>
    </row>
    <row r="1048575" spans="16384:16384" x14ac:dyDescent="0.3">
      <c r="XFD1048575" t="e">
        <f>solver_ipd</f>
        <v>#NAME?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BA543A3-3F5D-45F1-B6E7-1971834406D9}">
          <xm:f>'Q1 f'!1:1048576</xm:f>
        </x15:webExtension>
        <x15:webExtension appRef="{5BA8D3EF-D32A-409F-AA43-7F0B62938B66}">
          <xm:f>'Q1 f'!XFD1048550:XFD1048575</xm:f>
        </x15:webExtension>
        <x15:webExtension appRef="{5B5F7BF4-5F4C-4704-82CB-47D5CA86DE6F}">
          <xm:f>'Q1 f'!$F$3</xm:f>
        </x15:webExtension>
        <x15:webExtension appRef="{BB926E9D-C875-4C46-983C-F03AF8CDA2F0}">
          <xm:f>'Q1 f'!$E$1</xm:f>
        </x15:webExtension>
        <x15:webExtension appRef="{2F40FC20-191F-4404-AFBD-5C2F8ED99CCA}">
          <xm:f>'Q1 f'!$G$1</xm:f>
        </x15:webExtension>
        <x15:webExtension appRef="{7E451D0C-9690-4908-B226-51DFE74C86A8}">
          <xm:f>'Q1 f'!$I$1</xm:f>
        </x15:webExtension>
        <x15:webExtension appRef="{91DB29CE-DFDF-4D16-B8B2-09D706025EEB}">
          <xm:f>'Q1 f'!$K$1</xm:f>
        </x15:webExtension>
        <x15:webExtension appRef="{CB5AE372-361D-4553-B98C-D326A423208B}">
          <xm:f>'Q1 f'!$E$1</xm:f>
        </x15:webExtension>
        <x15:webExtension appRef="{532F4C87-84FC-47F6-8B1B-7C3CB7CAE474}">
          <xm:f>'Q1 f'!$G$1</xm:f>
        </x15:webExtension>
        <x15:webExtension appRef="{C7A64219-DD6E-47A7-B486-A4003741A9D2}">
          <xm:f>'Q1 f'!$I$1</xm:f>
        </x15:webExtension>
        <x15:webExtension appRef="{48160DE6-33BC-4503-A5D2-178A0476FADF}">
          <xm:f>'Q1 f'!$K$1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e</vt:lpstr>
      <vt:lpstr>Q1 f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Manan Mohnot</cp:lastModifiedBy>
  <dcterms:created xsi:type="dcterms:W3CDTF">2022-02-26T20:26:12Z</dcterms:created>
  <dcterms:modified xsi:type="dcterms:W3CDTF">2022-02-27T21:28:40Z</dcterms:modified>
</cp:coreProperties>
</file>