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1" l="1"/>
  <c r="H45" i="1"/>
  <c r="H44" i="1"/>
  <c r="G44" i="1"/>
  <c r="G45" i="1"/>
  <c r="H43" i="1"/>
  <c r="H42" i="1"/>
  <c r="H41" i="1"/>
  <c r="G46" i="1"/>
  <c r="G43" i="1"/>
  <c r="G42" i="1"/>
  <c r="G41" i="1"/>
  <c r="D44" i="1"/>
  <c r="E44" i="1" s="1"/>
  <c r="D41" i="1"/>
  <c r="E41" i="1"/>
  <c r="I41" i="1" s="1"/>
  <c r="H26" i="1"/>
  <c r="H25" i="1"/>
  <c r="H24" i="1"/>
  <c r="H23" i="1"/>
  <c r="H22" i="1"/>
  <c r="H21" i="1"/>
  <c r="H20" i="1"/>
  <c r="H19" i="1"/>
  <c r="H18" i="1"/>
  <c r="H17" i="1"/>
  <c r="H16" i="1"/>
  <c r="H15" i="1"/>
  <c r="G26" i="1"/>
  <c r="G25" i="1"/>
  <c r="G24" i="1"/>
  <c r="G23" i="1"/>
  <c r="G22" i="1"/>
  <c r="G21" i="1"/>
  <c r="G20" i="1"/>
  <c r="G19" i="1"/>
  <c r="G18" i="1"/>
  <c r="G17" i="1"/>
  <c r="G16" i="1"/>
  <c r="G15" i="1"/>
  <c r="D24" i="1"/>
  <c r="D21" i="1"/>
  <c r="E21" i="1" s="1"/>
  <c r="D18" i="1"/>
  <c r="D15" i="1"/>
  <c r="E15" i="1" s="1"/>
  <c r="J41" i="1" l="1"/>
  <c r="J44" i="1"/>
  <c r="K41" i="1"/>
  <c r="I44" i="1"/>
  <c r="J18" i="1"/>
  <c r="J15" i="1"/>
  <c r="I15" i="1"/>
  <c r="J24" i="1"/>
  <c r="E18" i="1"/>
  <c r="I18" i="1" s="1"/>
  <c r="J21" i="1"/>
  <c r="I21" i="1"/>
  <c r="E24" i="1"/>
  <c r="I24" i="1" s="1"/>
  <c r="K44" i="1" l="1"/>
  <c r="K18" i="1"/>
  <c r="K24" i="1"/>
  <c r="K21" i="1"/>
  <c r="K15" i="1"/>
</calcChain>
</file>

<file path=xl/sharedStrings.xml><?xml version="1.0" encoding="utf-8"?>
<sst xmlns="http://schemas.openxmlformats.org/spreadsheetml/2006/main" count="80" uniqueCount="30">
  <si>
    <t>Ethnicity</t>
  </si>
  <si>
    <t>Age Category</t>
  </si>
  <si>
    <t>Alcohol</t>
  </si>
  <si>
    <t>Cocaine</t>
  </si>
  <si>
    <t>Heroin</t>
  </si>
  <si>
    <t>Row Total</t>
  </si>
  <si>
    <t>Black</t>
  </si>
  <si>
    <t>Old</t>
  </si>
  <si>
    <t>Young</t>
  </si>
  <si>
    <t>Hispanic</t>
  </si>
  <si>
    <t>White</t>
  </si>
  <si>
    <t>Column Total</t>
  </si>
  <si>
    <t>Split</t>
  </si>
  <si>
    <t>PL</t>
  </si>
  <si>
    <t>PR</t>
  </si>
  <si>
    <t>Addiction Type</t>
  </si>
  <si>
    <t>P( j | tL )</t>
  </si>
  <si>
    <t>P( j | tR )</t>
  </si>
  <si>
    <t>2*PL*PR</t>
  </si>
  <si>
    <t>Q(s|t)</t>
  </si>
  <si>
    <t>Φ(s|t)</t>
  </si>
  <si>
    <t>L=Black</t>
  </si>
  <si>
    <t>R=Others</t>
  </si>
  <si>
    <t>L=Hispanic</t>
  </si>
  <si>
    <t>L=White</t>
  </si>
  <si>
    <t>L=Old</t>
  </si>
  <si>
    <t>R=Young</t>
  </si>
  <si>
    <t> </t>
  </si>
  <si>
    <t>R=White</t>
  </si>
  <si>
    <t>From this table above, the first split L=Black, R=[Hispanic, White] has the maximum Φ(s|t) value. So this was level one 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</si>
</sst>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4"/>
      <color rgb="FF548DD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2" fillId="0" borderId="4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0" fillId="0" borderId="5" xfId="0" applyFont="1" applyBorder="1"/>
    <xf numFmtId="0" fontId="0" fillId="0" borderId="5" xfId="0" applyBorder="1"/>
    <xf numFmtId="0" fontId="0" fillId="0" borderId="0" xfId="0" applyBorder="1"/>
    <xf numFmtId="0" fontId="0" fillId="0" borderId="6" xfId="0" applyFont="1" applyBorder="1"/>
    <xf numFmtId="0" fontId="0" fillId="0" borderId="6" xfId="0" applyBorder="1"/>
    <xf numFmtId="0" fontId="0" fillId="0" borderId="0" xfId="0" applyFont="1" applyBorder="1"/>
    <xf numFmtId="0" fontId="0" fillId="0" borderId="0" xfId="0" applyFont="1" applyAlignment="1">
      <alignment horizontal="left" vertical="center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731520</xdr:colOff>
      <xdr:row>47</xdr:row>
      <xdr:rowOff>160020</xdr:rowOff>
    </xdr:from>
    <xdr:to>
      <xdr:col>6</xdr:col>
      <xdr:colOff>327660</xdr:colOff>
      <xdr:row>49</xdr:row>
      <xdr:rowOff>53340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6386532E-8984-47DC-A691-5EACD00F522D}"/>
            </a:ext>
          </a:extLst>
        </xdr:cNvPr>
        <xdr:cNvSpPr/>
      </xdr:nvSpPr>
      <xdr:spPr>
        <a:xfrm>
          <a:off x="4122420" y="9189720"/>
          <a:ext cx="495300" cy="25908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Root </a:t>
          </a:r>
        </a:p>
      </xdr:txBody>
    </xdr:sp>
    <xdr:clientData/>
  </xdr:twoCellAnchor>
  <xdr:twoCellAnchor>
    <xdr:from>
      <xdr:col>5</xdr:col>
      <xdr:colOff>0</xdr:colOff>
      <xdr:row>49</xdr:row>
      <xdr:rowOff>53340</xdr:rowOff>
    </xdr:from>
    <xdr:to>
      <xdr:col>6</xdr:col>
      <xdr:colOff>80010</xdr:colOff>
      <xdr:row>52</xdr:row>
      <xdr:rowOff>121920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34FCCAF3-00D0-458B-B250-B5F642720A01}"/>
            </a:ext>
          </a:extLst>
        </xdr:cNvPr>
        <xdr:cNvCxnSpPr>
          <a:stCxn id="25" idx="2"/>
        </xdr:cNvCxnSpPr>
      </xdr:nvCxnSpPr>
      <xdr:spPr>
        <a:xfrm flipH="1">
          <a:off x="3390900" y="9448800"/>
          <a:ext cx="979170" cy="6172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80010</xdr:colOff>
      <xdr:row>49</xdr:row>
      <xdr:rowOff>53340</xdr:rowOff>
    </xdr:from>
    <xdr:to>
      <xdr:col>6</xdr:col>
      <xdr:colOff>784860</xdr:colOff>
      <xdr:row>52</xdr:row>
      <xdr:rowOff>137160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E43BA7B-E1C9-4A09-8F14-D51C055F5420}"/>
            </a:ext>
          </a:extLst>
        </xdr:cNvPr>
        <xdr:cNvCxnSpPr>
          <a:stCxn id="25" idx="2"/>
        </xdr:cNvCxnSpPr>
      </xdr:nvCxnSpPr>
      <xdr:spPr>
        <a:xfrm>
          <a:off x="4370070" y="9448800"/>
          <a:ext cx="704850" cy="632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358140</xdr:colOff>
      <xdr:row>52</xdr:row>
      <xdr:rowOff>114300</xdr:rowOff>
    </xdr:from>
    <xdr:to>
      <xdr:col>5</xdr:col>
      <xdr:colOff>403860</xdr:colOff>
      <xdr:row>54</xdr:row>
      <xdr:rowOff>7620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D6F1E855-99BC-4800-A396-99FA40169935}"/>
            </a:ext>
          </a:extLst>
        </xdr:cNvPr>
        <xdr:cNvSpPr/>
      </xdr:nvSpPr>
      <xdr:spPr>
        <a:xfrm>
          <a:off x="3108960" y="10058400"/>
          <a:ext cx="685800" cy="25908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Node A </a:t>
          </a:r>
        </a:p>
      </xdr:txBody>
    </xdr:sp>
    <xdr:clientData/>
  </xdr:twoCellAnchor>
  <xdr:twoCellAnchor>
    <xdr:from>
      <xdr:col>6</xdr:col>
      <xdr:colOff>556260</xdr:colOff>
      <xdr:row>52</xdr:row>
      <xdr:rowOff>129540</xdr:rowOff>
    </xdr:from>
    <xdr:to>
      <xdr:col>7</xdr:col>
      <xdr:colOff>365760</xdr:colOff>
      <xdr:row>54</xdr:row>
      <xdr:rowOff>22860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7029797-82B1-41CF-9C3D-848B0AB6B453}"/>
            </a:ext>
          </a:extLst>
        </xdr:cNvPr>
        <xdr:cNvSpPr/>
      </xdr:nvSpPr>
      <xdr:spPr>
        <a:xfrm>
          <a:off x="4846320" y="10073640"/>
          <a:ext cx="632460" cy="25908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Node B </a:t>
          </a:r>
        </a:p>
      </xdr:txBody>
    </xdr:sp>
    <xdr:clientData/>
  </xdr:twoCellAnchor>
  <xdr:twoCellAnchor>
    <xdr:from>
      <xdr:col>3</xdr:col>
      <xdr:colOff>480060</xdr:colOff>
      <xdr:row>56</xdr:row>
      <xdr:rowOff>68580</xdr:rowOff>
    </xdr:from>
    <xdr:to>
      <xdr:col>4</xdr:col>
      <xdr:colOff>518160</xdr:colOff>
      <xdr:row>57</xdr:row>
      <xdr:rowOff>167640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CD7EB17F-E880-4300-83F3-0D8EA7F37FB2}"/>
            </a:ext>
          </a:extLst>
        </xdr:cNvPr>
        <xdr:cNvSpPr/>
      </xdr:nvSpPr>
      <xdr:spPr>
        <a:xfrm>
          <a:off x="2613660" y="10744200"/>
          <a:ext cx="655320" cy="28194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Node-C </a:t>
          </a:r>
        </a:p>
      </xdr:txBody>
    </xdr:sp>
    <xdr:clientData/>
  </xdr:twoCellAnchor>
  <xdr:twoCellAnchor>
    <xdr:from>
      <xdr:col>5</xdr:col>
      <xdr:colOff>274320</xdr:colOff>
      <xdr:row>56</xdr:row>
      <xdr:rowOff>91440</xdr:rowOff>
    </xdr:from>
    <xdr:to>
      <xdr:col>6</xdr:col>
      <xdr:colOff>7620</xdr:colOff>
      <xdr:row>58</xdr:row>
      <xdr:rowOff>7620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8276B21-7F6B-4AC8-B3FB-25C74A1455B4}"/>
            </a:ext>
          </a:extLst>
        </xdr:cNvPr>
        <xdr:cNvSpPr/>
      </xdr:nvSpPr>
      <xdr:spPr>
        <a:xfrm>
          <a:off x="3665220" y="10767060"/>
          <a:ext cx="632460" cy="28194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Node-D </a:t>
          </a:r>
        </a:p>
      </xdr:txBody>
    </xdr:sp>
    <xdr:clientData/>
  </xdr:twoCellAnchor>
  <xdr:twoCellAnchor>
    <xdr:from>
      <xdr:col>6</xdr:col>
      <xdr:colOff>457200</xdr:colOff>
      <xdr:row>56</xdr:row>
      <xdr:rowOff>144780</xdr:rowOff>
    </xdr:from>
    <xdr:to>
      <xdr:col>7</xdr:col>
      <xdr:colOff>266700</xdr:colOff>
      <xdr:row>58</xdr:row>
      <xdr:rowOff>60960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39A60596-2965-48F9-82F1-10DD7740AD05}"/>
            </a:ext>
          </a:extLst>
        </xdr:cNvPr>
        <xdr:cNvSpPr/>
      </xdr:nvSpPr>
      <xdr:spPr>
        <a:xfrm>
          <a:off x="4747260" y="10820400"/>
          <a:ext cx="632460" cy="28194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Node-E </a:t>
          </a:r>
        </a:p>
      </xdr:txBody>
    </xdr:sp>
    <xdr:clientData/>
  </xdr:twoCellAnchor>
  <xdr:twoCellAnchor>
    <xdr:from>
      <xdr:col>7</xdr:col>
      <xdr:colOff>662940</xdr:colOff>
      <xdr:row>56</xdr:row>
      <xdr:rowOff>114300</xdr:rowOff>
    </xdr:from>
    <xdr:to>
      <xdr:col>8</xdr:col>
      <xdr:colOff>449580</xdr:colOff>
      <xdr:row>58</xdr:row>
      <xdr:rowOff>30480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EE4FAA30-84D4-4CE0-B5B2-79AB3C52BEF4}"/>
            </a:ext>
          </a:extLst>
        </xdr:cNvPr>
        <xdr:cNvSpPr/>
      </xdr:nvSpPr>
      <xdr:spPr>
        <a:xfrm>
          <a:off x="5775960" y="10789920"/>
          <a:ext cx="609600" cy="28194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Node F </a:t>
          </a:r>
        </a:p>
      </xdr:txBody>
    </xdr:sp>
    <xdr:clientData/>
  </xdr:twoCellAnchor>
  <xdr:twoCellAnchor>
    <xdr:from>
      <xdr:col>4</xdr:col>
      <xdr:colOff>190500</xdr:colOff>
      <xdr:row>54</xdr:row>
      <xdr:rowOff>7620</xdr:rowOff>
    </xdr:from>
    <xdr:to>
      <xdr:col>5</xdr:col>
      <xdr:colOff>60960</xdr:colOff>
      <xdr:row>56</xdr:row>
      <xdr:rowOff>68580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2C680FC9-84DA-415F-8B82-9A5FA5AAF190}"/>
            </a:ext>
          </a:extLst>
        </xdr:cNvPr>
        <xdr:cNvCxnSpPr>
          <a:stCxn id="30" idx="2"/>
          <a:endCxn id="33" idx="0"/>
        </xdr:cNvCxnSpPr>
      </xdr:nvCxnSpPr>
      <xdr:spPr>
        <a:xfrm flipH="1">
          <a:off x="2941320" y="10317480"/>
          <a:ext cx="510540" cy="4267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</xdr:colOff>
      <xdr:row>54</xdr:row>
      <xdr:rowOff>7620</xdr:rowOff>
    </xdr:from>
    <xdr:to>
      <xdr:col>5</xdr:col>
      <xdr:colOff>590550</xdr:colOff>
      <xdr:row>56</xdr:row>
      <xdr:rowOff>91440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C9D5B24-5217-439E-A16D-AAE1486E5B1A}"/>
            </a:ext>
          </a:extLst>
        </xdr:cNvPr>
        <xdr:cNvCxnSpPr>
          <a:stCxn id="30" idx="2"/>
          <a:endCxn id="34" idx="0"/>
        </xdr:cNvCxnSpPr>
      </xdr:nvCxnSpPr>
      <xdr:spPr>
        <a:xfrm>
          <a:off x="3451860" y="10317480"/>
          <a:ext cx="529590" cy="4495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773430</xdr:colOff>
      <xdr:row>54</xdr:row>
      <xdr:rowOff>22860</xdr:rowOff>
    </xdr:from>
    <xdr:to>
      <xdr:col>7</xdr:col>
      <xdr:colOff>49530</xdr:colOff>
      <xdr:row>56</xdr:row>
      <xdr:rowOff>144780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F262ACEB-917E-40AB-9FF9-5ED2578F4DA8}"/>
            </a:ext>
          </a:extLst>
        </xdr:cNvPr>
        <xdr:cNvCxnSpPr>
          <a:stCxn id="31" idx="2"/>
          <a:endCxn id="35" idx="0"/>
        </xdr:cNvCxnSpPr>
      </xdr:nvCxnSpPr>
      <xdr:spPr>
        <a:xfrm flipH="1">
          <a:off x="5063490" y="10332720"/>
          <a:ext cx="99060" cy="4876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49530</xdr:colOff>
      <xdr:row>54</xdr:row>
      <xdr:rowOff>22860</xdr:rowOff>
    </xdr:from>
    <xdr:to>
      <xdr:col>8</xdr:col>
      <xdr:colOff>144780</xdr:colOff>
      <xdr:row>56</xdr:row>
      <xdr:rowOff>114300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3D4755EE-67D5-4B04-8399-84B7EE5F16E7}"/>
            </a:ext>
          </a:extLst>
        </xdr:cNvPr>
        <xdr:cNvCxnSpPr>
          <a:stCxn id="31" idx="2"/>
          <a:endCxn id="36" idx="0"/>
        </xdr:cNvCxnSpPr>
      </xdr:nvCxnSpPr>
      <xdr:spPr>
        <a:xfrm>
          <a:off x="5162550" y="10332720"/>
          <a:ext cx="91821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297180</xdr:colOff>
      <xdr:row>49</xdr:row>
      <xdr:rowOff>137160</xdr:rowOff>
    </xdr:from>
    <xdr:ext cx="541020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422B080A-858F-4014-9ED2-D4BD36D763BF}"/>
            </a:ext>
          </a:extLst>
        </xdr:cNvPr>
        <xdr:cNvSpPr txBox="1"/>
      </xdr:nvSpPr>
      <xdr:spPr>
        <a:xfrm>
          <a:off x="3688080" y="9532620"/>
          <a:ext cx="54102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Black</a:t>
          </a:r>
        </a:p>
      </xdr:txBody>
    </xdr:sp>
    <xdr:clientData/>
  </xdr:oneCellAnchor>
  <xdr:oneCellAnchor>
    <xdr:from>
      <xdr:col>6</xdr:col>
      <xdr:colOff>312420</xdr:colOff>
      <xdr:row>50</xdr:row>
      <xdr:rowOff>7620</xdr:rowOff>
    </xdr:from>
    <xdr:ext cx="822960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9DCAE36C-7E88-42DF-BAB1-F6E48836ADB4}"/>
            </a:ext>
          </a:extLst>
        </xdr:cNvPr>
        <xdr:cNvSpPr txBox="1"/>
      </xdr:nvSpPr>
      <xdr:spPr>
        <a:xfrm>
          <a:off x="4602480" y="9585960"/>
          <a:ext cx="8229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Not Black</a:t>
          </a:r>
        </a:p>
      </xdr:txBody>
    </xdr:sp>
    <xdr:clientData/>
  </xdr:oneCellAnchor>
  <xdr:oneCellAnchor>
    <xdr:from>
      <xdr:col>4</xdr:col>
      <xdr:colOff>144780</xdr:colOff>
      <xdr:row>54</xdr:row>
      <xdr:rowOff>45720</xdr:rowOff>
    </xdr:from>
    <xdr:ext cx="541020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32959ECD-359E-43CA-ACCC-961B0FD3183A}"/>
            </a:ext>
          </a:extLst>
        </xdr:cNvPr>
        <xdr:cNvSpPr txBox="1"/>
      </xdr:nvSpPr>
      <xdr:spPr>
        <a:xfrm>
          <a:off x="2895600" y="10355580"/>
          <a:ext cx="54102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Young</a:t>
          </a:r>
        </a:p>
      </xdr:txBody>
    </xdr:sp>
    <xdr:clientData/>
  </xdr:oneCellAnchor>
  <xdr:oneCellAnchor>
    <xdr:from>
      <xdr:col>5</xdr:col>
      <xdr:colOff>182880</xdr:colOff>
      <xdr:row>54</xdr:row>
      <xdr:rowOff>121920</xdr:rowOff>
    </xdr:from>
    <xdr:ext cx="441960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A30E0EDC-8991-4D9B-A028-C2CC82E95FC4}"/>
            </a:ext>
          </a:extLst>
        </xdr:cNvPr>
        <xdr:cNvSpPr txBox="1"/>
      </xdr:nvSpPr>
      <xdr:spPr>
        <a:xfrm>
          <a:off x="3573780" y="10431780"/>
          <a:ext cx="4419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Old</a:t>
          </a:r>
        </a:p>
      </xdr:txBody>
    </xdr:sp>
    <xdr:clientData/>
  </xdr:oneCellAnchor>
  <xdr:oneCellAnchor>
    <xdr:from>
      <xdr:col>6</xdr:col>
      <xdr:colOff>373380</xdr:colOff>
      <xdr:row>54</xdr:row>
      <xdr:rowOff>144780</xdr:rowOff>
    </xdr:from>
    <xdr:ext cx="662940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FEF5DF9E-06FB-41D9-B2EF-512A42A6E4C0}"/>
            </a:ext>
          </a:extLst>
        </xdr:cNvPr>
        <xdr:cNvSpPr txBox="1"/>
      </xdr:nvSpPr>
      <xdr:spPr>
        <a:xfrm>
          <a:off x="4663440" y="10454640"/>
          <a:ext cx="6629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Young</a:t>
          </a:r>
        </a:p>
      </xdr:txBody>
    </xdr:sp>
    <xdr:clientData/>
  </xdr:oneCellAnchor>
  <xdr:oneCellAnchor>
    <xdr:from>
      <xdr:col>7</xdr:col>
      <xdr:colOff>381000</xdr:colOff>
      <xdr:row>54</xdr:row>
      <xdr:rowOff>53340</xdr:rowOff>
    </xdr:from>
    <xdr:ext cx="822960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AA3BBC3F-82BC-480A-A1EE-0A1040741134}"/>
            </a:ext>
          </a:extLst>
        </xdr:cNvPr>
        <xdr:cNvSpPr txBox="1"/>
      </xdr:nvSpPr>
      <xdr:spPr>
        <a:xfrm>
          <a:off x="5494020" y="10363200"/>
          <a:ext cx="8229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Old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id="1" name="Table1" displayName="Table1" ref="C31:H36" totalsRowShown="0" headerRowDxfId="8" tableBorderDxfId="7">
  <autoFilter ref="C31:H36"/>
  <tableColumns count="6">
    <tableColumn id="1" name="Ethnicity" dataDxfId="6"/>
    <tableColumn id="2" name="Age Category"/>
    <tableColumn id="3" name="Alcohol"/>
    <tableColumn id="4" name="Cocaine"/>
    <tableColumn id="5" name="Heroin"/>
    <tableColumn id="6" name="Row Total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40:K46" totalsRowShown="0" headerRowDxfId="5" tableBorderDxfId="4">
  <autoFilter ref="C40:K46"/>
  <tableColumns count="9">
    <tableColumn id="1" name="Split" dataDxfId="3"/>
    <tableColumn id="2" name="PL"/>
    <tableColumn id="3" name="PR"/>
    <tableColumn id="4" name="Addiction Type"/>
    <tableColumn id="5" name="P( j | tL )"/>
    <tableColumn id="6" name="P( j | tR )"/>
    <tableColumn id="7" name="2*PL*PR"/>
    <tableColumn id="8" name="Q(s|t)"/>
    <tableColumn id="9" name="Φ(s|t)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4:K26" totalsRowShown="0" headerRowDxfId="2" tableBorderDxfId="1">
  <autoFilter ref="C14:K26"/>
  <tableColumns count="9">
    <tableColumn id="1" name="Split" dataDxfId="0"/>
    <tableColumn id="2" name="PL"/>
    <tableColumn id="3" name="PR"/>
    <tableColumn id="4" name="Addiction Type"/>
    <tableColumn id="5" name="P( j | tL )"/>
    <tableColumn id="6" name="P( j | tR )"/>
    <tableColumn id="7" name="2*PL*PR"/>
    <tableColumn id="8" name="Q(s|t)"/>
    <tableColumn id="9" name="Φ(s|t)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46"/>
  <sheetViews>
    <sheetView tabSelected="1" topLeftCell="A7" workbookViewId="0">
      <selection activeCell="D48" sqref="D48:I59"/>
    </sheetView>
  </sheetViews>
  <sheetFormatPr defaultRowHeight="14.4" x14ac:dyDescent="0.3"/>
  <cols>
    <col min="2" max="2" width="7" customWidth="1"/>
    <col min="3" max="3" width="15.21875" bestFit="1" customWidth="1"/>
    <col min="4" max="4" width="13.6640625" customWidth="1"/>
    <col min="5" max="5" width="9.33203125" bestFit="1" customWidth="1"/>
    <col min="6" max="6" width="14.88671875" customWidth="1"/>
    <col min="7" max="8" width="12" bestFit="1" customWidth="1"/>
    <col min="9" max="9" width="9.88671875" customWidth="1"/>
  </cols>
  <sheetData>
    <row r="2" spans="3:11" ht="15" thickBot="1" x14ac:dyDescent="0.35"/>
    <row r="3" spans="3:11" ht="18.600000000000001" thickBot="1" x14ac:dyDescent="0.35">
      <c r="C3" s="1" t="s">
        <v>0</v>
      </c>
      <c r="D3" s="2" t="s">
        <v>1</v>
      </c>
      <c r="E3" s="3" t="s">
        <v>2</v>
      </c>
      <c r="F3" s="3" t="s">
        <v>3</v>
      </c>
      <c r="G3" s="3" t="s">
        <v>4</v>
      </c>
      <c r="H3" s="3" t="s">
        <v>5</v>
      </c>
    </row>
    <row r="4" spans="3:11" ht="18.600000000000001" thickBot="1" x14ac:dyDescent="0.35">
      <c r="C4" s="4" t="s">
        <v>6</v>
      </c>
      <c r="D4" s="5" t="s">
        <v>7</v>
      </c>
      <c r="E4" s="6">
        <v>30</v>
      </c>
      <c r="F4" s="6">
        <v>48</v>
      </c>
      <c r="G4" s="6">
        <v>17</v>
      </c>
      <c r="H4" s="7">
        <v>95</v>
      </c>
    </row>
    <row r="5" spans="3:11" ht="18.600000000000001" thickBot="1" x14ac:dyDescent="0.35">
      <c r="C5" s="4"/>
      <c r="D5" s="5" t="s">
        <v>8</v>
      </c>
      <c r="E5" s="6">
        <v>25</v>
      </c>
      <c r="F5" s="6">
        <v>72</v>
      </c>
      <c r="G5" s="6">
        <v>13</v>
      </c>
      <c r="H5" s="7">
        <v>110</v>
      </c>
    </row>
    <row r="6" spans="3:11" ht="18.600000000000001" thickBot="1" x14ac:dyDescent="0.35">
      <c r="C6" s="4" t="s">
        <v>9</v>
      </c>
      <c r="D6" s="5" t="s">
        <v>7</v>
      </c>
      <c r="E6" s="6">
        <v>7</v>
      </c>
      <c r="F6" s="6">
        <v>0</v>
      </c>
      <c r="G6" s="6">
        <v>5</v>
      </c>
      <c r="H6" s="7">
        <v>12</v>
      </c>
    </row>
    <row r="7" spans="3:11" ht="18.600000000000001" thickBot="1" x14ac:dyDescent="0.35">
      <c r="C7" s="4"/>
      <c r="D7" s="5" t="s">
        <v>8</v>
      </c>
      <c r="E7" s="6">
        <v>8</v>
      </c>
      <c r="F7" s="6">
        <v>7</v>
      </c>
      <c r="G7" s="6">
        <v>19</v>
      </c>
      <c r="H7" s="7">
        <v>34</v>
      </c>
    </row>
    <row r="8" spans="3:11" ht="18.600000000000001" thickBot="1" x14ac:dyDescent="0.35">
      <c r="C8" s="4" t="s">
        <v>10</v>
      </c>
      <c r="D8" s="5" t="s">
        <v>7</v>
      </c>
      <c r="E8" s="6">
        <v>60</v>
      </c>
      <c r="F8" s="6">
        <v>2</v>
      </c>
      <c r="G8" s="6">
        <v>17</v>
      </c>
      <c r="H8" s="7">
        <v>79</v>
      </c>
    </row>
    <row r="9" spans="3:11" ht="18.600000000000001" thickBot="1" x14ac:dyDescent="0.35">
      <c r="C9" s="4"/>
      <c r="D9" s="5" t="s">
        <v>8</v>
      </c>
      <c r="E9" s="6">
        <v>26</v>
      </c>
      <c r="F9" s="6">
        <v>10</v>
      </c>
      <c r="G9" s="6">
        <v>34</v>
      </c>
      <c r="H9" s="7">
        <v>70</v>
      </c>
    </row>
    <row r="10" spans="3:11" ht="18.600000000000001" thickBot="1" x14ac:dyDescent="0.35">
      <c r="C10" s="4" t="s">
        <v>11</v>
      </c>
      <c r="D10" s="5"/>
      <c r="E10" s="7">
        <v>156</v>
      </c>
      <c r="F10" s="7">
        <v>139</v>
      </c>
      <c r="G10" s="7">
        <v>105</v>
      </c>
      <c r="H10" s="7">
        <v>400</v>
      </c>
    </row>
    <row r="14" spans="3:11" x14ac:dyDescent="0.3">
      <c r="C14" s="13" t="s">
        <v>12</v>
      </c>
      <c r="D14" s="13" t="s">
        <v>13</v>
      </c>
      <c r="E14" s="13" t="s">
        <v>14</v>
      </c>
      <c r="F14" s="13" t="s">
        <v>15</v>
      </c>
      <c r="G14" s="13" t="s">
        <v>16</v>
      </c>
      <c r="H14" s="13" t="s">
        <v>17</v>
      </c>
      <c r="I14" s="13" t="s">
        <v>18</v>
      </c>
      <c r="J14" s="13" t="s">
        <v>19</v>
      </c>
      <c r="K14" s="13" t="s">
        <v>20</v>
      </c>
    </row>
    <row r="15" spans="3:11" x14ac:dyDescent="0.3">
      <c r="C15" s="8" t="s">
        <v>21</v>
      </c>
      <c r="D15" s="9">
        <f>SUM(H4:H5)/H10</f>
        <v>0.51249999999999996</v>
      </c>
      <c r="E15" s="9">
        <f>1-D15</f>
        <v>0.48750000000000004</v>
      </c>
      <c r="F15" s="9" t="s">
        <v>2</v>
      </c>
      <c r="G15" s="9">
        <f>SUM(E4:E5)/SUM(H4:H5)</f>
        <v>0.26829268292682928</v>
      </c>
      <c r="H15" s="9">
        <f>SUM(E6:E9)/SUM(H6:H9)</f>
        <v>0.517948717948718</v>
      </c>
      <c r="I15" s="9">
        <f>2*D15*E15</f>
        <v>0.49968750000000001</v>
      </c>
      <c r="J15" s="9">
        <f>ABS(G15-H15)+ABS(G16-H16)+ABS(G17-H17)</f>
        <v>0.97585991244527837</v>
      </c>
      <c r="K15" s="9">
        <f>I15*J15</f>
        <v>0.48762500000000003</v>
      </c>
    </row>
    <row r="16" spans="3:11" x14ac:dyDescent="0.3">
      <c r="C16" s="13" t="s">
        <v>22</v>
      </c>
      <c r="D16" s="10"/>
      <c r="E16" s="10"/>
      <c r="F16" s="10" t="s">
        <v>3</v>
      </c>
      <c r="G16" s="10">
        <f>SUM(F4:F5)/SUM(H4:H5)</f>
        <v>0.58536585365853655</v>
      </c>
      <c r="H16" s="10">
        <f>SUM(F6:F9)/SUM(H6:H9)</f>
        <v>9.7435897435897437E-2</v>
      </c>
      <c r="I16" s="10"/>
      <c r="J16" s="10"/>
      <c r="K16" s="10"/>
    </row>
    <row r="17" spans="3:12" x14ac:dyDescent="0.3">
      <c r="C17" s="12"/>
      <c r="D17" s="11"/>
      <c r="E17" s="11"/>
      <c r="F17" s="11" t="s">
        <v>4</v>
      </c>
      <c r="G17" s="11">
        <f>SUM(G4:G5)/SUM(H4:H5)</f>
        <v>0.14634146341463414</v>
      </c>
      <c r="H17" s="11">
        <f>SUM(G6:G9)/SUM(H6:H9)</f>
        <v>0.38461538461538464</v>
      </c>
      <c r="I17" s="11"/>
      <c r="J17" s="11"/>
      <c r="K17" s="12"/>
    </row>
    <row r="18" spans="3:12" x14ac:dyDescent="0.3">
      <c r="C18" s="13" t="s">
        <v>23</v>
      </c>
      <c r="D18" s="10">
        <f>SUM(H6:H7)/H10</f>
        <v>0.115</v>
      </c>
      <c r="E18" s="10">
        <f>1-D18</f>
        <v>0.88500000000000001</v>
      </c>
      <c r="F18" s="10" t="s">
        <v>2</v>
      </c>
      <c r="G18" s="10">
        <f>SUM(E6:E7)/SUM(H6:H7)</f>
        <v>0.32608695652173914</v>
      </c>
      <c r="H18" s="10">
        <f>SUM(E4:E5,E8:E9)/SUM(H4:H5,H8:H9)</f>
        <v>0.39830508474576271</v>
      </c>
      <c r="I18" s="10">
        <f>2*D18*E18</f>
        <v>0.20355000000000001</v>
      </c>
      <c r="J18" s="10">
        <f>ABS(G18-H18)+ABS(G19-H19)+ABS(G20-H20)</f>
        <v>0.58585114222549739</v>
      </c>
      <c r="K18" s="10">
        <f>I18*J18</f>
        <v>0.11924999999999999</v>
      </c>
    </row>
    <row r="19" spans="3:12" x14ac:dyDescent="0.3">
      <c r="C19" s="13" t="s">
        <v>22</v>
      </c>
      <c r="D19" s="10"/>
      <c r="E19" s="10"/>
      <c r="F19" s="10" t="s">
        <v>3</v>
      </c>
      <c r="G19" s="10">
        <f>SUM(F6:F7)/SUM(H6:H7)</f>
        <v>0.15217391304347827</v>
      </c>
      <c r="H19" s="10">
        <f>SUM(F4:F5,F8:F9)/SUM(H4:H5,H8:H9)</f>
        <v>0.3728813559322034</v>
      </c>
      <c r="I19" s="10"/>
      <c r="J19" s="10"/>
      <c r="K19" s="10"/>
    </row>
    <row r="20" spans="3:12" x14ac:dyDescent="0.3">
      <c r="C20" s="13"/>
      <c r="D20" s="10"/>
      <c r="E20" s="10"/>
      <c r="F20" s="10" t="s">
        <v>4</v>
      </c>
      <c r="G20" s="10">
        <f>SUM(G6:G7)/SUM(H6:H7)</f>
        <v>0.52173913043478259</v>
      </c>
      <c r="H20" s="10">
        <f>SUM(G4:G5,G8:G9)/SUM(H4:H5,H8:H9)</f>
        <v>0.2288135593220339</v>
      </c>
      <c r="I20" s="10"/>
      <c r="J20" s="10"/>
      <c r="K20" s="10"/>
    </row>
    <row r="21" spans="3:12" x14ac:dyDescent="0.3">
      <c r="C21" s="8" t="s">
        <v>24</v>
      </c>
      <c r="D21" s="8">
        <f>SUM(H8:H9)/H10</f>
        <v>0.3725</v>
      </c>
      <c r="E21" s="8">
        <f>1-D21</f>
        <v>0.62749999999999995</v>
      </c>
      <c r="F21" s="8" t="s">
        <v>2</v>
      </c>
      <c r="G21" s="8">
        <f>SUM(E8:E9)/SUM(H8:H9)</f>
        <v>0.57718120805369133</v>
      </c>
      <c r="H21" s="8">
        <f>SUM(E4:E7)/SUM(H4:H7)</f>
        <v>0.2788844621513944</v>
      </c>
      <c r="I21" s="8">
        <f>2*D21*E21</f>
        <v>0.46748749999999994</v>
      </c>
      <c r="J21" s="8">
        <f>ABS(G21-H21)+ABS(G22-H22)+ABS(G23-H23)</f>
        <v>0.85087836573170417</v>
      </c>
      <c r="K21" s="8">
        <f>I21*J21</f>
        <v>0.39777499999999999</v>
      </c>
    </row>
    <row r="22" spans="3:12" x14ac:dyDescent="0.3">
      <c r="C22" s="13" t="s">
        <v>22</v>
      </c>
      <c r="D22" s="10"/>
      <c r="E22" s="10"/>
      <c r="F22" s="10" t="s">
        <v>3</v>
      </c>
      <c r="G22" s="10">
        <f>SUM(F8:F9)/SUM(H8:H9)</f>
        <v>8.0536912751677847E-2</v>
      </c>
      <c r="H22" s="10">
        <f>SUM(F4:F7)/SUM(H4:H7)</f>
        <v>0.50597609561752988</v>
      </c>
      <c r="I22" s="10"/>
      <c r="J22" s="10"/>
      <c r="K22" s="10"/>
    </row>
    <row r="23" spans="3:12" x14ac:dyDescent="0.3">
      <c r="C23" s="11"/>
      <c r="D23" s="11"/>
      <c r="E23" s="11"/>
      <c r="F23" s="11" t="s">
        <v>4</v>
      </c>
      <c r="G23" s="11">
        <f>SUM(G8:G9)/SUM(H8:H9)</f>
        <v>0.34228187919463088</v>
      </c>
      <c r="H23" s="11">
        <f>SUM(G4:G7)/SUM(H4:H7)</f>
        <v>0.2151394422310757</v>
      </c>
      <c r="I23" s="11"/>
      <c r="J23" s="11"/>
      <c r="K23" s="12"/>
    </row>
    <row r="24" spans="3:12" x14ac:dyDescent="0.3">
      <c r="C24" s="13" t="s">
        <v>25</v>
      </c>
      <c r="D24" s="10">
        <f>SUM(H4,H6,H8)/H10</f>
        <v>0.46500000000000002</v>
      </c>
      <c r="E24" s="10">
        <f>1-D24</f>
        <v>0.53499999999999992</v>
      </c>
      <c r="F24" s="10" t="s">
        <v>2</v>
      </c>
      <c r="G24" s="10">
        <f>SUM(E4,E6,E8)/SUM(H4,H6,H8)</f>
        <v>0.521505376344086</v>
      </c>
      <c r="H24" s="10">
        <f>SUM(E5,E7,E9)/SUM(H5,H7,H9)</f>
        <v>0.27570093457943923</v>
      </c>
      <c r="I24" s="10">
        <f>2*D24*E24</f>
        <v>0.49754999999999994</v>
      </c>
      <c r="J24" s="10">
        <f>ABS(G24-H24)+ABS(G25-H25)+ABS(G26-H26)</f>
        <v>0.49160888352929355</v>
      </c>
      <c r="K24" s="10">
        <f>I24*J24</f>
        <v>0.24459999999999998</v>
      </c>
    </row>
    <row r="25" spans="3:12" x14ac:dyDescent="0.3">
      <c r="C25" s="13" t="s">
        <v>26</v>
      </c>
      <c r="D25" s="10"/>
      <c r="E25" s="10"/>
      <c r="F25" s="10" t="s">
        <v>3</v>
      </c>
      <c r="G25" s="10">
        <f>SUM(F4,F6,F8)/SUM(H4,H6,H8)</f>
        <v>0.26881720430107525</v>
      </c>
      <c r="H25" s="10">
        <f>SUM(F5,F7,F9)/SUM(H5,H7,H9)</f>
        <v>0.41588785046728971</v>
      </c>
      <c r="I25" s="10"/>
      <c r="J25" s="10"/>
      <c r="K25" s="10"/>
    </row>
    <row r="26" spans="3:12" x14ac:dyDescent="0.3">
      <c r="C26" s="13"/>
      <c r="D26" s="13"/>
      <c r="E26" s="13"/>
      <c r="F26" s="13" t="s">
        <v>4</v>
      </c>
      <c r="G26" s="13">
        <f>SUM(G4,G6,G8)/SUM(H4,H6,H8)</f>
        <v>0.20967741935483872</v>
      </c>
      <c r="H26" s="13">
        <f>SUM(G5,G7,G9)/SUM(H5,H7,H9)</f>
        <v>0.30841121495327101</v>
      </c>
      <c r="I26" s="13"/>
      <c r="J26" s="13"/>
      <c r="K26" s="10"/>
    </row>
    <row r="28" spans="3:12" x14ac:dyDescent="0.3">
      <c r="C28" s="14" t="s">
        <v>29</v>
      </c>
      <c r="D28" s="14"/>
      <c r="E28" s="14"/>
      <c r="F28" s="14"/>
      <c r="G28" s="14"/>
      <c r="H28" s="14"/>
      <c r="I28" s="14"/>
      <c r="J28" s="14"/>
      <c r="K28" s="14"/>
      <c r="L28" s="14"/>
    </row>
    <row r="31" spans="3:12" x14ac:dyDescent="0.3">
      <c r="C31" s="13" t="s">
        <v>0</v>
      </c>
      <c r="D31" s="13" t="s">
        <v>1</v>
      </c>
      <c r="E31" s="13" t="s">
        <v>2</v>
      </c>
      <c r="F31" s="13" t="s">
        <v>3</v>
      </c>
      <c r="G31" s="13" t="s">
        <v>4</v>
      </c>
      <c r="H31" s="13" t="s">
        <v>5</v>
      </c>
    </row>
    <row r="32" spans="3:12" x14ac:dyDescent="0.3">
      <c r="C32" s="13" t="s">
        <v>9</v>
      </c>
      <c r="D32" s="10" t="s">
        <v>7</v>
      </c>
      <c r="E32" s="10">
        <v>7</v>
      </c>
      <c r="F32" s="10">
        <v>0</v>
      </c>
      <c r="G32" s="10">
        <v>5</v>
      </c>
      <c r="H32" s="10">
        <v>12</v>
      </c>
    </row>
    <row r="33" spans="3:11" x14ac:dyDescent="0.3">
      <c r="C33" s="13" t="s">
        <v>27</v>
      </c>
      <c r="D33" s="10" t="s">
        <v>8</v>
      </c>
      <c r="E33" s="10">
        <v>8</v>
      </c>
      <c r="F33" s="10">
        <v>7</v>
      </c>
      <c r="G33" s="10">
        <v>19</v>
      </c>
      <c r="H33" s="10">
        <v>34</v>
      </c>
    </row>
    <row r="34" spans="3:11" x14ac:dyDescent="0.3">
      <c r="C34" s="13" t="s">
        <v>10</v>
      </c>
      <c r="D34" s="10" t="s">
        <v>7</v>
      </c>
      <c r="E34" s="10">
        <v>60</v>
      </c>
      <c r="F34" s="10">
        <v>2</v>
      </c>
      <c r="G34" s="10">
        <v>17</v>
      </c>
      <c r="H34" s="10">
        <v>79</v>
      </c>
    </row>
    <row r="35" spans="3:11" x14ac:dyDescent="0.3">
      <c r="C35" s="13" t="s">
        <v>27</v>
      </c>
      <c r="D35" s="10" t="s">
        <v>8</v>
      </c>
      <c r="E35" s="10">
        <v>26</v>
      </c>
      <c r="F35" s="10">
        <v>10</v>
      </c>
      <c r="G35" s="10">
        <v>34</v>
      </c>
      <c r="H35" s="10">
        <v>70</v>
      </c>
    </row>
    <row r="36" spans="3:11" x14ac:dyDescent="0.3">
      <c r="C36" s="13" t="s">
        <v>11</v>
      </c>
      <c r="D36" s="13"/>
      <c r="E36" s="13">
        <v>101</v>
      </c>
      <c r="F36" s="13">
        <v>19</v>
      </c>
      <c r="G36" s="13">
        <v>75</v>
      </c>
      <c r="H36" s="10">
        <v>195</v>
      </c>
    </row>
    <row r="40" spans="3:11" x14ac:dyDescent="0.3">
      <c r="C40" s="13" t="s">
        <v>12</v>
      </c>
      <c r="D40" s="13" t="s">
        <v>13</v>
      </c>
      <c r="E40" s="13" t="s">
        <v>14</v>
      </c>
      <c r="F40" s="13" t="s">
        <v>15</v>
      </c>
      <c r="G40" s="13" t="s">
        <v>16</v>
      </c>
      <c r="H40" s="13" t="s">
        <v>17</v>
      </c>
      <c r="I40" s="13" t="s">
        <v>18</v>
      </c>
      <c r="J40" s="13" t="s">
        <v>19</v>
      </c>
      <c r="K40" s="13" t="s">
        <v>20</v>
      </c>
    </row>
    <row r="41" spans="3:11" x14ac:dyDescent="0.3">
      <c r="C41" s="8" t="s">
        <v>23</v>
      </c>
      <c r="D41" s="8">
        <f>SUM(H32:H33)/H36</f>
        <v>0.23589743589743589</v>
      </c>
      <c r="E41" s="8">
        <f>1-D41</f>
        <v>0.76410256410256405</v>
      </c>
      <c r="F41" s="8" t="s">
        <v>2</v>
      </c>
      <c r="G41" s="8">
        <f>SUM(E32:E33)/SUM(H32:H33)</f>
        <v>0.32608695652173914</v>
      </c>
      <c r="H41" s="8">
        <f>SUM(E34:E35)/SUM(H34:H35)</f>
        <v>0.57718120805369133</v>
      </c>
      <c r="I41" s="8">
        <f>2*D41*E41</f>
        <v>0.36049967126890203</v>
      </c>
      <c r="J41" s="8">
        <f>ABS(G41-H41)+ABS(G42-H42)+ABS(G43-H43)</f>
        <v>0.50218850306390439</v>
      </c>
      <c r="K41" s="8">
        <f>I41*J41</f>
        <v>0.18103879026955955</v>
      </c>
    </row>
    <row r="42" spans="3:11" x14ac:dyDescent="0.3">
      <c r="C42" s="13" t="s">
        <v>28</v>
      </c>
      <c r="D42" s="10"/>
      <c r="E42" s="10"/>
      <c r="F42" s="10" t="s">
        <v>3</v>
      </c>
      <c r="G42" s="10">
        <f>SUM(F32:F33)/SUM(H32:H33)</f>
        <v>0.15217391304347827</v>
      </c>
      <c r="H42" s="10">
        <f>SUM(F34:F35)/SUM(H34:H35)</f>
        <v>8.0536912751677847E-2</v>
      </c>
      <c r="I42" s="10"/>
      <c r="J42" s="10"/>
      <c r="K42" s="10"/>
    </row>
    <row r="43" spans="3:11" x14ac:dyDescent="0.3">
      <c r="C43" s="12"/>
      <c r="D43" s="12"/>
      <c r="E43" s="12"/>
      <c r="F43" s="12" t="s">
        <v>4</v>
      </c>
      <c r="G43" s="12">
        <f>SUM(G32:G33)/SUM(H32:H33)</f>
        <v>0.52173913043478259</v>
      </c>
      <c r="H43" s="12">
        <f>SUM(G34:G35)/SUM(H34:H35)</f>
        <v>0.34228187919463088</v>
      </c>
      <c r="I43" s="12"/>
      <c r="J43" s="12"/>
      <c r="K43" s="12"/>
    </row>
    <row r="44" spans="3:11" x14ac:dyDescent="0.3">
      <c r="C44" s="13" t="s">
        <v>25</v>
      </c>
      <c r="D44" s="10">
        <f>SUM(H32,H34)/H36</f>
        <v>0.46666666666666667</v>
      </c>
      <c r="E44" s="10">
        <f>1-D44</f>
        <v>0.53333333333333333</v>
      </c>
      <c r="F44" s="10" t="s">
        <v>2</v>
      </c>
      <c r="G44" s="10">
        <f>SUM(E32,E34)/SUM(H32,H34)</f>
        <v>0.73626373626373631</v>
      </c>
      <c r="H44" s="10">
        <f>SUM(E33,E35)/SUM(H33,H35)</f>
        <v>0.32692307692307693</v>
      </c>
      <c r="I44" s="10">
        <f>2*D44*E44</f>
        <v>0.49777777777777776</v>
      </c>
      <c r="J44" s="10">
        <f>ABS(G44-H44)+ABS(G45-H45)+ABS(G46-H46)</f>
        <v>0.81868131868131866</v>
      </c>
      <c r="K44" s="10">
        <f>I44*J44</f>
        <v>0.40752136752136747</v>
      </c>
    </row>
    <row r="45" spans="3:11" x14ac:dyDescent="0.3">
      <c r="C45" s="13" t="s">
        <v>26</v>
      </c>
      <c r="D45" s="10"/>
      <c r="E45" s="10"/>
      <c r="F45" s="10" t="s">
        <v>3</v>
      </c>
      <c r="G45" s="10">
        <f>SUM(F32,F34)/SUM(H32,H34)</f>
        <v>2.197802197802198E-2</v>
      </c>
      <c r="H45" s="10">
        <f>SUM(F33,F35)/SUM(H33,H35)</f>
        <v>0.16346153846153846</v>
      </c>
      <c r="I45" s="10"/>
      <c r="J45" s="10"/>
      <c r="K45" s="10"/>
    </row>
    <row r="46" spans="3:11" x14ac:dyDescent="0.3">
      <c r="C46" s="13"/>
      <c r="D46" s="13"/>
      <c r="E46" s="13"/>
      <c r="F46" s="10" t="s">
        <v>4</v>
      </c>
      <c r="G46" s="13">
        <f>SUM(G32,G34)/SUM(H32,H34)</f>
        <v>0.24175824175824176</v>
      </c>
      <c r="H46" s="13">
        <f>SUM(G33,G35)/SUM(H33,H35)</f>
        <v>0.50961538461538458</v>
      </c>
      <c r="I46" s="13"/>
      <c r="J46" s="13"/>
      <c r="K46" s="10"/>
    </row>
  </sheetData>
  <mergeCells count="1">
    <mergeCell ref="C28:L28"/>
  </mergeCells>
  <pageMargins left="0.7" right="0.7" top="0.75" bottom="0.75" header="0.3" footer="0.3"/>
  <pageSetup orientation="portrait" horizontalDpi="1200" verticalDpi="1200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2018-05-10T02:57:20Z</dcterms:modified>
</cp:coreProperties>
</file>