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1" l="1"/>
  <c r="G36" i="1"/>
  <c r="G35" i="1"/>
  <c r="H35" i="1" s="1"/>
  <c r="D37" i="1"/>
  <c r="E37" i="1" s="1"/>
  <c r="D36" i="1"/>
  <c r="E36" i="1" s="1"/>
  <c r="D35" i="1"/>
  <c r="F38" i="1"/>
  <c r="C38" i="1"/>
  <c r="H37" i="1"/>
  <c r="H36" i="1"/>
  <c r="E35" i="1"/>
  <c r="J27" i="1"/>
  <c r="K27" i="1" s="1"/>
  <c r="J26" i="1"/>
  <c r="K26" i="1" s="1"/>
  <c r="J25" i="1"/>
  <c r="G27" i="1"/>
  <c r="H27" i="1" s="1"/>
  <c r="G26" i="1"/>
  <c r="G25" i="1"/>
  <c r="H25" i="1" s="1"/>
  <c r="D27" i="1"/>
  <c r="E27" i="1" s="1"/>
  <c r="D26" i="1"/>
  <c r="E26" i="1" s="1"/>
  <c r="D25" i="1"/>
  <c r="E25" i="1" s="1"/>
  <c r="H26" i="1"/>
  <c r="K25" i="1"/>
  <c r="D17" i="1"/>
  <c r="E17" i="1" s="1"/>
  <c r="D16" i="1"/>
  <c r="E16" i="1" s="1"/>
  <c r="D15" i="1"/>
  <c r="E15" i="1" s="1"/>
  <c r="C18" i="1"/>
  <c r="H38" i="1" l="1"/>
  <c r="E38" i="1"/>
  <c r="H28" i="1"/>
  <c r="K28" i="1"/>
  <c r="E28" i="1"/>
  <c r="E18" i="1"/>
  <c r="I34" i="1" l="1"/>
  <c r="L24" i="1"/>
</calcChain>
</file>

<file path=xl/sharedStrings.xml><?xml version="1.0" encoding="utf-8"?>
<sst xmlns="http://schemas.openxmlformats.org/spreadsheetml/2006/main" count="62" uniqueCount="23">
  <si>
    <t>Ethnicity</t>
  </si>
  <si>
    <t>Age Category</t>
  </si>
  <si>
    <t>Alcohol</t>
  </si>
  <si>
    <t>Cocaine</t>
  </si>
  <si>
    <t>Heroin</t>
  </si>
  <si>
    <t>Row Total</t>
  </si>
  <si>
    <t>Black</t>
  </si>
  <si>
    <t>Old</t>
  </si>
  <si>
    <t> </t>
  </si>
  <si>
    <t>Young</t>
  </si>
  <si>
    <t>Hispanic</t>
  </si>
  <si>
    <t>White</t>
  </si>
  <si>
    <t>Column Total</t>
  </si>
  <si>
    <t>count</t>
  </si>
  <si>
    <t>pj</t>
  </si>
  <si>
    <t>"-pj*log2(pj)"</t>
  </si>
  <si>
    <t>sum</t>
  </si>
  <si>
    <t>before splitting=1.57</t>
  </si>
  <si>
    <t>entropy</t>
  </si>
  <si>
    <t>Co</t>
  </si>
  <si>
    <t>root- candidate split 1 based on ethnicity</t>
  </si>
  <si>
    <t>root node: candidate split 2 (age)</t>
  </si>
  <si>
    <t>The minimum entropy is of Split 1. which becomes the root. Below tree represents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</si>
</sst>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31">
    <xf numFmtId="0" fontId="0" fillId="0" borderId="0" xfId="0"/>
    <xf numFmtId="0" fontId="0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6" xfId="0" applyFont="1" applyBorder="1"/>
    <xf numFmtId="0" fontId="0" fillId="0" borderId="8" xfId="0" applyBorder="1"/>
    <xf numFmtId="0" fontId="0" fillId="0" borderId="0" xfId="0" applyFont="1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Font="1" applyBorder="1" applyAlignment="1">
      <alignment wrapText="1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0" fillId="0" borderId="5" xfId="0" applyFont="1" applyBorder="1"/>
    <xf numFmtId="0" fontId="0" fillId="0" borderId="17" xfId="0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2" fillId="3" borderId="1" xfId="2"/>
    <xf numFmtId="0" fontId="0" fillId="0" borderId="16" xfId="0" applyBorder="1" applyAlignment="1">
      <alignment horizontal="center"/>
    </xf>
    <xf numFmtId="0" fontId="2" fillId="3" borderId="1" xfId="2" applyAlignment="1">
      <alignment horizontal="center"/>
    </xf>
    <xf numFmtId="0" fontId="1" fillId="2" borderId="1" xfId="1" applyAlignment="1">
      <alignment wrapText="1"/>
    </xf>
    <xf numFmtId="0" fontId="1" fillId="2" borderId="1" xfId="1"/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8" xfId="0" applyBorder="1" applyAlignment="1">
      <alignment horizontal="center"/>
    </xf>
  </cellXfs>
  <cellStyles count="3">
    <cellStyle name="Calculation" xfId="2" builtinId="22"/>
    <cellStyle name="Input" xfId="1" builtinId="20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327660</xdr:colOff>
      <xdr:row>43</xdr:row>
      <xdr:rowOff>144780</xdr:rowOff>
    </xdr:from>
    <xdr:to>
      <xdr:col>4</xdr:col>
      <xdr:colOff>236220</xdr:colOff>
      <xdr:row>45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F493C11-C49B-4CEE-8C17-5B68FCC4D021}"/>
            </a:ext>
          </a:extLst>
        </xdr:cNvPr>
        <xdr:cNvSpPr/>
      </xdr:nvSpPr>
      <xdr:spPr>
        <a:xfrm>
          <a:off x="2689860" y="8008620"/>
          <a:ext cx="525780" cy="25908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Root </a:t>
          </a:r>
        </a:p>
      </xdr:txBody>
    </xdr:sp>
    <xdr:clientData/>
  </xdr:twoCellAnchor>
  <xdr:twoCellAnchor>
    <xdr:from>
      <xdr:col>2</xdr:col>
      <xdr:colOff>110490</xdr:colOff>
      <xdr:row>45</xdr:row>
      <xdr:rowOff>38100</xdr:rowOff>
    </xdr:from>
    <xdr:to>
      <xdr:col>3</xdr:col>
      <xdr:colOff>590550</xdr:colOff>
      <xdr:row>48</xdr:row>
      <xdr:rowOff>22860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38D169C-747B-4939-9CBF-6F47AE4734F2}"/>
            </a:ext>
          </a:extLst>
        </xdr:cNvPr>
        <xdr:cNvCxnSpPr>
          <a:stCxn id="2" idx="2"/>
          <a:endCxn id="5" idx="0"/>
        </xdr:cNvCxnSpPr>
      </xdr:nvCxnSpPr>
      <xdr:spPr>
        <a:xfrm flipH="1">
          <a:off x="1535430" y="8267700"/>
          <a:ext cx="141732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45</xdr:row>
      <xdr:rowOff>38100</xdr:rowOff>
    </xdr:from>
    <xdr:to>
      <xdr:col>5</xdr:col>
      <xdr:colOff>445770</xdr:colOff>
      <xdr:row>48</xdr:row>
      <xdr:rowOff>45720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2EB399D-CE99-4D9D-8DC1-A5384EAFD754}"/>
            </a:ext>
          </a:extLst>
        </xdr:cNvPr>
        <xdr:cNvCxnSpPr>
          <a:stCxn id="2" idx="2"/>
          <a:endCxn id="6" idx="0"/>
        </xdr:cNvCxnSpPr>
      </xdr:nvCxnSpPr>
      <xdr:spPr>
        <a:xfrm>
          <a:off x="2952750" y="8267700"/>
          <a:ext cx="140208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579120</xdr:colOff>
      <xdr:row>48</xdr:row>
      <xdr:rowOff>22860</xdr:rowOff>
    </xdr:from>
    <xdr:to>
      <xdr:col>2</xdr:col>
      <xdr:colOff>457200</xdr:colOff>
      <xdr:row>49</xdr:row>
      <xdr:rowOff>99060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4F33A2A-7E84-41A1-BD25-C086DBF8347E}"/>
            </a:ext>
          </a:extLst>
        </xdr:cNvPr>
        <xdr:cNvSpPr/>
      </xdr:nvSpPr>
      <xdr:spPr>
        <a:xfrm>
          <a:off x="1188720" y="8801100"/>
          <a:ext cx="693420" cy="25908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</a:t>
          </a:r>
          <a:r>
            <a:rPr lang="en-US" sz="1100" baseline="0"/>
            <a:t> node</a:t>
          </a:r>
          <a:endParaRPr lang="en-US" sz="1100"/>
        </a:p>
      </xdr:txBody>
    </xdr:sp>
    <xdr:clientData/>
  </xdr:twoCellAnchor>
  <xdr:twoCellAnchor>
    <xdr:from>
      <xdr:col>5</xdr:col>
      <xdr:colOff>76200</xdr:colOff>
      <xdr:row>48</xdr:row>
      <xdr:rowOff>45720</xdr:rowOff>
    </xdr:from>
    <xdr:to>
      <xdr:col>6</xdr:col>
      <xdr:colOff>205740</xdr:colOff>
      <xdr:row>49</xdr:row>
      <xdr:rowOff>121920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83FC9F2-AF83-416F-A51B-92E6A7BCC3B4}"/>
            </a:ext>
          </a:extLst>
        </xdr:cNvPr>
        <xdr:cNvSpPr/>
      </xdr:nvSpPr>
      <xdr:spPr>
        <a:xfrm>
          <a:off x="3985260" y="8823960"/>
          <a:ext cx="739140" cy="25908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  <a:r>
            <a:rPr lang="en-US" sz="1100" baseline="0"/>
            <a:t> node</a:t>
          </a:r>
          <a:endParaRPr lang="en-US" sz="1100"/>
        </a:p>
      </xdr:txBody>
    </xdr:sp>
    <xdr:clientData/>
  </xdr:twoCellAnchor>
  <xdr:twoCellAnchor>
    <xdr:from>
      <xdr:col>0</xdr:col>
      <xdr:colOff>411480</xdr:colOff>
      <xdr:row>53</xdr:row>
      <xdr:rowOff>68580</xdr:rowOff>
    </xdr:from>
    <xdr:to>
      <xdr:col>1</xdr:col>
      <xdr:colOff>655320</xdr:colOff>
      <xdr:row>54</xdr:row>
      <xdr:rowOff>167640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517F392-A1A6-49E2-96DC-BA50FDA7BD37}"/>
            </a:ext>
          </a:extLst>
        </xdr:cNvPr>
        <xdr:cNvSpPr/>
      </xdr:nvSpPr>
      <xdr:spPr>
        <a:xfrm>
          <a:off x="411480" y="9761220"/>
          <a:ext cx="853440" cy="2819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Node-D </a:t>
          </a:r>
        </a:p>
      </xdr:txBody>
    </xdr:sp>
    <xdr:clientData/>
  </xdr:twoCellAnchor>
  <xdr:twoCellAnchor>
    <xdr:from>
      <xdr:col>2</xdr:col>
      <xdr:colOff>144780</xdr:colOff>
      <xdr:row>53</xdr:row>
      <xdr:rowOff>129540</xdr:rowOff>
    </xdr:from>
    <xdr:to>
      <xdr:col>2</xdr:col>
      <xdr:colOff>792480</xdr:colOff>
      <xdr:row>55</xdr:row>
      <xdr:rowOff>53340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E137AD2-18B0-444A-90DE-253A1479562D}"/>
            </a:ext>
          </a:extLst>
        </xdr:cNvPr>
        <xdr:cNvSpPr/>
      </xdr:nvSpPr>
      <xdr:spPr>
        <a:xfrm>
          <a:off x="1569720" y="9822180"/>
          <a:ext cx="647700" cy="2895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Node-E</a:t>
          </a:r>
        </a:p>
      </xdr:txBody>
    </xdr:sp>
    <xdr:clientData/>
  </xdr:twoCellAnchor>
  <xdr:twoCellAnchor>
    <xdr:from>
      <xdr:col>5</xdr:col>
      <xdr:colOff>464820</xdr:colOff>
      <xdr:row>54</xdr:row>
      <xdr:rowOff>22860</xdr:rowOff>
    </xdr:from>
    <xdr:to>
      <xdr:col>6</xdr:col>
      <xdr:colOff>594360</xdr:colOff>
      <xdr:row>55</xdr:row>
      <xdr:rowOff>121920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C97E631-73BD-41D0-8786-8E3B91A8331E}"/>
            </a:ext>
          </a:extLst>
        </xdr:cNvPr>
        <xdr:cNvSpPr/>
      </xdr:nvSpPr>
      <xdr:spPr>
        <a:xfrm>
          <a:off x="4373880" y="9898380"/>
          <a:ext cx="739140" cy="2819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Node-H</a:t>
          </a:r>
        </a:p>
      </xdr:txBody>
    </xdr:sp>
    <xdr:clientData/>
  </xdr:twoCellAnchor>
  <xdr:twoCellAnchor>
    <xdr:from>
      <xdr:col>7</xdr:col>
      <xdr:colOff>388620</xdr:colOff>
      <xdr:row>53</xdr:row>
      <xdr:rowOff>160020</xdr:rowOff>
    </xdr:from>
    <xdr:to>
      <xdr:col>8</xdr:col>
      <xdr:colOff>487680</xdr:colOff>
      <xdr:row>55</xdr:row>
      <xdr:rowOff>76200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E34EF69-A43D-4998-88DD-0056D5A417FB}"/>
            </a:ext>
          </a:extLst>
        </xdr:cNvPr>
        <xdr:cNvSpPr/>
      </xdr:nvSpPr>
      <xdr:spPr>
        <a:xfrm>
          <a:off x="5676900" y="9852660"/>
          <a:ext cx="708660" cy="2819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Node I </a:t>
          </a:r>
        </a:p>
      </xdr:txBody>
    </xdr:sp>
    <xdr:clientData/>
  </xdr:twoCellAnchor>
  <xdr:twoCellAnchor>
    <xdr:from>
      <xdr:col>1</xdr:col>
      <xdr:colOff>228600</xdr:colOff>
      <xdr:row>49</xdr:row>
      <xdr:rowOff>99060</xdr:rowOff>
    </xdr:from>
    <xdr:to>
      <xdr:col>2</xdr:col>
      <xdr:colOff>110490</xdr:colOff>
      <xdr:row>53</xdr:row>
      <xdr:rowOff>68580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9CF3B77-A52D-4130-BA27-90B52941B88C}"/>
            </a:ext>
          </a:extLst>
        </xdr:cNvPr>
        <xdr:cNvCxnSpPr>
          <a:stCxn id="5" idx="2"/>
          <a:endCxn id="7" idx="0"/>
        </xdr:cNvCxnSpPr>
      </xdr:nvCxnSpPr>
      <xdr:spPr>
        <a:xfrm flipH="1">
          <a:off x="838200" y="9060180"/>
          <a:ext cx="69723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</xdr:colOff>
      <xdr:row>49</xdr:row>
      <xdr:rowOff>99060</xdr:rowOff>
    </xdr:from>
    <xdr:to>
      <xdr:col>2</xdr:col>
      <xdr:colOff>468630</xdr:colOff>
      <xdr:row>53</xdr:row>
      <xdr:rowOff>129540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FED08D8-7876-4B63-AB59-3D78F764AE5C}"/>
            </a:ext>
          </a:extLst>
        </xdr:cNvPr>
        <xdr:cNvCxnSpPr>
          <a:stCxn id="5" idx="2"/>
          <a:endCxn id="8" idx="0"/>
        </xdr:cNvCxnSpPr>
      </xdr:nvCxnSpPr>
      <xdr:spPr>
        <a:xfrm>
          <a:off x="1535430" y="9060180"/>
          <a:ext cx="35814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445770</xdr:colOff>
      <xdr:row>49</xdr:row>
      <xdr:rowOff>121920</xdr:rowOff>
    </xdr:from>
    <xdr:to>
      <xdr:col>6</xdr:col>
      <xdr:colOff>224790</xdr:colOff>
      <xdr:row>54</xdr:row>
      <xdr:rowOff>22860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870D25B-CE17-4ED4-B57D-D97AD3F2E568}"/>
            </a:ext>
          </a:extLst>
        </xdr:cNvPr>
        <xdr:cNvCxnSpPr>
          <a:stCxn id="6" idx="2"/>
          <a:endCxn id="9" idx="0"/>
        </xdr:cNvCxnSpPr>
      </xdr:nvCxnSpPr>
      <xdr:spPr>
        <a:xfrm>
          <a:off x="4354830" y="9083040"/>
          <a:ext cx="388620" cy="815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445770</xdr:colOff>
      <xdr:row>49</xdr:row>
      <xdr:rowOff>121920</xdr:rowOff>
    </xdr:from>
    <xdr:to>
      <xdr:col>8</xdr:col>
      <xdr:colOff>133350</xdr:colOff>
      <xdr:row>53</xdr:row>
      <xdr:rowOff>160020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F113FFA-7620-41D9-A7AC-DAEFD236F304}"/>
            </a:ext>
          </a:extLst>
        </xdr:cNvPr>
        <xdr:cNvCxnSpPr>
          <a:stCxn id="6" idx="2"/>
          <a:endCxn id="10" idx="0"/>
        </xdr:cNvCxnSpPr>
      </xdr:nvCxnSpPr>
      <xdr:spPr>
        <a:xfrm>
          <a:off x="4354830" y="9083040"/>
          <a:ext cx="1676400" cy="769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662940</xdr:colOff>
      <xdr:row>45</xdr:row>
      <xdr:rowOff>121920</xdr:rowOff>
    </xdr:from>
    <xdr:ext cx="541020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A917D81-44B5-4E52-8C08-47FEDB9F31EF}"/>
            </a:ext>
          </a:extLst>
        </xdr:cNvPr>
        <xdr:cNvSpPr txBox="1"/>
      </xdr:nvSpPr>
      <xdr:spPr>
        <a:xfrm>
          <a:off x="2087880" y="8351520"/>
          <a:ext cx="541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Black</a:t>
          </a:r>
        </a:p>
      </xdr:txBody>
    </xdr:sp>
    <xdr:clientData/>
  </xdr:oneCellAnchor>
  <xdr:oneCellAnchor>
    <xdr:from>
      <xdr:col>4</xdr:col>
      <xdr:colOff>571500</xdr:colOff>
      <xdr:row>45</xdr:row>
      <xdr:rowOff>144780</xdr:rowOff>
    </xdr:from>
    <xdr:ext cx="822960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F288661-7D7E-4266-8427-057BB3EE78BB}"/>
            </a:ext>
          </a:extLst>
        </xdr:cNvPr>
        <xdr:cNvSpPr txBox="1"/>
      </xdr:nvSpPr>
      <xdr:spPr>
        <a:xfrm>
          <a:off x="3550920" y="8374380"/>
          <a:ext cx="8229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white</a:t>
          </a:r>
        </a:p>
      </xdr:txBody>
    </xdr:sp>
    <xdr:clientData/>
  </xdr:oneCellAnchor>
  <xdr:oneCellAnchor>
    <xdr:from>
      <xdr:col>1</xdr:col>
      <xdr:colOff>320040</xdr:colOff>
      <xdr:row>50</xdr:row>
      <xdr:rowOff>76200</xdr:rowOff>
    </xdr:from>
    <xdr:ext cx="541020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951C0CF-D2E0-4B20-8AA5-7B9482D5A2D7}"/>
            </a:ext>
          </a:extLst>
        </xdr:cNvPr>
        <xdr:cNvSpPr txBox="1"/>
      </xdr:nvSpPr>
      <xdr:spPr>
        <a:xfrm>
          <a:off x="929640" y="9220200"/>
          <a:ext cx="541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Young</a:t>
          </a:r>
        </a:p>
      </xdr:txBody>
    </xdr:sp>
    <xdr:clientData/>
  </xdr:oneCellAnchor>
  <xdr:oneCellAnchor>
    <xdr:from>
      <xdr:col>2</xdr:col>
      <xdr:colOff>304800</xdr:colOff>
      <xdr:row>50</xdr:row>
      <xdr:rowOff>137160</xdr:rowOff>
    </xdr:from>
    <xdr:ext cx="441960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C33D7F5-DD48-4D77-900A-9F82C2F3B6AE}"/>
            </a:ext>
          </a:extLst>
        </xdr:cNvPr>
        <xdr:cNvSpPr txBox="1"/>
      </xdr:nvSpPr>
      <xdr:spPr>
        <a:xfrm>
          <a:off x="1729740" y="9281160"/>
          <a:ext cx="4419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Old</a:t>
          </a:r>
        </a:p>
      </xdr:txBody>
    </xdr:sp>
    <xdr:clientData/>
  </xdr:oneCellAnchor>
  <xdr:oneCellAnchor>
    <xdr:from>
      <xdr:col>5</xdr:col>
      <xdr:colOff>228600</xdr:colOff>
      <xdr:row>51</xdr:row>
      <xdr:rowOff>106680</xdr:rowOff>
    </xdr:from>
    <xdr:ext cx="662940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D6E8B6B-0E79-43D7-B0FD-B08405BC510D}"/>
            </a:ext>
          </a:extLst>
        </xdr:cNvPr>
        <xdr:cNvSpPr txBox="1"/>
      </xdr:nvSpPr>
      <xdr:spPr>
        <a:xfrm>
          <a:off x="4137660" y="9433560"/>
          <a:ext cx="6629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Young</a:t>
          </a:r>
        </a:p>
      </xdr:txBody>
    </xdr:sp>
    <xdr:clientData/>
  </xdr:oneCellAnchor>
  <xdr:oneCellAnchor>
    <xdr:from>
      <xdr:col>6</xdr:col>
      <xdr:colOff>670560</xdr:colOff>
      <xdr:row>50</xdr:row>
      <xdr:rowOff>121920</xdr:rowOff>
    </xdr:from>
    <xdr:ext cx="472440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58737F3-C09A-474A-8FCF-6878E04066BD}"/>
            </a:ext>
          </a:extLst>
        </xdr:cNvPr>
        <xdr:cNvSpPr txBox="1"/>
      </xdr:nvSpPr>
      <xdr:spPr>
        <a:xfrm>
          <a:off x="5189220" y="9265920"/>
          <a:ext cx="4724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Old</a:t>
          </a:r>
        </a:p>
      </xdr:txBody>
    </xdr:sp>
    <xdr:clientData/>
  </xdr:oneCellAnchor>
  <xdr:twoCellAnchor>
    <xdr:from>
      <xdr:col>3</xdr:col>
      <xdr:colOff>259080</xdr:colOff>
      <xdr:row>48</xdr:row>
      <xdr:rowOff>60960</xdr:rowOff>
    </xdr:from>
    <xdr:to>
      <xdr:col>4</xdr:col>
      <xdr:colOff>381000</xdr:colOff>
      <xdr:row>49</xdr:row>
      <xdr:rowOff>137160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CACA34C0-9B12-4CB8-8978-077E0B875E05}"/>
            </a:ext>
          </a:extLst>
        </xdr:cNvPr>
        <xdr:cNvSpPr/>
      </xdr:nvSpPr>
      <xdr:spPr>
        <a:xfrm>
          <a:off x="2621280" y="8839200"/>
          <a:ext cx="739140" cy="25908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B node</a:t>
          </a:r>
          <a:endParaRPr lang="en-US" sz="1100"/>
        </a:p>
      </xdr:txBody>
    </xdr:sp>
    <xdr:clientData/>
  </xdr:twoCellAnchor>
  <xdr:twoCellAnchor>
    <xdr:from>
      <xdr:col>3</xdr:col>
      <xdr:colOff>590550</xdr:colOff>
      <xdr:row>45</xdr:row>
      <xdr:rowOff>38100</xdr:rowOff>
    </xdr:from>
    <xdr:to>
      <xdr:col>4</xdr:col>
      <xdr:colOff>11430</xdr:colOff>
      <xdr:row>48</xdr:row>
      <xdr:rowOff>60960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F153E445-2902-4783-9B2F-84AFF4C32DBC}"/>
            </a:ext>
          </a:extLst>
        </xdr:cNvPr>
        <xdr:cNvCxnSpPr>
          <a:stCxn id="2" idx="2"/>
          <a:endCxn id="52" idx="0"/>
        </xdr:cNvCxnSpPr>
      </xdr:nvCxnSpPr>
      <xdr:spPr>
        <a:xfrm>
          <a:off x="2952750" y="8267700"/>
          <a:ext cx="381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377190</xdr:colOff>
      <xdr:row>46</xdr:row>
      <xdr:rowOff>22860</xdr:rowOff>
    </xdr:from>
    <xdr:ext cx="541020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C7C0A49D-0566-4C49-B034-671FC4A75E7A}"/>
            </a:ext>
          </a:extLst>
        </xdr:cNvPr>
        <xdr:cNvSpPr txBox="1"/>
      </xdr:nvSpPr>
      <xdr:spPr>
        <a:xfrm>
          <a:off x="2739390" y="8435340"/>
          <a:ext cx="541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Hispa</a:t>
          </a:r>
        </a:p>
      </xdr:txBody>
    </xdr:sp>
    <xdr:clientData/>
  </xdr:oneCellAnchor>
  <xdr:twoCellAnchor>
    <xdr:from>
      <xdr:col>2</xdr:col>
      <xdr:colOff>845820</xdr:colOff>
      <xdr:row>51</xdr:row>
      <xdr:rowOff>175260</xdr:rowOff>
    </xdr:from>
    <xdr:to>
      <xdr:col>3</xdr:col>
      <xdr:colOff>556260</xdr:colOff>
      <xdr:row>53</xdr:row>
      <xdr:rowOff>99060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8EA25FCB-C6FD-46B6-BEB4-8929CC8D1B62}"/>
            </a:ext>
          </a:extLst>
        </xdr:cNvPr>
        <xdr:cNvSpPr/>
      </xdr:nvSpPr>
      <xdr:spPr>
        <a:xfrm>
          <a:off x="2270760" y="9502140"/>
          <a:ext cx="647700" cy="2895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Node-F </a:t>
          </a:r>
        </a:p>
      </xdr:txBody>
    </xdr:sp>
    <xdr:clientData/>
  </xdr:twoCellAnchor>
  <xdr:twoCellAnchor>
    <xdr:from>
      <xdr:col>4</xdr:col>
      <xdr:colOff>297180</xdr:colOff>
      <xdr:row>52</xdr:row>
      <xdr:rowOff>53340</xdr:rowOff>
    </xdr:from>
    <xdr:to>
      <xdr:col>5</xdr:col>
      <xdr:colOff>15240</xdr:colOff>
      <xdr:row>53</xdr:row>
      <xdr:rowOff>160020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6C4FFAAC-2223-4D84-910A-F8043EA202CA}"/>
            </a:ext>
          </a:extLst>
        </xdr:cNvPr>
        <xdr:cNvSpPr/>
      </xdr:nvSpPr>
      <xdr:spPr>
        <a:xfrm>
          <a:off x="3276600" y="9563100"/>
          <a:ext cx="647700" cy="2895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Node-G </a:t>
          </a:r>
        </a:p>
      </xdr:txBody>
    </xdr:sp>
    <xdr:clientData/>
  </xdr:twoCellAnchor>
  <xdr:twoCellAnchor>
    <xdr:from>
      <xdr:col>3</xdr:col>
      <xdr:colOff>232410</xdr:colOff>
      <xdr:row>50</xdr:row>
      <xdr:rowOff>7620</xdr:rowOff>
    </xdr:from>
    <xdr:to>
      <xdr:col>3</xdr:col>
      <xdr:colOff>586740</xdr:colOff>
      <xdr:row>51</xdr:row>
      <xdr:rowOff>175260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375E8499-D8F0-48A7-A67B-A4B8469D8DC7}"/>
            </a:ext>
          </a:extLst>
        </xdr:cNvPr>
        <xdr:cNvCxnSpPr>
          <a:endCxn id="57" idx="0"/>
        </xdr:cNvCxnSpPr>
      </xdr:nvCxnSpPr>
      <xdr:spPr>
        <a:xfrm flipH="1">
          <a:off x="2594610" y="9151620"/>
          <a:ext cx="35433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</xdr:colOff>
      <xdr:row>49</xdr:row>
      <xdr:rowOff>137160</xdr:rowOff>
    </xdr:from>
    <xdr:to>
      <xdr:col>4</xdr:col>
      <xdr:colOff>621030</xdr:colOff>
      <xdr:row>52</xdr:row>
      <xdr:rowOff>53340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6658867E-66E7-41AA-BF3B-C08252E8FB46}"/>
            </a:ext>
          </a:extLst>
        </xdr:cNvPr>
        <xdr:cNvCxnSpPr>
          <a:stCxn id="52" idx="2"/>
          <a:endCxn id="58" idx="0"/>
        </xdr:cNvCxnSpPr>
      </xdr:nvCxnSpPr>
      <xdr:spPr>
        <a:xfrm>
          <a:off x="2990850" y="9098280"/>
          <a:ext cx="6096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50</xdr:row>
      <xdr:rowOff>0</xdr:rowOff>
    </xdr:from>
    <xdr:ext cx="541020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FA0AD5B0-B75A-45AF-BFF0-C6212B886A44}"/>
            </a:ext>
          </a:extLst>
        </xdr:cNvPr>
        <xdr:cNvSpPr txBox="1"/>
      </xdr:nvSpPr>
      <xdr:spPr>
        <a:xfrm>
          <a:off x="2362200" y="9144000"/>
          <a:ext cx="541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Young</a:t>
          </a:r>
        </a:p>
      </xdr:txBody>
    </xdr:sp>
    <xdr:clientData/>
  </xdr:oneCellAnchor>
  <xdr:oneCellAnchor>
    <xdr:from>
      <xdr:col>4</xdr:col>
      <xdr:colOff>205740</xdr:colOff>
      <xdr:row>50</xdr:row>
      <xdr:rowOff>38100</xdr:rowOff>
    </xdr:from>
    <xdr:ext cx="541020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FA8AB4F8-EA94-451B-B829-3D20AF611FF7}"/>
            </a:ext>
          </a:extLst>
        </xdr:cNvPr>
        <xdr:cNvSpPr txBox="1"/>
      </xdr:nvSpPr>
      <xdr:spPr>
        <a:xfrm>
          <a:off x="3185160" y="9182100"/>
          <a:ext cx="541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Old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B4:G11" totalsRowShown="0" headerRowDxfId="2" tableBorderDxfId="4">
  <autoFilter ref="B4:G11"/>
  <tableColumns count="6">
    <tableColumn id="1" name="Ethnicity" dataDxfId="3"/>
    <tableColumn id="2" name="Age Category"/>
    <tableColumn id="3" name="Alcohol"/>
    <tableColumn id="4" name="Cocaine"/>
    <tableColumn id="5" name="Heroin"/>
    <tableColumn id="6" name="Row Total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4:E18" totalsRowShown="0" tableBorderDxfId="1">
  <tableColumns count="4">
    <tableColumn id="1" name="Co" dataDxfId="0"/>
    <tableColumn id="2" name="count"/>
    <tableColumn id="3" name="pj"/>
    <tableColumn id="4" name="&quot;-pj*log2(pj)&quot;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42"/>
  <sheetViews>
    <sheetView tabSelected="1" topLeftCell="A4" workbookViewId="0">
      <selection activeCell="I64" sqref="I64"/>
    </sheetView>
  </sheetViews>
  <sheetFormatPr defaultRowHeight="14.4" x14ac:dyDescent="0.3"/>
  <cols>
    <col min="2" max="2" width="11.88671875" bestFit="1" customWidth="1"/>
    <col min="3" max="3" width="13.6640625" customWidth="1"/>
    <col min="4" max="4" width="9" customWidth="1"/>
    <col min="5" max="5" width="13.5546875" customWidth="1"/>
    <col min="7" max="7" width="11.21875" customWidth="1"/>
  </cols>
  <sheetData>
    <row r="4" spans="2:7" x14ac:dyDescent="0.3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</row>
    <row r="5" spans="2:7" x14ac:dyDescent="0.3">
      <c r="B5" s="6" t="s">
        <v>6</v>
      </c>
      <c r="C5" s="2" t="s">
        <v>7</v>
      </c>
      <c r="D5" s="2">
        <v>30</v>
      </c>
      <c r="E5" s="2">
        <v>48</v>
      </c>
      <c r="F5" s="2">
        <v>17</v>
      </c>
      <c r="G5" s="2">
        <v>95</v>
      </c>
    </row>
    <row r="6" spans="2:7" x14ac:dyDescent="0.3">
      <c r="B6" s="6" t="s">
        <v>8</v>
      </c>
      <c r="C6" s="2" t="s">
        <v>9</v>
      </c>
      <c r="D6" s="2">
        <v>25</v>
      </c>
      <c r="E6" s="2">
        <v>72</v>
      </c>
      <c r="F6" s="2">
        <v>13</v>
      </c>
      <c r="G6" s="2">
        <v>110</v>
      </c>
    </row>
    <row r="7" spans="2:7" x14ac:dyDescent="0.3">
      <c r="B7" s="6" t="s">
        <v>10</v>
      </c>
      <c r="C7" s="2" t="s">
        <v>7</v>
      </c>
      <c r="D7" s="2">
        <v>7</v>
      </c>
      <c r="E7" s="2">
        <v>0</v>
      </c>
      <c r="F7" s="2">
        <v>5</v>
      </c>
      <c r="G7" s="2">
        <v>12</v>
      </c>
    </row>
    <row r="8" spans="2:7" x14ac:dyDescent="0.3">
      <c r="B8" s="6" t="s">
        <v>8</v>
      </c>
      <c r="C8" s="2" t="s">
        <v>9</v>
      </c>
      <c r="D8" s="2">
        <v>8</v>
      </c>
      <c r="E8" s="2">
        <v>7</v>
      </c>
      <c r="F8" s="2">
        <v>19</v>
      </c>
      <c r="G8" s="2">
        <v>34</v>
      </c>
    </row>
    <row r="9" spans="2:7" x14ac:dyDescent="0.3">
      <c r="B9" s="6" t="s">
        <v>11</v>
      </c>
      <c r="C9" s="2" t="s">
        <v>7</v>
      </c>
      <c r="D9" s="2">
        <v>60</v>
      </c>
      <c r="E9" s="2">
        <v>2</v>
      </c>
      <c r="F9" s="2">
        <v>17</v>
      </c>
      <c r="G9" s="2">
        <v>79</v>
      </c>
    </row>
    <row r="10" spans="2:7" x14ac:dyDescent="0.3">
      <c r="B10" s="6" t="s">
        <v>8</v>
      </c>
      <c r="C10" s="2" t="s">
        <v>9</v>
      </c>
      <c r="D10" s="2">
        <v>26</v>
      </c>
      <c r="E10" s="2">
        <v>10</v>
      </c>
      <c r="F10" s="2">
        <v>34</v>
      </c>
      <c r="G10" s="2">
        <v>70</v>
      </c>
    </row>
    <row r="11" spans="2:7" x14ac:dyDescent="0.3">
      <c r="B11" s="6" t="s">
        <v>12</v>
      </c>
      <c r="C11" s="6" t="s">
        <v>8</v>
      </c>
      <c r="D11" s="6">
        <v>156</v>
      </c>
      <c r="E11" s="6">
        <v>139</v>
      </c>
      <c r="F11" s="6">
        <v>105</v>
      </c>
      <c r="G11" s="2">
        <v>400</v>
      </c>
    </row>
    <row r="14" spans="2:7" x14ac:dyDescent="0.3">
      <c r="B14" s="2" t="s">
        <v>19</v>
      </c>
      <c r="C14" s="11" t="s">
        <v>13</v>
      </c>
      <c r="D14" s="6" t="s">
        <v>14</v>
      </c>
      <c r="E14" s="6" t="s">
        <v>15</v>
      </c>
    </row>
    <row r="15" spans="2:7" x14ac:dyDescent="0.3">
      <c r="B15" s="6" t="s">
        <v>2</v>
      </c>
      <c r="C15" s="2">
        <v>156</v>
      </c>
      <c r="D15" s="2">
        <f>C15/C18</f>
        <v>0.39</v>
      </c>
      <c r="E15" s="2">
        <f>-LOG(D15,2)*D15</f>
        <v>0.52979704865586574</v>
      </c>
    </row>
    <row r="16" spans="2:7" x14ac:dyDescent="0.3">
      <c r="B16" s="6" t="s">
        <v>3</v>
      </c>
      <c r="C16" s="2">
        <v>139</v>
      </c>
      <c r="D16" s="2">
        <f>C16/C18</f>
        <v>0.34749999999999998</v>
      </c>
      <c r="E16" s="2">
        <f>-LOG(D16,2)*D16</f>
        <v>0.52990800317529796</v>
      </c>
    </row>
    <row r="17" spans="2:12" x14ac:dyDescent="0.3">
      <c r="B17" s="6" t="s">
        <v>4</v>
      </c>
      <c r="C17" s="2">
        <v>105</v>
      </c>
      <c r="D17" s="2">
        <f>C17/C18</f>
        <v>0.26250000000000001</v>
      </c>
      <c r="E17" s="2">
        <f>-LOG(D17,2)*D17</f>
        <v>0.50652280142850814</v>
      </c>
    </row>
    <row r="18" spans="2:12" x14ac:dyDescent="0.3">
      <c r="B18" s="6" t="s">
        <v>16</v>
      </c>
      <c r="C18" s="2">
        <f>SUM(C15:C17)</f>
        <v>400</v>
      </c>
      <c r="D18" s="2"/>
      <c r="E18" s="2">
        <f>SUM(E15:E17)</f>
        <v>1.5662278532596718</v>
      </c>
    </row>
    <row r="19" spans="2:12" x14ac:dyDescent="0.3">
      <c r="B19" s="12" t="s">
        <v>17</v>
      </c>
      <c r="C19" s="13"/>
      <c r="D19" s="13"/>
      <c r="E19" s="14"/>
    </row>
    <row r="22" spans="2:12" x14ac:dyDescent="0.3">
      <c r="B22" s="15" t="s">
        <v>20</v>
      </c>
      <c r="C22" s="15"/>
      <c r="D22" s="15"/>
      <c r="E22" s="15"/>
      <c r="F22" s="15"/>
      <c r="G22" s="15"/>
      <c r="H22" s="15"/>
      <c r="I22" s="15"/>
      <c r="J22" s="15"/>
      <c r="K22" s="15"/>
      <c r="L22" s="8"/>
    </row>
    <row r="23" spans="2:12" x14ac:dyDescent="0.3">
      <c r="B23" s="16"/>
      <c r="C23" s="24" t="s">
        <v>6</v>
      </c>
      <c r="D23" s="24"/>
      <c r="E23" s="24"/>
      <c r="F23" s="24" t="s">
        <v>10</v>
      </c>
      <c r="G23" s="24"/>
      <c r="H23" s="24"/>
      <c r="I23" s="24" t="s">
        <v>11</v>
      </c>
      <c r="J23" s="24"/>
      <c r="K23" s="24"/>
      <c r="L23" s="22" t="s">
        <v>18</v>
      </c>
    </row>
    <row r="24" spans="2:12" x14ac:dyDescent="0.3">
      <c r="B24" s="17"/>
      <c r="C24" s="25" t="s">
        <v>13</v>
      </c>
      <c r="D24" s="26" t="s">
        <v>14</v>
      </c>
      <c r="E24" s="26" t="s">
        <v>15</v>
      </c>
      <c r="F24" s="25" t="s">
        <v>13</v>
      </c>
      <c r="G24" s="26" t="s">
        <v>14</v>
      </c>
      <c r="H24" s="26" t="s">
        <v>15</v>
      </c>
      <c r="I24" s="25" t="s">
        <v>13</v>
      </c>
      <c r="J24" s="26" t="s">
        <v>14</v>
      </c>
      <c r="K24" s="26" t="s">
        <v>15</v>
      </c>
      <c r="L24" s="23">
        <f>C28/400*E28+F28/400*H28+I28/400*K28</f>
        <v>1.3418976289538691</v>
      </c>
    </row>
    <row r="25" spans="2:12" x14ac:dyDescent="0.3">
      <c r="B25" s="20" t="s">
        <v>2</v>
      </c>
      <c r="C25" s="9">
        <v>55</v>
      </c>
      <c r="D25" s="6">
        <f>C25/C28</f>
        <v>0.26829268292682928</v>
      </c>
      <c r="E25" s="18">
        <f>-D25*LOG(D25,2)</f>
        <v>0.50925181087289395</v>
      </c>
      <c r="F25" s="9">
        <v>15</v>
      </c>
      <c r="G25" s="6">
        <f>F25/F28</f>
        <v>0.32608695652173914</v>
      </c>
      <c r="H25" s="3">
        <f>-G25*LOG(G25,2)</f>
        <v>0.52717544362450908</v>
      </c>
      <c r="I25" s="9">
        <v>86</v>
      </c>
      <c r="J25" s="6">
        <f>I25/I28</f>
        <v>0.57718120805369133</v>
      </c>
      <c r="K25" s="3">
        <f>-J25*LOG(J25,2)</f>
        <v>0.45764915339171452</v>
      </c>
      <c r="L25" s="23"/>
    </row>
    <row r="26" spans="2:12" x14ac:dyDescent="0.3">
      <c r="B26" s="20" t="s">
        <v>3</v>
      </c>
      <c r="C26" s="9">
        <v>120</v>
      </c>
      <c r="D26" s="2">
        <f>C26/C28</f>
        <v>0.58536585365853655</v>
      </c>
      <c r="E26" s="3">
        <f>-D26*LOG(D26,2)</f>
        <v>0.45224751447625028</v>
      </c>
      <c r="F26" s="9">
        <v>7</v>
      </c>
      <c r="G26" s="2">
        <f>F26/F28</f>
        <v>0.15217391304347827</v>
      </c>
      <c r="H26" s="3">
        <f>-G26*LOG(G26,2)</f>
        <v>0.41333585299991005</v>
      </c>
      <c r="I26" s="9">
        <v>12</v>
      </c>
      <c r="J26" s="2">
        <f>I26/I28</f>
        <v>8.0536912751677847E-2</v>
      </c>
      <c r="K26" s="3">
        <f>-J26*LOG(J26,2)</f>
        <v>0.29268773313350377</v>
      </c>
      <c r="L26" s="23"/>
    </row>
    <row r="27" spans="2:12" x14ac:dyDescent="0.3">
      <c r="B27" s="20" t="s">
        <v>4</v>
      </c>
      <c r="C27" s="9">
        <v>30</v>
      </c>
      <c r="D27" s="2">
        <f>C27/C28</f>
        <v>0.14634146341463414</v>
      </c>
      <c r="E27" s="3">
        <f>-D27*LOG(D27,2)</f>
        <v>0.40574480544833086</v>
      </c>
      <c r="F27" s="9">
        <v>24</v>
      </c>
      <c r="G27" s="2">
        <f>F27/F28</f>
        <v>0.52173913043478259</v>
      </c>
      <c r="H27" s="3">
        <f>-G27*LOG(G27,2)</f>
        <v>0.48970406365349045</v>
      </c>
      <c r="I27" s="9">
        <v>51</v>
      </c>
      <c r="J27" s="2">
        <f>I27/I28</f>
        <v>0.34228187919463088</v>
      </c>
      <c r="K27" s="3">
        <f>-J27*LOG(J27,2)</f>
        <v>0.52942216176526147</v>
      </c>
      <c r="L27" s="23"/>
    </row>
    <row r="28" spans="2:12" x14ac:dyDescent="0.3">
      <c r="B28" s="21" t="s">
        <v>16</v>
      </c>
      <c r="C28" s="10">
        <v>205</v>
      </c>
      <c r="D28" s="7"/>
      <c r="E28" s="5">
        <f>SUM(E25:E27)</f>
        <v>1.367244130797475</v>
      </c>
      <c r="F28" s="4">
        <v>46</v>
      </c>
      <c r="G28" s="7"/>
      <c r="H28" s="5">
        <f>SUM(H25:H27)</f>
        <v>1.4302153602779095</v>
      </c>
      <c r="I28" s="4">
        <v>149</v>
      </c>
      <c r="J28" s="7"/>
      <c r="K28" s="5">
        <f>SUM(K25:K27)</f>
        <v>1.2797590482904797</v>
      </c>
      <c r="L28" s="19"/>
    </row>
    <row r="32" spans="2:12" x14ac:dyDescent="0.3">
      <c r="B32" s="27" t="s">
        <v>21</v>
      </c>
      <c r="C32" s="28"/>
      <c r="D32" s="28"/>
      <c r="E32" s="28"/>
      <c r="F32" s="28"/>
      <c r="G32" s="28"/>
      <c r="H32" s="28"/>
      <c r="I32" s="29"/>
    </row>
    <row r="33" spans="2:9" x14ac:dyDescent="0.3">
      <c r="B33" s="16"/>
      <c r="C33" s="24" t="s">
        <v>7</v>
      </c>
      <c r="D33" s="24"/>
      <c r="E33" s="24"/>
      <c r="F33" s="24" t="s">
        <v>9</v>
      </c>
      <c r="G33" s="24"/>
      <c r="H33" s="24"/>
      <c r="I33" s="22" t="s">
        <v>18</v>
      </c>
    </row>
    <row r="34" spans="2:9" x14ac:dyDescent="0.3">
      <c r="B34" s="17"/>
      <c r="C34" s="25" t="s">
        <v>13</v>
      </c>
      <c r="D34" s="26" t="s">
        <v>14</v>
      </c>
      <c r="E34" s="26" t="s">
        <v>15</v>
      </c>
      <c r="F34" s="25" t="s">
        <v>13</v>
      </c>
      <c r="G34" s="26" t="s">
        <v>14</v>
      </c>
      <c r="H34" s="26" t="s">
        <v>15</v>
      </c>
      <c r="I34" s="30">
        <f>C38/400*E38+F38/400*H38</f>
        <v>1.5202405127335201</v>
      </c>
    </row>
    <row r="35" spans="2:9" x14ac:dyDescent="0.3">
      <c r="B35" s="20" t="s">
        <v>2</v>
      </c>
      <c r="C35" s="9">
        <v>97</v>
      </c>
      <c r="D35" s="2">
        <f>C35/C38</f>
        <v>0.521505376344086</v>
      </c>
      <c r="E35" s="3">
        <f>-D35*LOG(D35,2)</f>
        <v>0.48982182250176159</v>
      </c>
      <c r="F35" s="1">
        <v>59</v>
      </c>
      <c r="G35" s="2">
        <f>F35/F38</f>
        <v>0.27570093457943923</v>
      </c>
      <c r="H35" s="3">
        <f>-G35*LOG(G35,2)</f>
        <v>0.51247949666036929</v>
      </c>
      <c r="I35" s="30"/>
    </row>
    <row r="36" spans="2:9" x14ac:dyDescent="0.3">
      <c r="B36" s="20" t="s">
        <v>3</v>
      </c>
      <c r="C36" s="9">
        <v>50</v>
      </c>
      <c r="D36" s="2">
        <f>C36/C38</f>
        <v>0.26881720430107525</v>
      </c>
      <c r="E36" s="3">
        <f>-D36*LOG(D36,2)</f>
        <v>0.50948995197131897</v>
      </c>
      <c r="F36" s="1">
        <v>89</v>
      </c>
      <c r="G36" s="2">
        <f>F36/F38</f>
        <v>0.41588785046728971</v>
      </c>
      <c r="H36" s="3">
        <f>-G36*LOG(G36,2)</f>
        <v>0.526403207634078</v>
      </c>
      <c r="I36" s="30"/>
    </row>
    <row r="37" spans="2:9" x14ac:dyDescent="0.3">
      <c r="B37" s="20" t="s">
        <v>4</v>
      </c>
      <c r="C37" s="9">
        <v>39</v>
      </c>
      <c r="D37" s="2">
        <f>C37/C38</f>
        <v>0.20967741935483872</v>
      </c>
      <c r="E37" s="3">
        <f>-D37*LOG(D37,2)</f>
        <v>0.47256186611605133</v>
      </c>
      <c r="F37" s="1">
        <v>66</v>
      </c>
      <c r="G37" s="2">
        <f>F37/F38</f>
        <v>0.30841121495327101</v>
      </c>
      <c r="H37" s="3">
        <f>-G37*LOG(G37,2)</f>
        <v>0.52339630478886812</v>
      </c>
      <c r="I37" s="30"/>
    </row>
    <row r="38" spans="2:9" x14ac:dyDescent="0.3">
      <c r="B38" s="21" t="s">
        <v>16</v>
      </c>
      <c r="C38" s="10">
        <f>SUM(C35:C37)</f>
        <v>186</v>
      </c>
      <c r="D38" s="7"/>
      <c r="E38" s="5">
        <f>SUM(E35:E37)</f>
        <v>1.4718736405891319</v>
      </c>
      <c r="F38" s="10">
        <f>SUM(F35:F37)</f>
        <v>214</v>
      </c>
      <c r="G38" s="7"/>
      <c r="H38" s="5">
        <f>SUM(H35:H37)</f>
        <v>1.5622790090833154</v>
      </c>
      <c r="I38" s="19"/>
    </row>
    <row r="42" spans="2:9" x14ac:dyDescent="0.3">
      <c r="B42" t="s">
        <v>22</v>
      </c>
    </row>
  </sheetData>
  <mergeCells count="10">
    <mergeCell ref="L24:L28"/>
    <mergeCell ref="B32:I32"/>
    <mergeCell ref="C33:E33"/>
    <mergeCell ref="F33:H33"/>
    <mergeCell ref="I34:I38"/>
    <mergeCell ref="B19:E19"/>
    <mergeCell ref="B22:K22"/>
    <mergeCell ref="C23:E23"/>
    <mergeCell ref="F23:H23"/>
    <mergeCell ref="I23:K23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2018-05-10T02:24:26Z</dcterms:modified>
</cp:coreProperties>
</file>